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10" tabRatio="836"/>
  </bookViews>
  <sheets>
    <sheet name="OPĆI DIO_2022-2023-2024" sheetId="6" r:id="rId1"/>
    <sheet name=" PLAN PRIHODA - 2022 " sheetId="990" r:id="rId2"/>
    <sheet name="Grafikon983" sheetId="989" state="hidden" r:id="rId3"/>
    <sheet name=" PLAN PRIHODA - 2023 i 2024 " sheetId="992" r:id="rId4"/>
    <sheet name="PLAN RASHODA_2022-2023-2024" sheetId="3" r:id="rId5"/>
    <sheet name="POSEBNI DIO_2022-2023-2024" sheetId="4" r:id="rId6"/>
  </sheets>
  <externalReferences>
    <externalReference r:id="rId7"/>
  </externalReferences>
  <definedNames>
    <definedName name="_xlnm._FilterDatabase" localSheetId="1" hidden="1">' PLAN PRIHODA - 2022 '!$F$2:$F$69</definedName>
    <definedName name="_xlnm._FilterDatabase" localSheetId="3" hidden="1">' PLAN PRIHODA - 2023 i 2024 '!$F$2:$F$3</definedName>
    <definedName name="_xlnm._FilterDatabase" localSheetId="5" hidden="1">'POSEBNI DIO_2022-2023-2024'!$E$1:$E$1229</definedName>
    <definedName name="Excel_BuiltIn_Print_Area_1_1">#REF!</definedName>
    <definedName name="Excel_BuiltIn_Print_Area_10_1">#REF!</definedName>
    <definedName name="Excel_BuiltIn_Print_Area_10_1_1">#REF!</definedName>
    <definedName name="Excel_BuiltIn_Print_Area_11_1">#REF!</definedName>
    <definedName name="Excel_BuiltIn_Print_Area_12_1">#REF!</definedName>
    <definedName name="Excel_BuiltIn_Print_Area_12_1_1">#REF!</definedName>
    <definedName name="Excel_BuiltIn_Print_Area_13_1">#REF!</definedName>
    <definedName name="Excel_BuiltIn_Print_Area_14">#REF!</definedName>
    <definedName name="Excel_BuiltIn_Print_Area_15">#REF!</definedName>
    <definedName name="Excel_BuiltIn_Print_Area_15_1">#REF!</definedName>
    <definedName name="Excel_BuiltIn_Print_Area_16">#REF!</definedName>
    <definedName name="Excel_BuiltIn_Print_Area_3">#REF!</definedName>
    <definedName name="Excel_BuiltIn_Print_Area_5_1">#REF!</definedName>
    <definedName name="Excel_BuiltIn_Print_Area_6_1">#REF!</definedName>
    <definedName name="Excel_BuiltIn_Print_Area_7_1">#REF!</definedName>
    <definedName name="Excel_BuiltIn_Print_Area_8_1">#REF!</definedName>
    <definedName name="Excel_BuiltIn_Print_Area_9_1">#REF!</definedName>
    <definedName name="_xlnm.Print_Area" localSheetId="1">' PLAN PRIHODA - 2022 '!$A$2:$S$69</definedName>
    <definedName name="_xlnm.Print_Area" localSheetId="3">' PLAN PRIHODA - 2023 i 2024 '!$A$2:$S$135</definedName>
    <definedName name="_xlnm.Print_Area" localSheetId="0">'OPĆI DIO_2022-2023-2024'!$A$1:$E$21</definedName>
    <definedName name="_xlnm.Print_Area" localSheetId="4">'PLAN RASHODA_2022-2023-2024'!$A$1:$J$265</definedName>
    <definedName name="_xlnm.Print_Area" localSheetId="5">'POSEBNI DIO_2022-2023-2024'!$A$1:$K$1196</definedName>
    <definedName name="Z_26DD1F01_CF8A_43D9_9DB0_797700BC8490_.wvu.Cols" localSheetId="0" hidden="1">'OPĆI DIO_2022-2023-2024'!#REF!</definedName>
    <definedName name="Z_26DD1F01_CF8A_43D9_9DB0_797700BC8490_.wvu.Cols" localSheetId="4" hidden="1">'PLAN RASHODA_2022-2023-2024'!#REF!,'PLAN RASHODA_2022-2023-2024'!#REF!</definedName>
    <definedName name="Z_26DD1F01_CF8A_43D9_9DB0_797700BC8490_.wvu.Cols" localSheetId="5" hidden="1">'POSEBNI DIO_2022-2023-2024'!#REF!</definedName>
    <definedName name="Z_26DD1F01_CF8A_43D9_9DB0_797700BC8490_.wvu.FilterData" localSheetId="5" hidden="1">'POSEBNI DIO_2022-2023-2024'!$C$1:$C$1229</definedName>
    <definedName name="Z_26DD1F01_CF8A_43D9_9DB0_797700BC8490_.wvu.PrintArea" localSheetId="4" hidden="1">'PLAN RASHODA_2022-2023-2024'!$A$1:$J$268</definedName>
    <definedName name="Z_26DD1F01_CF8A_43D9_9DB0_797700BC8490_.wvu.PrintArea" localSheetId="5" hidden="1">'POSEBNI DIO_2022-2023-2024'!$A$1:$K$1217</definedName>
    <definedName name="Z_CFC6D6B8_215D_4280_8C77_EE993EC512F9_.wvu.Cols" localSheetId="0" hidden="1">'OPĆI DIO_2022-2023-2024'!#REF!</definedName>
    <definedName name="Z_CFC6D6B8_215D_4280_8C77_EE993EC512F9_.wvu.Cols" localSheetId="4" hidden="1">'PLAN RASHODA_2022-2023-2024'!#REF!,'PLAN RASHODA_2022-2023-2024'!#REF!</definedName>
    <definedName name="Z_CFC6D6B8_215D_4280_8C77_EE993EC512F9_.wvu.Cols" localSheetId="5" hidden="1">'POSEBNI DIO_2022-2023-2024'!#REF!</definedName>
    <definedName name="Z_CFC6D6B8_215D_4280_8C77_EE993EC512F9_.wvu.FilterData" localSheetId="5" hidden="1">'POSEBNI DIO_2022-2023-2024'!$C$1:$C$1229</definedName>
    <definedName name="Z_CFC6D6B8_215D_4280_8C77_EE993EC512F9_.wvu.PrintArea" localSheetId="4" hidden="1">'PLAN RASHODA_2022-2023-2024'!$A$1:$J$268</definedName>
    <definedName name="Z_CFC6D6B8_215D_4280_8C77_EE993EC512F9_.wvu.PrintArea" localSheetId="5" hidden="1">'POSEBNI DIO_2022-2023-2024'!$A$1:$K$1197</definedName>
    <definedName name="Z_CFC6D6B8_215D_4280_8C77_EE993EC512F9_.wvu.Rows" localSheetId="5" hidden="1">'POSEBNI DIO_2022-2023-2024'!$13:$15,'POSEBNI DIO_2022-2023-2024'!$26:$29,'POSEBNI DIO_2022-2023-2024'!$45:$53,'POSEBNI DIO_2022-2023-2024'!$59:$64,'POSEBNI DIO_2022-2023-2024'!$70:$77,'POSEBNI DIO_2022-2023-2024'!$83:$101,'POSEBNI DIO_2022-2023-2024'!$106:$107,'POSEBNI DIO_2022-2023-2024'!$110:$117,'POSEBNI DIO_2022-2023-2024'!$119:$122,'POSEBNI DIO_2022-2023-2024'!$124:$124,'POSEBNI DIO_2022-2023-2024'!$126:$143,'POSEBNI DIO_2022-2023-2024'!$147:$195,'POSEBNI DIO_2022-2023-2024'!$392:$393,'POSEBNI DIO_2022-2023-2024'!$423:$426,'POSEBNI DIO_2022-2023-2024'!#REF!,'POSEBNI DIO_2022-2023-2024'!#REF!,'POSEBNI DIO_2022-2023-2024'!#REF!,'POSEBNI DIO_2022-2023-2024'!$463:$467,'POSEBNI DIO_2022-2023-2024'!#REF!,'POSEBNI DIO_2022-2023-2024'!$533:$535,'POSEBNI DIO_2022-2023-2024'!$541:$548,'POSEBNI DIO_2022-2023-2024'!$555:$556,'POSEBNI DIO_2022-2023-2024'!$562:$570,'POSEBNI DIO_2022-2023-2024'!$574:$581,'POSEBNI DIO_2022-2023-2024'!#REF!,'POSEBNI DIO_2022-2023-2024'!$600:$601,'POSEBNI DIO_2022-2023-2024'!$609:$613,'POSEBNI DIO_2022-2023-2024'!$618:$621,'POSEBNI DIO_2022-2023-2024'!$624:$638,'POSEBNI DIO_2022-2023-2024'!$647:$649,'POSEBNI DIO_2022-2023-2024'!$653:$664,'POSEBNI DIO_2022-2023-2024'!$669:$673,'POSEBNI DIO_2022-2023-2024'!$679:$682,'POSEBNI DIO_2022-2023-2024'!$688:$695,'POSEBNI DIO_2022-2023-2024'!$727:$732,'POSEBNI DIO_2022-2023-2024'!$750:$753,'POSEBNI DIO_2022-2023-2024'!$758:$761,'POSEBNI DIO_2022-2023-2024'!$764:$775,'POSEBNI DIO_2022-2023-2024'!$779:$783,'POSEBNI DIO_2022-2023-2024'!$789:$814,'POSEBNI DIO_2022-2023-2024'!$829:$840,'POSEBNI DIO_2022-2023-2024'!$845:$849,'POSEBNI DIO_2022-2023-2024'!$855:$865,'POSEBNI DIO_2022-2023-2024'!$869:$871,'POSEBNI DIO_2022-2023-2024'!$877:$878,'POSEBNI DIO_2022-2023-2024'!$894:$895,'POSEBNI DIO_2022-2023-2024'!$900:$905,'POSEBNI DIO_2022-2023-2024'!$917:$921,'POSEBNI DIO_2022-2023-2024'!$925:$929,'POSEBNI DIO_2022-2023-2024'!$934:$937,'POSEBNI DIO_2022-2023-2024'!$941:$944,'POSEBNI DIO_2022-2023-2024'!$946:$965,'POSEBNI DIO_2022-2023-2024'!#REF!,'POSEBNI DIO_2022-2023-2024'!$991:$996,'POSEBNI DIO_2022-2023-2024'!$1000:$1002,'POSEBNI DIO_2022-2023-2024'!$1008:$1009,'POSEBNI DIO_2022-2023-2024'!$1031:$1036,'POSEBNI DIO_2022-2023-2024'!$1042:$1044,'POSEBNI DIO_2022-2023-2024'!$1048:$1049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7" i="992" l="1"/>
  <c r="O126" i="992" s="1"/>
  <c r="O125" i="992" s="1"/>
  <c r="O124" i="992" s="1"/>
  <c r="O123" i="992" s="1"/>
  <c r="M127" i="992"/>
  <c r="L127" i="992"/>
  <c r="L126" i="992" s="1"/>
  <c r="L125" i="992" s="1"/>
  <c r="L124" i="992" s="1"/>
  <c r="L123" i="992" s="1"/>
  <c r="K127" i="992"/>
  <c r="J127" i="992"/>
  <c r="J126" i="992" s="1"/>
  <c r="J125" i="992" s="1"/>
  <c r="J124" i="992" s="1"/>
  <c r="J123" i="992" s="1"/>
  <c r="N126" i="992"/>
  <c r="M126" i="992"/>
  <c r="M125" i="992" s="1"/>
  <c r="M124" i="992" s="1"/>
  <c r="M123" i="992" s="1"/>
  <c r="K126" i="992"/>
  <c r="K125" i="992" s="1"/>
  <c r="K124" i="992" s="1"/>
  <c r="K123" i="992" s="1"/>
  <c r="N125" i="992"/>
  <c r="N124" i="992" s="1"/>
  <c r="N123" i="992" s="1"/>
  <c r="K122" i="992"/>
  <c r="O121" i="992"/>
  <c r="N121" i="992"/>
  <c r="N120" i="992" s="1"/>
  <c r="N119" i="992" s="1"/>
  <c r="M121" i="992"/>
  <c r="M120" i="992" s="1"/>
  <c r="M119" i="992" s="1"/>
  <c r="L121" i="992"/>
  <c r="L120" i="992" s="1"/>
  <c r="L119" i="992" s="1"/>
  <c r="K121" i="992"/>
  <c r="K120" i="992" s="1"/>
  <c r="K119" i="992" s="1"/>
  <c r="J121" i="992"/>
  <c r="O120" i="992"/>
  <c r="O119" i="992" s="1"/>
  <c r="J120" i="992"/>
  <c r="J119" i="992" s="1"/>
  <c r="O117" i="992"/>
  <c r="O116" i="992" s="1"/>
  <c r="O115" i="992" s="1"/>
  <c r="N117" i="992"/>
  <c r="N116" i="992" s="1"/>
  <c r="N115" i="992" s="1"/>
  <c r="M117" i="992"/>
  <c r="M116" i="992" s="1"/>
  <c r="M115" i="992" s="1"/>
  <c r="L117" i="992"/>
  <c r="L116" i="992" s="1"/>
  <c r="L115" i="992" s="1"/>
  <c r="L114" i="992" s="1"/>
  <c r="L113" i="992" s="1"/>
  <c r="K117" i="992"/>
  <c r="J117" i="992"/>
  <c r="J116" i="992" s="1"/>
  <c r="J115" i="992" s="1"/>
  <c r="K116" i="992"/>
  <c r="K115" i="992" s="1"/>
  <c r="K112" i="992"/>
  <c r="K111" i="992" s="1"/>
  <c r="K110" i="992" s="1"/>
  <c r="K109" i="992" s="1"/>
  <c r="K108" i="992" s="1"/>
  <c r="O111" i="992"/>
  <c r="O110" i="992" s="1"/>
  <c r="O109" i="992" s="1"/>
  <c r="O108" i="992" s="1"/>
  <c r="N111" i="992"/>
  <c r="M111" i="992"/>
  <c r="M110" i="992" s="1"/>
  <c r="M109" i="992" s="1"/>
  <c r="M108" i="992" s="1"/>
  <c r="L111" i="992"/>
  <c r="L110" i="992" s="1"/>
  <c r="L109" i="992" s="1"/>
  <c r="L108" i="992" s="1"/>
  <c r="J111" i="992"/>
  <c r="N110" i="992"/>
  <c r="J110" i="992"/>
  <c r="J109" i="992" s="1"/>
  <c r="J108" i="992" s="1"/>
  <c r="N109" i="992"/>
  <c r="N108" i="992" s="1"/>
  <c r="O106" i="992"/>
  <c r="O105" i="992" s="1"/>
  <c r="O104" i="992" s="1"/>
  <c r="N106" i="992"/>
  <c r="N105" i="992" s="1"/>
  <c r="N104" i="992" s="1"/>
  <c r="M106" i="992"/>
  <c r="L106" i="992"/>
  <c r="L105" i="992" s="1"/>
  <c r="L104" i="992" s="1"/>
  <c r="K106" i="992"/>
  <c r="K105" i="992" s="1"/>
  <c r="K104" i="992" s="1"/>
  <c r="J106" i="992"/>
  <c r="J105" i="992" s="1"/>
  <c r="J104" i="992" s="1"/>
  <c r="M105" i="992"/>
  <c r="M104" i="992" s="1"/>
  <c r="O102" i="992"/>
  <c r="O101" i="992" s="1"/>
  <c r="O100" i="992" s="1"/>
  <c r="N102" i="992"/>
  <c r="N101" i="992" s="1"/>
  <c r="N100" i="992" s="1"/>
  <c r="M102" i="992"/>
  <c r="M101" i="992" s="1"/>
  <c r="M100" i="992" s="1"/>
  <c r="L102" i="992"/>
  <c r="L101" i="992" s="1"/>
  <c r="L100" i="992" s="1"/>
  <c r="K102" i="992"/>
  <c r="J102" i="992"/>
  <c r="J101" i="992" s="1"/>
  <c r="J100" i="992" s="1"/>
  <c r="I102" i="992"/>
  <c r="I101" i="992" s="1"/>
  <c r="I100" i="992" s="1"/>
  <c r="I99" i="992" s="1"/>
  <c r="I72" i="992" s="1"/>
  <c r="I129" i="992" s="1"/>
  <c r="K101" i="992"/>
  <c r="K100" i="992" s="1"/>
  <c r="O97" i="992"/>
  <c r="O96" i="992" s="1"/>
  <c r="O95" i="992" s="1"/>
  <c r="O94" i="992" s="1"/>
  <c r="N97" i="992"/>
  <c r="N96" i="992" s="1"/>
  <c r="M97" i="992"/>
  <c r="L97" i="992"/>
  <c r="K97" i="992"/>
  <c r="K96" i="992" s="1"/>
  <c r="K95" i="992" s="1"/>
  <c r="K94" i="992" s="1"/>
  <c r="J97" i="992"/>
  <c r="J96" i="992" s="1"/>
  <c r="J95" i="992" s="1"/>
  <c r="J94" i="992" s="1"/>
  <c r="M96" i="992"/>
  <c r="M95" i="992" s="1"/>
  <c r="M94" i="992" s="1"/>
  <c r="L96" i="992"/>
  <c r="L95" i="992" s="1"/>
  <c r="L94" i="992" s="1"/>
  <c r="N95" i="992"/>
  <c r="N94" i="992" s="1"/>
  <c r="O92" i="992"/>
  <c r="O91" i="992" s="1"/>
  <c r="O90" i="992" s="1"/>
  <c r="O89" i="992" s="1"/>
  <c r="N92" i="992"/>
  <c r="N91" i="992" s="1"/>
  <c r="N90" i="992" s="1"/>
  <c r="N89" i="992" s="1"/>
  <c r="M92" i="992"/>
  <c r="L92" i="992"/>
  <c r="K92" i="992"/>
  <c r="K91" i="992" s="1"/>
  <c r="K90" i="992" s="1"/>
  <c r="K89" i="992" s="1"/>
  <c r="J92" i="992"/>
  <c r="M91" i="992"/>
  <c r="M90" i="992" s="1"/>
  <c r="M89" i="992" s="1"/>
  <c r="L91" i="992"/>
  <c r="L90" i="992" s="1"/>
  <c r="L89" i="992" s="1"/>
  <c r="J91" i="992"/>
  <c r="J90" i="992" s="1"/>
  <c r="J89" i="992" s="1"/>
  <c r="O87" i="992"/>
  <c r="O86" i="992" s="1"/>
  <c r="N87" i="992"/>
  <c r="N86" i="992" s="1"/>
  <c r="M87" i="992"/>
  <c r="M86" i="992" s="1"/>
  <c r="L87" i="992"/>
  <c r="L86" i="992" s="1"/>
  <c r="K87" i="992"/>
  <c r="K86" i="992" s="1"/>
  <c r="J87" i="992"/>
  <c r="J86" i="992" s="1"/>
  <c r="O84" i="992"/>
  <c r="O83" i="992" s="1"/>
  <c r="N84" i="992"/>
  <c r="N83" i="992" s="1"/>
  <c r="M84" i="992"/>
  <c r="M83" i="992" s="1"/>
  <c r="M82" i="992" s="1"/>
  <c r="L84" i="992"/>
  <c r="L83" i="992" s="1"/>
  <c r="K84" i="992"/>
  <c r="K83" i="992" s="1"/>
  <c r="K82" i="992" s="1"/>
  <c r="J84" i="992"/>
  <c r="J83" i="992" s="1"/>
  <c r="O80" i="992"/>
  <c r="O79" i="992" s="1"/>
  <c r="O78" i="992" s="1"/>
  <c r="N80" i="992"/>
  <c r="N79" i="992" s="1"/>
  <c r="N78" i="992" s="1"/>
  <c r="M80" i="992"/>
  <c r="M79" i="992" s="1"/>
  <c r="M78" i="992" s="1"/>
  <c r="L80" i="992"/>
  <c r="L79" i="992" s="1"/>
  <c r="L78" i="992" s="1"/>
  <c r="K80" i="992"/>
  <c r="K79" i="992" s="1"/>
  <c r="K78" i="992" s="1"/>
  <c r="J79" i="992"/>
  <c r="J78" i="992" s="1"/>
  <c r="O76" i="992"/>
  <c r="O75" i="992" s="1"/>
  <c r="O74" i="992" s="1"/>
  <c r="N76" i="992"/>
  <c r="N75" i="992" s="1"/>
  <c r="N74" i="992" s="1"/>
  <c r="M76" i="992"/>
  <c r="L76" i="992"/>
  <c r="L75" i="992" s="1"/>
  <c r="L74" i="992" s="1"/>
  <c r="K76" i="992"/>
  <c r="K75" i="992" s="1"/>
  <c r="K74" i="992" s="1"/>
  <c r="J76" i="992"/>
  <c r="J75" i="992" s="1"/>
  <c r="M75" i="992"/>
  <c r="M74" i="992" s="1"/>
  <c r="K72" i="992"/>
  <c r="O62" i="992"/>
  <c r="O61" i="992" s="1"/>
  <c r="O60" i="992" s="1"/>
  <c r="O59" i="992" s="1"/>
  <c r="O58" i="992" s="1"/>
  <c r="M62" i="992"/>
  <c r="M61" i="992" s="1"/>
  <c r="M60" i="992" s="1"/>
  <c r="M59" i="992" s="1"/>
  <c r="M58" i="992" s="1"/>
  <c r="L62" i="992"/>
  <c r="L61" i="992" s="1"/>
  <c r="L60" i="992" s="1"/>
  <c r="L59" i="992" s="1"/>
  <c r="L58" i="992" s="1"/>
  <c r="K62" i="992"/>
  <c r="K61" i="992" s="1"/>
  <c r="K60" i="992" s="1"/>
  <c r="K59" i="992" s="1"/>
  <c r="K58" i="992" s="1"/>
  <c r="J62" i="992"/>
  <c r="J61" i="992" s="1"/>
  <c r="J60" i="992" s="1"/>
  <c r="J59" i="992" s="1"/>
  <c r="J58" i="992" s="1"/>
  <c r="N61" i="992"/>
  <c r="N60" i="992" s="1"/>
  <c r="N59" i="992" s="1"/>
  <c r="N58" i="992" s="1"/>
  <c r="K57" i="992"/>
  <c r="K56" i="992" s="1"/>
  <c r="K55" i="992" s="1"/>
  <c r="K54" i="992" s="1"/>
  <c r="O56" i="992"/>
  <c r="O55" i="992" s="1"/>
  <c r="O54" i="992" s="1"/>
  <c r="N56" i="992"/>
  <c r="N55" i="992" s="1"/>
  <c r="N54" i="992" s="1"/>
  <c r="M56" i="992"/>
  <c r="M55" i="992" s="1"/>
  <c r="M54" i="992" s="1"/>
  <c r="L56" i="992"/>
  <c r="J56" i="992"/>
  <c r="J55" i="992" s="1"/>
  <c r="J54" i="992" s="1"/>
  <c r="L55" i="992"/>
  <c r="L54" i="992" s="1"/>
  <c r="O52" i="992"/>
  <c r="O51" i="992" s="1"/>
  <c r="O50" i="992" s="1"/>
  <c r="N52" i="992"/>
  <c r="N51" i="992" s="1"/>
  <c r="N50" i="992" s="1"/>
  <c r="M52" i="992"/>
  <c r="M51" i="992" s="1"/>
  <c r="M50" i="992" s="1"/>
  <c r="L52" i="992"/>
  <c r="L51" i="992" s="1"/>
  <c r="L50" i="992" s="1"/>
  <c r="K52" i="992"/>
  <c r="K51" i="992" s="1"/>
  <c r="K50" i="992" s="1"/>
  <c r="J52" i="992"/>
  <c r="J51" i="992"/>
  <c r="J50" i="992" s="1"/>
  <c r="K47" i="992"/>
  <c r="K46" i="992" s="1"/>
  <c r="K45" i="992" s="1"/>
  <c r="K44" i="992" s="1"/>
  <c r="K43" i="992" s="1"/>
  <c r="O46" i="992"/>
  <c r="O45" i="992" s="1"/>
  <c r="O44" i="992" s="1"/>
  <c r="O43" i="992" s="1"/>
  <c r="N46" i="992"/>
  <c r="N45" i="992" s="1"/>
  <c r="N44" i="992" s="1"/>
  <c r="N43" i="992" s="1"/>
  <c r="M46" i="992"/>
  <c r="M45" i="992" s="1"/>
  <c r="M44" i="992" s="1"/>
  <c r="M43" i="992" s="1"/>
  <c r="L46" i="992"/>
  <c r="L45" i="992" s="1"/>
  <c r="L44" i="992" s="1"/>
  <c r="L43" i="992" s="1"/>
  <c r="J46" i="992"/>
  <c r="J45" i="992" s="1"/>
  <c r="J44" i="992" s="1"/>
  <c r="J43" i="992" s="1"/>
  <c r="O41" i="992"/>
  <c r="O40" i="992" s="1"/>
  <c r="O39" i="992" s="1"/>
  <c r="N41" i="992"/>
  <c r="M41" i="992"/>
  <c r="M40" i="992" s="1"/>
  <c r="M39" i="992" s="1"/>
  <c r="L41" i="992"/>
  <c r="L40" i="992" s="1"/>
  <c r="L39" i="992" s="1"/>
  <c r="K41" i="992"/>
  <c r="K40" i="992" s="1"/>
  <c r="K39" i="992" s="1"/>
  <c r="J41" i="992"/>
  <c r="N40" i="992"/>
  <c r="N39" i="992" s="1"/>
  <c r="J40" i="992"/>
  <c r="J39" i="992"/>
  <c r="O37" i="992"/>
  <c r="O36" i="992" s="1"/>
  <c r="O35" i="992" s="1"/>
  <c r="N37" i="992"/>
  <c r="N36" i="992" s="1"/>
  <c r="N35" i="992" s="1"/>
  <c r="N34" i="992" s="1"/>
  <c r="M37" i="992"/>
  <c r="M36" i="992" s="1"/>
  <c r="M35" i="992" s="1"/>
  <c r="L37" i="992"/>
  <c r="L36" i="992" s="1"/>
  <c r="L35" i="992" s="1"/>
  <c r="L34" i="992" s="1"/>
  <c r="K37" i="992"/>
  <c r="K36" i="992" s="1"/>
  <c r="K35" i="992" s="1"/>
  <c r="J37" i="992"/>
  <c r="J36" i="992" s="1"/>
  <c r="J35" i="992" s="1"/>
  <c r="I37" i="992"/>
  <c r="I36" i="992"/>
  <c r="I35" i="992" s="1"/>
  <c r="I34" i="992" s="1"/>
  <c r="I7" i="992" s="1"/>
  <c r="I64" i="992" s="1"/>
  <c r="O32" i="992"/>
  <c r="O31" i="992" s="1"/>
  <c r="O30" i="992" s="1"/>
  <c r="O29" i="992" s="1"/>
  <c r="N32" i="992"/>
  <c r="N31" i="992" s="1"/>
  <c r="N30" i="992" s="1"/>
  <c r="N29" i="992" s="1"/>
  <c r="M32" i="992"/>
  <c r="M31" i="992" s="1"/>
  <c r="M30" i="992" s="1"/>
  <c r="M29" i="992" s="1"/>
  <c r="L32" i="992"/>
  <c r="L31" i="992" s="1"/>
  <c r="L30" i="992" s="1"/>
  <c r="L29" i="992" s="1"/>
  <c r="K32" i="992"/>
  <c r="K31" i="992" s="1"/>
  <c r="K30" i="992" s="1"/>
  <c r="K29" i="992" s="1"/>
  <c r="J32" i="992"/>
  <c r="J31" i="992" s="1"/>
  <c r="J30" i="992" s="1"/>
  <c r="J29" i="992" s="1"/>
  <c r="O27" i="992"/>
  <c r="O26" i="992" s="1"/>
  <c r="O25" i="992" s="1"/>
  <c r="O24" i="992" s="1"/>
  <c r="N27" i="992"/>
  <c r="N26" i="992" s="1"/>
  <c r="N25" i="992" s="1"/>
  <c r="N24" i="992" s="1"/>
  <c r="M27" i="992"/>
  <c r="L27" i="992"/>
  <c r="L26" i="992" s="1"/>
  <c r="L25" i="992" s="1"/>
  <c r="L24" i="992" s="1"/>
  <c r="K27" i="992"/>
  <c r="K26" i="992" s="1"/>
  <c r="K25" i="992" s="1"/>
  <c r="K24" i="992" s="1"/>
  <c r="J27" i="992"/>
  <c r="J26" i="992" s="1"/>
  <c r="J25" i="992" s="1"/>
  <c r="J24" i="992" s="1"/>
  <c r="M26" i="992"/>
  <c r="M25" i="992" s="1"/>
  <c r="M24" i="992" s="1"/>
  <c r="O23" i="992"/>
  <c r="O22" i="992" s="1"/>
  <c r="O21" i="992" s="1"/>
  <c r="N22" i="992"/>
  <c r="N21" i="992" s="1"/>
  <c r="M22" i="992"/>
  <c r="M21" i="992" s="1"/>
  <c r="K22" i="992"/>
  <c r="K21" i="992" s="1"/>
  <c r="J22" i="992"/>
  <c r="J21" i="992" s="1"/>
  <c r="L21" i="992"/>
  <c r="O20" i="992"/>
  <c r="O19" i="992" s="1"/>
  <c r="O18" i="992" s="1"/>
  <c r="N19" i="992"/>
  <c r="N18" i="992" s="1"/>
  <c r="M19" i="992"/>
  <c r="M18" i="992" s="1"/>
  <c r="L19" i="992"/>
  <c r="L18" i="992" s="1"/>
  <c r="L17" i="992" s="1"/>
  <c r="K19" i="992"/>
  <c r="K18" i="992" s="1"/>
  <c r="K17" i="992" s="1"/>
  <c r="J19" i="992"/>
  <c r="J18" i="992"/>
  <c r="O15" i="992"/>
  <c r="O14" i="992" s="1"/>
  <c r="O13" i="992" s="1"/>
  <c r="N15" i="992"/>
  <c r="M15" i="992"/>
  <c r="M14" i="992" s="1"/>
  <c r="M13" i="992" s="1"/>
  <c r="L15" i="992"/>
  <c r="L14" i="992" s="1"/>
  <c r="L13" i="992" s="1"/>
  <c r="K15" i="992"/>
  <c r="K14" i="992" s="1"/>
  <c r="K13" i="992" s="1"/>
  <c r="N14" i="992"/>
  <c r="N13" i="992" s="1"/>
  <c r="J14" i="992"/>
  <c r="J13" i="992" s="1"/>
  <c r="O11" i="992"/>
  <c r="O10" i="992" s="1"/>
  <c r="O9" i="992" s="1"/>
  <c r="N11" i="992"/>
  <c r="N10" i="992" s="1"/>
  <c r="N9" i="992" s="1"/>
  <c r="M11" i="992"/>
  <c r="L11" i="992"/>
  <c r="L10" i="992" s="1"/>
  <c r="L9" i="992" s="1"/>
  <c r="K11" i="992"/>
  <c r="K10" i="992" s="1"/>
  <c r="K9" i="992" s="1"/>
  <c r="J11" i="992"/>
  <c r="J10" i="992" s="1"/>
  <c r="J9" i="992" s="1"/>
  <c r="M10" i="992"/>
  <c r="M9" i="992" s="1"/>
  <c r="J17" i="992" l="1"/>
  <c r="M99" i="992"/>
  <c r="N49" i="992"/>
  <c r="N48" i="992" s="1"/>
  <c r="N82" i="992"/>
  <c r="J49" i="992"/>
  <c r="J48" i="992" s="1"/>
  <c r="J82" i="992"/>
  <c r="N114" i="992"/>
  <c r="N113" i="992" s="1"/>
  <c r="L49" i="992"/>
  <c r="L48" i="992" s="1"/>
  <c r="O114" i="992"/>
  <c r="O113" i="992" s="1"/>
  <c r="K114" i="992"/>
  <c r="K113" i="992" s="1"/>
  <c r="M114" i="992"/>
  <c r="M113" i="992" s="1"/>
  <c r="O34" i="992"/>
  <c r="K34" i="992"/>
  <c r="M34" i="992"/>
  <c r="O49" i="992"/>
  <c r="O48" i="992" s="1"/>
  <c r="M49" i="992"/>
  <c r="M48" i="992" s="1"/>
  <c r="L82" i="992"/>
  <c r="O82" i="992"/>
  <c r="J34" i="992"/>
  <c r="K99" i="992"/>
  <c r="N99" i="992"/>
  <c r="J99" i="992"/>
  <c r="O99" i="992"/>
  <c r="L99" i="992"/>
  <c r="K73" i="992"/>
  <c r="O73" i="992"/>
  <c r="M73" i="992"/>
  <c r="J73" i="992"/>
  <c r="L73" i="992"/>
  <c r="L72" i="992" s="1"/>
  <c r="L129" i="992" s="1"/>
  <c r="K129" i="992"/>
  <c r="N73" i="992"/>
  <c r="N17" i="992"/>
  <c r="N8" i="992" s="1"/>
  <c r="N7" i="992" s="1"/>
  <c r="L8" i="992"/>
  <c r="L7" i="992" s="1"/>
  <c r="O17" i="992"/>
  <c r="O8" i="992" s="1"/>
  <c r="O7" i="992" s="1"/>
  <c r="J8" i="992"/>
  <c r="J7" i="992" s="1"/>
  <c r="J64" i="992" s="1"/>
  <c r="M17" i="992"/>
  <c r="M8" i="992" s="1"/>
  <c r="M7" i="992" s="1"/>
  <c r="K8" i="992"/>
  <c r="K7" i="992" s="1"/>
  <c r="K49" i="992"/>
  <c r="K48" i="992" s="1"/>
  <c r="M72" i="992"/>
  <c r="M129" i="992" s="1"/>
  <c r="J114" i="992"/>
  <c r="J113" i="992" s="1"/>
  <c r="N64" i="992" l="1"/>
  <c r="O64" i="992"/>
  <c r="C9" i="6" s="1"/>
  <c r="O72" i="992"/>
  <c r="O129" i="992" s="1"/>
  <c r="D9" i="6" s="1"/>
  <c r="M64" i="992"/>
  <c r="L64" i="992"/>
  <c r="N72" i="992"/>
  <c r="N129" i="992" s="1"/>
  <c r="J72" i="992"/>
  <c r="J129" i="992" s="1"/>
  <c r="K64" i="992"/>
  <c r="C8" i="6" l="1"/>
  <c r="I130" i="992"/>
  <c r="D8" i="6"/>
  <c r="I65" i="992"/>
  <c r="I383" i="4" l="1"/>
  <c r="I363" i="4"/>
  <c r="I338" i="4"/>
  <c r="I80" i="4"/>
  <c r="K711" i="4" l="1"/>
  <c r="J711" i="4"/>
  <c r="J338" i="4"/>
  <c r="K82" i="4"/>
  <c r="J80" i="4"/>
  <c r="K340" i="4"/>
  <c r="K338" i="4"/>
  <c r="J340" i="4"/>
  <c r="I120" i="3"/>
  <c r="H86" i="3"/>
  <c r="I273" i="4"/>
  <c r="K81" i="4" l="1"/>
  <c r="I340" i="4" l="1"/>
  <c r="I269" i="4" l="1"/>
  <c r="H15" i="3"/>
  <c r="I592" i="4"/>
  <c r="I408" i="4" l="1"/>
  <c r="I314" i="4" l="1"/>
  <c r="I264" i="4"/>
  <c r="H8" i="3"/>
  <c r="I344" i="4"/>
  <c r="H224" i="3"/>
  <c r="I101" i="3"/>
  <c r="J272" i="4"/>
  <c r="K272" i="4"/>
  <c r="J721" i="4" l="1"/>
  <c r="J720" i="4" s="1"/>
  <c r="K721" i="4"/>
  <c r="K720" i="4" s="1"/>
  <c r="I721" i="4"/>
  <c r="I720" i="4" s="1"/>
  <c r="J193" i="3" l="1"/>
  <c r="I193" i="3"/>
  <c r="H193" i="3"/>
  <c r="K445" i="4"/>
  <c r="J445" i="4"/>
  <c r="I445" i="4"/>
  <c r="K210" i="4"/>
  <c r="K209" i="4" s="1"/>
  <c r="K208" i="4" s="1"/>
  <c r="K207" i="4" s="1"/>
  <c r="J210" i="4"/>
  <c r="J209" i="4" s="1"/>
  <c r="J208" i="4" s="1"/>
  <c r="J207" i="4" s="1"/>
  <c r="I210" i="4"/>
  <c r="I209" i="4" s="1"/>
  <c r="I208" i="4" s="1"/>
  <c r="I207" i="4" s="1"/>
  <c r="J215" i="4"/>
  <c r="J214" i="4" s="1"/>
  <c r="K215" i="4"/>
  <c r="K214" i="4" s="1"/>
  <c r="I215" i="4"/>
  <c r="I214" i="4" s="1"/>
  <c r="K218" i="4"/>
  <c r="J218" i="4"/>
  <c r="I218" i="4"/>
  <c r="K220" i="4"/>
  <c r="J220" i="4"/>
  <c r="I220" i="4"/>
  <c r="I217" i="4" l="1"/>
  <c r="K217" i="4"/>
  <c r="J217" i="4"/>
  <c r="J213" i="4" s="1"/>
  <c r="I213" i="4"/>
  <c r="K213" i="4"/>
  <c r="K199" i="4"/>
  <c r="K198" i="4" s="1"/>
  <c r="K197" i="4" s="1"/>
  <c r="K196" i="4" s="1"/>
  <c r="J199" i="4"/>
  <c r="J198" i="4" s="1"/>
  <c r="J197" i="4" s="1"/>
  <c r="J196" i="4" s="1"/>
  <c r="I199" i="4"/>
  <c r="I198" i="4" s="1"/>
  <c r="I197" i="4" s="1"/>
  <c r="I196" i="4" s="1"/>
  <c r="K17" i="4"/>
  <c r="J17" i="4"/>
  <c r="I17" i="4"/>
  <c r="J264" i="4"/>
  <c r="K264" i="4"/>
  <c r="I224" i="3"/>
  <c r="J224" i="3"/>
  <c r="J223" i="3" l="1"/>
  <c r="I223" i="3"/>
  <c r="H223" i="3"/>
  <c r="I212" i="4"/>
  <c r="I206" i="4" s="1"/>
  <c r="K212" i="4"/>
  <c r="J212" i="4"/>
  <c r="I18" i="3"/>
  <c r="J18" i="3"/>
  <c r="H18" i="3"/>
  <c r="I8" i="3"/>
  <c r="J8" i="3"/>
  <c r="J222" i="3" l="1"/>
  <c r="I222" i="3"/>
  <c r="H222" i="3"/>
  <c r="K206" i="4"/>
  <c r="J206" i="4"/>
  <c r="J221" i="3" l="1"/>
  <c r="I221" i="3"/>
  <c r="H221" i="3"/>
  <c r="I272" i="4" l="1"/>
  <c r="K881" i="4" l="1"/>
  <c r="I345" i="4" l="1"/>
  <c r="K30" i="4" l="1"/>
  <c r="J30" i="4"/>
  <c r="I30" i="4"/>
  <c r="K14" i="990" l="1"/>
  <c r="J1058" i="4" l="1"/>
  <c r="J1057" i="4" s="1"/>
  <c r="J1056" i="4" s="1"/>
  <c r="K1058" i="4"/>
  <c r="K1057" i="4" s="1"/>
  <c r="K1056" i="4" s="1"/>
  <c r="I1058" i="4"/>
  <c r="I1057" i="4" s="1"/>
  <c r="I1056" i="4" s="1"/>
  <c r="J1054" i="4"/>
  <c r="J1053" i="4" s="1"/>
  <c r="K1054" i="4"/>
  <c r="K1053" i="4" s="1"/>
  <c r="I1054" i="4"/>
  <c r="I1053" i="4" s="1"/>
  <c r="J1040" i="4"/>
  <c r="K1040" i="4"/>
  <c r="I1040" i="4"/>
  <c r="I122" i="3" l="1"/>
  <c r="J122" i="3"/>
  <c r="H122" i="3"/>
  <c r="J374" i="4"/>
  <c r="K374" i="4"/>
  <c r="I374" i="4"/>
  <c r="K400" i="4" l="1"/>
  <c r="J10" i="4" l="1"/>
  <c r="K10" i="4"/>
  <c r="I10" i="4"/>
  <c r="I54" i="3" l="1"/>
  <c r="J54" i="3"/>
  <c r="I38" i="990" l="1"/>
  <c r="I37" i="990" s="1"/>
  <c r="I36" i="990" s="1"/>
  <c r="I35" i="990" s="1"/>
  <c r="I6" i="990" s="1"/>
  <c r="I65" i="990" s="1"/>
  <c r="J38" i="990"/>
  <c r="J37" i="990" s="1"/>
  <c r="K38" i="990"/>
  <c r="K37" i="990" s="1"/>
  <c r="L38" i="990"/>
  <c r="L37" i="990" s="1"/>
  <c r="M38" i="990"/>
  <c r="M37" i="990" s="1"/>
  <c r="N38" i="990"/>
  <c r="N37" i="990" s="1"/>
  <c r="O38" i="990"/>
  <c r="O37" i="990" s="1"/>
  <c r="I34" i="990" l="1"/>
  <c r="I952" i="4" l="1"/>
  <c r="I951" i="4" s="1"/>
  <c r="I950" i="4" s="1"/>
  <c r="I949" i="4" s="1"/>
  <c r="J952" i="4"/>
  <c r="J951" i="4" s="1"/>
  <c r="J950" i="4" s="1"/>
  <c r="J949" i="4" s="1"/>
  <c r="K952" i="4"/>
  <c r="K951" i="4" s="1"/>
  <c r="K950" i="4" s="1"/>
  <c r="K949" i="4" s="1"/>
  <c r="I957" i="4"/>
  <c r="J957" i="4"/>
  <c r="K957" i="4"/>
  <c r="I959" i="4"/>
  <c r="J959" i="4"/>
  <c r="K959" i="4"/>
  <c r="I962" i="4"/>
  <c r="J962" i="4"/>
  <c r="K962" i="4"/>
  <c r="I964" i="4"/>
  <c r="J964" i="4"/>
  <c r="K964" i="4"/>
  <c r="K961" i="4" l="1"/>
  <c r="J961" i="4"/>
  <c r="I961" i="4"/>
  <c r="K956" i="4"/>
  <c r="J956" i="4"/>
  <c r="I956" i="4"/>
  <c r="I244" i="3"/>
  <c r="J244" i="3"/>
  <c r="H244" i="3"/>
  <c r="J488" i="4"/>
  <c r="K488" i="4"/>
  <c r="I488" i="4"/>
  <c r="I955" i="4" l="1"/>
  <c r="I954" i="4" s="1"/>
  <c r="I948" i="4" s="1"/>
  <c r="K955" i="4"/>
  <c r="K954" i="4" s="1"/>
  <c r="K948" i="4" s="1"/>
  <c r="J955" i="4"/>
  <c r="J954" i="4" s="1"/>
  <c r="J948" i="4" s="1"/>
  <c r="J519" i="4" l="1"/>
  <c r="J518" i="4" s="1"/>
  <c r="J517" i="4" s="1"/>
  <c r="K519" i="4"/>
  <c r="K518" i="4" s="1"/>
  <c r="I519" i="4"/>
  <c r="I518" i="4" s="1"/>
  <c r="I517" i="4" s="1"/>
  <c r="K517" i="4" l="1"/>
  <c r="O63" i="990" l="1"/>
  <c r="O62" i="990" s="1"/>
  <c r="O61" i="990" s="1"/>
  <c r="O60" i="990" s="1"/>
  <c r="O59" i="990" s="1"/>
  <c r="N63" i="990"/>
  <c r="N62" i="990" s="1"/>
  <c r="N61" i="990" s="1"/>
  <c r="N60" i="990" s="1"/>
  <c r="N59" i="990" s="1"/>
  <c r="M63" i="990"/>
  <c r="M62" i="990" s="1"/>
  <c r="M61" i="990" s="1"/>
  <c r="M60" i="990" s="1"/>
  <c r="M59" i="990" s="1"/>
  <c r="L63" i="990"/>
  <c r="L62" i="990" s="1"/>
  <c r="L61" i="990" s="1"/>
  <c r="L60" i="990" s="1"/>
  <c r="L59" i="990" s="1"/>
  <c r="K63" i="990"/>
  <c r="K62" i="990" s="1"/>
  <c r="K61" i="990" s="1"/>
  <c r="K60" i="990" s="1"/>
  <c r="K59" i="990" s="1"/>
  <c r="J63" i="990"/>
  <c r="J62" i="990" s="1"/>
  <c r="J61" i="990" s="1"/>
  <c r="J60" i="990" s="1"/>
  <c r="J59" i="990" s="1"/>
  <c r="K58" i="990"/>
  <c r="K57" i="990" s="1"/>
  <c r="K56" i="990" s="1"/>
  <c r="K55" i="990" s="1"/>
  <c r="O57" i="990"/>
  <c r="O56" i="990" s="1"/>
  <c r="O55" i="990" s="1"/>
  <c r="N57" i="990"/>
  <c r="N56" i="990" s="1"/>
  <c r="N55" i="990" s="1"/>
  <c r="M57" i="990"/>
  <c r="M56" i="990" s="1"/>
  <c r="M55" i="990" s="1"/>
  <c r="L57" i="990"/>
  <c r="L56" i="990" s="1"/>
  <c r="L55" i="990" s="1"/>
  <c r="J57" i="990"/>
  <c r="J56" i="990" s="1"/>
  <c r="J55" i="990" s="1"/>
  <c r="O53" i="990"/>
  <c r="O52" i="990" s="1"/>
  <c r="O51" i="990" s="1"/>
  <c r="N53" i="990"/>
  <c r="N52" i="990" s="1"/>
  <c r="N51" i="990" s="1"/>
  <c r="M53" i="990"/>
  <c r="M52" i="990" s="1"/>
  <c r="M51" i="990" s="1"/>
  <c r="L53" i="990"/>
  <c r="L52" i="990" s="1"/>
  <c r="L51" i="990" s="1"/>
  <c r="K53" i="990"/>
  <c r="K52" i="990" s="1"/>
  <c r="K51" i="990" s="1"/>
  <c r="J53" i="990"/>
  <c r="J52" i="990" s="1"/>
  <c r="J51" i="990" s="1"/>
  <c r="K48" i="990"/>
  <c r="K47" i="990" s="1"/>
  <c r="K46" i="990" s="1"/>
  <c r="K45" i="990" s="1"/>
  <c r="K44" i="990" s="1"/>
  <c r="O47" i="990"/>
  <c r="O46" i="990" s="1"/>
  <c r="O45" i="990" s="1"/>
  <c r="O44" i="990" s="1"/>
  <c r="N47" i="990"/>
  <c r="N46" i="990" s="1"/>
  <c r="N45" i="990" s="1"/>
  <c r="N44" i="990" s="1"/>
  <c r="M47" i="990"/>
  <c r="M46" i="990" s="1"/>
  <c r="M45" i="990" s="1"/>
  <c r="M44" i="990" s="1"/>
  <c r="L47" i="990"/>
  <c r="L46" i="990" s="1"/>
  <c r="L45" i="990" s="1"/>
  <c r="L44" i="990" s="1"/>
  <c r="J47" i="990"/>
  <c r="J46" i="990" s="1"/>
  <c r="J45" i="990" s="1"/>
  <c r="J44" i="990" s="1"/>
  <c r="O42" i="990"/>
  <c r="O41" i="990" s="1"/>
  <c r="O40" i="990" s="1"/>
  <c r="N42" i="990"/>
  <c r="N41" i="990" s="1"/>
  <c r="N40" i="990" s="1"/>
  <c r="M42" i="990"/>
  <c r="M41" i="990" s="1"/>
  <c r="M40" i="990" s="1"/>
  <c r="L42" i="990"/>
  <c r="L41" i="990" s="1"/>
  <c r="L40" i="990" s="1"/>
  <c r="K42" i="990"/>
  <c r="K41" i="990" s="1"/>
  <c r="K40" i="990" s="1"/>
  <c r="J42" i="990"/>
  <c r="J41" i="990" s="1"/>
  <c r="J40" i="990" s="1"/>
  <c r="M36" i="990"/>
  <c r="L36" i="990"/>
  <c r="O36" i="990"/>
  <c r="N36" i="990"/>
  <c r="K36" i="990"/>
  <c r="J36" i="990"/>
  <c r="O32" i="990"/>
  <c r="O31" i="990" s="1"/>
  <c r="O30" i="990" s="1"/>
  <c r="O29" i="990" s="1"/>
  <c r="O28" i="990" s="1"/>
  <c r="N32" i="990"/>
  <c r="N31" i="990" s="1"/>
  <c r="N30" i="990" s="1"/>
  <c r="N29" i="990" s="1"/>
  <c r="M32" i="990"/>
  <c r="M31" i="990" s="1"/>
  <c r="M30" i="990" s="1"/>
  <c r="M29" i="990" s="1"/>
  <c r="M28" i="990" s="1"/>
  <c r="L32" i="990"/>
  <c r="L31" i="990" s="1"/>
  <c r="L30" i="990" s="1"/>
  <c r="L29" i="990" s="1"/>
  <c r="L28" i="990" s="1"/>
  <c r="K32" i="990"/>
  <c r="K31" i="990" s="1"/>
  <c r="K30" i="990" s="1"/>
  <c r="K29" i="990" s="1"/>
  <c r="K28" i="990" s="1"/>
  <c r="J32" i="990"/>
  <c r="J31" i="990" s="1"/>
  <c r="J30" i="990" s="1"/>
  <c r="J29" i="990" s="1"/>
  <c r="J28" i="990" s="1"/>
  <c r="O26" i="990"/>
  <c r="O25" i="990" s="1"/>
  <c r="O24" i="990" s="1"/>
  <c r="O23" i="990" s="1"/>
  <c r="N26" i="990"/>
  <c r="N25" i="990" s="1"/>
  <c r="N24" i="990" s="1"/>
  <c r="N23" i="990" s="1"/>
  <c r="M26" i="990"/>
  <c r="M25" i="990" s="1"/>
  <c r="M24" i="990" s="1"/>
  <c r="M23" i="990" s="1"/>
  <c r="L26" i="990"/>
  <c r="L25" i="990" s="1"/>
  <c r="L24" i="990" s="1"/>
  <c r="L23" i="990" s="1"/>
  <c r="K26" i="990"/>
  <c r="K25" i="990" s="1"/>
  <c r="K24" i="990" s="1"/>
  <c r="K23" i="990" s="1"/>
  <c r="J26" i="990"/>
  <c r="J25" i="990" s="1"/>
  <c r="J24" i="990" s="1"/>
  <c r="J23" i="990" s="1"/>
  <c r="O22" i="990"/>
  <c r="O21" i="990" s="1"/>
  <c r="O20" i="990" s="1"/>
  <c r="N21" i="990"/>
  <c r="N20" i="990" s="1"/>
  <c r="M21" i="990"/>
  <c r="M20" i="990" s="1"/>
  <c r="L21" i="990"/>
  <c r="L20" i="990" s="1"/>
  <c r="L16" i="990" s="1"/>
  <c r="K21" i="990"/>
  <c r="K20" i="990" s="1"/>
  <c r="J21" i="990"/>
  <c r="J20" i="990" s="1"/>
  <c r="O19" i="990"/>
  <c r="O18" i="990" s="1"/>
  <c r="O17" i="990" s="1"/>
  <c r="N18" i="990"/>
  <c r="N17" i="990" s="1"/>
  <c r="M18" i="990"/>
  <c r="M17" i="990" s="1"/>
  <c r="L18" i="990"/>
  <c r="L17" i="990" s="1"/>
  <c r="K18" i="990"/>
  <c r="K17" i="990" s="1"/>
  <c r="K16" i="990" s="1"/>
  <c r="J18" i="990"/>
  <c r="J17" i="990" s="1"/>
  <c r="O14" i="990"/>
  <c r="O13" i="990" s="1"/>
  <c r="O12" i="990" s="1"/>
  <c r="N14" i="990"/>
  <c r="N13" i="990" s="1"/>
  <c r="N12" i="990" s="1"/>
  <c r="M14" i="990"/>
  <c r="M13" i="990" s="1"/>
  <c r="M12" i="990" s="1"/>
  <c r="L14" i="990"/>
  <c r="L13" i="990" s="1"/>
  <c r="L12" i="990" s="1"/>
  <c r="K13" i="990"/>
  <c r="K12" i="990" s="1"/>
  <c r="J13" i="990"/>
  <c r="J12" i="990" s="1"/>
  <c r="O10" i="990"/>
  <c r="O9" i="990" s="1"/>
  <c r="O8" i="990" s="1"/>
  <c r="N10" i="990"/>
  <c r="N9" i="990" s="1"/>
  <c r="N8" i="990" s="1"/>
  <c r="M10" i="990"/>
  <c r="M9" i="990" s="1"/>
  <c r="M8" i="990" s="1"/>
  <c r="L10" i="990"/>
  <c r="L9" i="990" s="1"/>
  <c r="L8" i="990" s="1"/>
  <c r="K10" i="990"/>
  <c r="K9" i="990" s="1"/>
  <c r="K8" i="990" s="1"/>
  <c r="J10" i="990"/>
  <c r="J9" i="990" s="1"/>
  <c r="J8" i="990" s="1"/>
  <c r="J6" i="990" l="1"/>
  <c r="M50" i="990"/>
  <c r="M49" i="990" s="1"/>
  <c r="J35" i="990"/>
  <c r="J34" i="990" s="1"/>
  <c r="O50" i="990"/>
  <c r="O49" i="990" s="1"/>
  <c r="K7" i="990"/>
  <c r="K6" i="990" s="1"/>
  <c r="N28" i="990"/>
  <c r="J50" i="990"/>
  <c r="J49" i="990" s="1"/>
  <c r="L35" i="990"/>
  <c r="L34" i="990" s="1"/>
  <c r="L50" i="990"/>
  <c r="L49" i="990" s="1"/>
  <c r="M16" i="990"/>
  <c r="M7" i="990" s="1"/>
  <c r="M6" i="990" s="1"/>
  <c r="K35" i="990"/>
  <c r="K34" i="990" s="1"/>
  <c r="M35" i="990"/>
  <c r="M34" i="990" s="1"/>
  <c r="N35" i="990"/>
  <c r="N50" i="990"/>
  <c r="N49" i="990" s="1"/>
  <c r="O35" i="990"/>
  <c r="O34" i="990" s="1"/>
  <c r="J16" i="990"/>
  <c r="J7" i="990" s="1"/>
  <c r="N16" i="990"/>
  <c r="N7" i="990" s="1"/>
  <c r="N6" i="990" s="1"/>
  <c r="K50" i="990"/>
  <c r="K49" i="990" s="1"/>
  <c r="L7" i="990"/>
  <c r="L6" i="990" s="1"/>
  <c r="O16" i="990"/>
  <c r="O7" i="990" s="1"/>
  <c r="O6" i="990" l="1"/>
  <c r="N65" i="990"/>
  <c r="O65" i="990"/>
  <c r="L65" i="990"/>
  <c r="M65" i="990"/>
  <c r="B9" i="6"/>
  <c r="J65" i="990"/>
  <c r="I247" i="3"/>
  <c r="I246" i="3" s="1"/>
  <c r="J247" i="3"/>
  <c r="J246" i="3" s="1"/>
  <c r="H247" i="3"/>
  <c r="H246" i="3" s="1"/>
  <c r="J491" i="4"/>
  <c r="J490" i="4" s="1"/>
  <c r="K491" i="4"/>
  <c r="I491" i="4"/>
  <c r="I490" i="4" s="1"/>
  <c r="K65" i="990" l="1"/>
  <c r="B8" i="6"/>
  <c r="K490" i="4"/>
  <c r="I152" i="3"/>
  <c r="J152" i="3"/>
  <c r="H152" i="3"/>
  <c r="J404" i="4"/>
  <c r="K404" i="4"/>
  <c r="I404" i="4"/>
  <c r="I116" i="3"/>
  <c r="J116" i="3"/>
  <c r="H116" i="3"/>
  <c r="J368" i="4"/>
  <c r="K368" i="4"/>
  <c r="I368" i="4"/>
  <c r="I294" i="4"/>
  <c r="I66" i="990" l="1"/>
  <c r="I252" i="3"/>
  <c r="K1010" i="4" l="1"/>
  <c r="I59" i="3" l="1"/>
  <c r="J59" i="3"/>
  <c r="H59" i="3"/>
  <c r="J252" i="4"/>
  <c r="J251" i="4" s="1"/>
  <c r="J250" i="4" s="1"/>
  <c r="J249" i="4" s="1"/>
  <c r="K252" i="4"/>
  <c r="I252" i="4"/>
  <c r="J257" i="4"/>
  <c r="J256" i="4" s="1"/>
  <c r="K257" i="4"/>
  <c r="I257" i="4"/>
  <c r="I256" i="4" s="1"/>
  <c r="J255" i="4" l="1"/>
  <c r="J254" i="4" s="1"/>
  <c r="J248" i="4" s="1"/>
  <c r="K256" i="4"/>
  <c r="K251" i="4"/>
  <c r="I251" i="4"/>
  <c r="I250" i="4" s="1"/>
  <c r="I249" i="4" s="1"/>
  <c r="I255" i="4"/>
  <c r="K255" i="4" l="1"/>
  <c r="K254" i="4" s="1"/>
  <c r="K250" i="4"/>
  <c r="I254" i="4"/>
  <c r="J227" i="4"/>
  <c r="J226" i="4" s="1"/>
  <c r="J225" i="4" s="1"/>
  <c r="K227" i="4"/>
  <c r="I227" i="4"/>
  <c r="J231" i="4"/>
  <c r="K231" i="4"/>
  <c r="I231" i="4"/>
  <c r="J233" i="4"/>
  <c r="K233" i="4"/>
  <c r="I233" i="4"/>
  <c r="J236" i="4"/>
  <c r="J235" i="4" s="1"/>
  <c r="K236" i="4"/>
  <c r="K235" i="4" s="1"/>
  <c r="I236" i="4"/>
  <c r="J241" i="4"/>
  <c r="J240" i="4" s="1"/>
  <c r="J239" i="4" s="1"/>
  <c r="K241" i="4"/>
  <c r="I241" i="4"/>
  <c r="J230" i="4" l="1"/>
  <c r="J229" i="4" s="1"/>
  <c r="J224" i="4" s="1"/>
  <c r="K249" i="4"/>
  <c r="I248" i="4"/>
  <c r="I235" i="4"/>
  <c r="K230" i="4"/>
  <c r="I230" i="4"/>
  <c r="I240" i="4"/>
  <c r="K240" i="4"/>
  <c r="K226" i="4"/>
  <c r="I226" i="4"/>
  <c r="I410" i="4"/>
  <c r="H158" i="3"/>
  <c r="K248" i="4" l="1"/>
  <c r="K229" i="4"/>
  <c r="I229" i="4"/>
  <c r="I239" i="4"/>
  <c r="K239" i="4"/>
  <c r="K225" i="4"/>
  <c r="I225" i="4"/>
  <c r="I1119" i="4"/>
  <c r="I1121" i="4"/>
  <c r="K224" i="4" l="1"/>
  <c r="I224" i="4"/>
  <c r="I347" i="4"/>
  <c r="J298" i="4" l="1"/>
  <c r="K298" i="4"/>
  <c r="I298" i="4"/>
  <c r="J294" i="4"/>
  <c r="K294" i="4"/>
  <c r="J291" i="4"/>
  <c r="K291" i="4"/>
  <c r="I291" i="4"/>
  <c r="I44" i="3"/>
  <c r="J44" i="3"/>
  <c r="H44" i="3"/>
  <c r="I40" i="3"/>
  <c r="J40" i="3"/>
  <c r="H40" i="3"/>
  <c r="I37" i="3"/>
  <c r="J37" i="3"/>
  <c r="H37" i="3"/>
  <c r="J499" i="4"/>
  <c r="K499" i="4"/>
  <c r="K498" i="4" s="1"/>
  <c r="I499" i="4"/>
  <c r="I498" i="4" s="1"/>
  <c r="I255" i="3"/>
  <c r="I254" i="3" s="1"/>
  <c r="J255" i="3"/>
  <c r="H255" i="3"/>
  <c r="H254" i="3" s="1"/>
  <c r="J498" i="4" l="1"/>
  <c r="J254" i="3"/>
  <c r="H145" i="3" l="1"/>
  <c r="H76" i="3" l="1"/>
  <c r="H63" i="3"/>
  <c r="K703" i="4" l="1"/>
  <c r="I1090" i="4" l="1"/>
  <c r="K1179" i="4"/>
  <c r="K1178" i="4" s="1"/>
  <c r="K1177" i="4" s="1"/>
  <c r="J1179" i="4"/>
  <c r="J1178" i="4" s="1"/>
  <c r="J1177" i="4" s="1"/>
  <c r="I1179" i="4"/>
  <c r="I1178" i="4" s="1"/>
  <c r="I1177" i="4" s="1"/>
  <c r="K1175" i="4"/>
  <c r="K1174" i="4" s="1"/>
  <c r="K1173" i="4" s="1"/>
  <c r="J1175" i="4"/>
  <c r="J1174" i="4" s="1"/>
  <c r="J1173" i="4" s="1"/>
  <c r="I1175" i="4"/>
  <c r="I1174" i="4" s="1"/>
  <c r="I1173" i="4" s="1"/>
  <c r="I1171" i="4"/>
  <c r="K1171" i="4"/>
  <c r="J1171" i="4"/>
  <c r="K1169" i="4"/>
  <c r="J1169" i="4"/>
  <c r="I1169" i="4"/>
  <c r="K1166" i="4"/>
  <c r="J1166" i="4"/>
  <c r="I1166" i="4"/>
  <c r="K1164" i="4"/>
  <c r="J1164" i="4"/>
  <c r="I1164" i="4"/>
  <c r="K1159" i="4"/>
  <c r="K1158" i="4" s="1"/>
  <c r="K1157" i="4" s="1"/>
  <c r="K1156" i="4" s="1"/>
  <c r="J1159" i="4"/>
  <c r="J1158" i="4" s="1"/>
  <c r="J1157" i="4" s="1"/>
  <c r="J1156" i="4" s="1"/>
  <c r="I1159" i="4"/>
  <c r="I1158" i="4" s="1"/>
  <c r="I1157" i="4" s="1"/>
  <c r="I1156" i="4" s="1"/>
  <c r="I1168" i="4" l="1"/>
  <c r="K1163" i="4"/>
  <c r="K1168" i="4"/>
  <c r="J1168" i="4"/>
  <c r="J1163" i="4"/>
  <c r="I1163" i="4"/>
  <c r="K1162" i="4" l="1"/>
  <c r="I1162" i="4"/>
  <c r="I1161" i="4" s="1"/>
  <c r="J1162" i="4"/>
  <c r="J191" i="4"/>
  <c r="J190" i="4" s="1"/>
  <c r="K191" i="4"/>
  <c r="K190" i="4" s="1"/>
  <c r="K453" i="4"/>
  <c r="K452" i="4" s="1"/>
  <c r="J453" i="4"/>
  <c r="J452" i="4" s="1"/>
  <c r="K1161" i="4" l="1"/>
  <c r="K1155" i="4" s="1"/>
  <c r="J1161" i="4"/>
  <c r="I1155" i="4"/>
  <c r="I214" i="3"/>
  <c r="J214" i="3"/>
  <c r="H214" i="3"/>
  <c r="I219" i="3"/>
  <c r="J219" i="3"/>
  <c r="H219" i="3"/>
  <c r="J209" i="3"/>
  <c r="I209" i="3"/>
  <c r="H209" i="3"/>
  <c r="J218" i="3" l="1"/>
  <c r="H213" i="3"/>
  <c r="I213" i="3"/>
  <c r="H218" i="3"/>
  <c r="I218" i="3"/>
  <c r="J213" i="3"/>
  <c r="J1155" i="4"/>
  <c r="J217" i="3"/>
  <c r="H217" i="3"/>
  <c r="J208" i="3"/>
  <c r="I208" i="3"/>
  <c r="H208" i="3"/>
  <c r="J212" i="3" l="1"/>
  <c r="I217" i="3"/>
  <c r="I212" i="3"/>
  <c r="H212" i="3"/>
  <c r="I263" i="3"/>
  <c r="I262" i="3" s="1"/>
  <c r="I261" i="3" s="1"/>
  <c r="J263" i="3"/>
  <c r="J262" i="3" s="1"/>
  <c r="J261" i="3" s="1"/>
  <c r="H263" i="3"/>
  <c r="H262" i="3" s="1"/>
  <c r="I259" i="3"/>
  <c r="I258" i="3" s="1"/>
  <c r="J259" i="3"/>
  <c r="J258" i="3" s="1"/>
  <c r="J257" i="3" s="1"/>
  <c r="H259" i="3"/>
  <c r="H258" i="3" s="1"/>
  <c r="I250" i="3"/>
  <c r="I249" i="3" s="1"/>
  <c r="J250" i="3"/>
  <c r="J249" i="3" s="1"/>
  <c r="H250" i="3"/>
  <c r="H249" i="3" s="1"/>
  <c r="J252" i="3"/>
  <c r="H252" i="3"/>
  <c r="I240" i="3"/>
  <c r="J240" i="3"/>
  <c r="H240" i="3"/>
  <c r="I242" i="3"/>
  <c r="J242" i="3"/>
  <c r="H242" i="3"/>
  <c r="I235" i="3"/>
  <c r="I234" i="3" s="1"/>
  <c r="J235" i="3"/>
  <c r="J234" i="3" s="1"/>
  <c r="H235" i="3"/>
  <c r="H234" i="3" s="1"/>
  <c r="I206" i="3"/>
  <c r="I205" i="3" s="1"/>
  <c r="J206" i="3"/>
  <c r="J205" i="3" s="1"/>
  <c r="H206" i="3"/>
  <c r="H205" i="3" s="1"/>
  <c r="I201" i="3"/>
  <c r="I200" i="3" s="1"/>
  <c r="J201" i="3"/>
  <c r="J200" i="3" s="1"/>
  <c r="H201" i="3"/>
  <c r="H200" i="3" s="1"/>
  <c r="I195" i="3"/>
  <c r="J195" i="3"/>
  <c r="H195" i="3"/>
  <c r="I197" i="3"/>
  <c r="J197" i="3"/>
  <c r="H197" i="3"/>
  <c r="I190" i="3"/>
  <c r="I189" i="3" s="1"/>
  <c r="J190" i="3"/>
  <c r="J189" i="3" s="1"/>
  <c r="H190" i="3"/>
  <c r="H189" i="3" s="1"/>
  <c r="I187" i="3"/>
  <c r="I186" i="3" s="1"/>
  <c r="J187" i="3"/>
  <c r="J186" i="3" s="1"/>
  <c r="H187" i="3"/>
  <c r="H186" i="3" s="1"/>
  <c r="I180" i="3"/>
  <c r="J180" i="3"/>
  <c r="H180" i="3"/>
  <c r="I182" i="3"/>
  <c r="J182" i="3"/>
  <c r="H182" i="3"/>
  <c r="I184" i="3"/>
  <c r="J184" i="3"/>
  <c r="H184" i="3"/>
  <c r="I177" i="3"/>
  <c r="I176" i="3" s="1"/>
  <c r="J177" i="3"/>
  <c r="J176" i="3" s="1"/>
  <c r="H177" i="3"/>
  <c r="H176" i="3" s="1"/>
  <c r="I173" i="3"/>
  <c r="I172" i="3" s="1"/>
  <c r="I171" i="3" s="1"/>
  <c r="J173" i="3"/>
  <c r="J172" i="3" s="1"/>
  <c r="H173" i="3"/>
  <c r="H172" i="3" s="1"/>
  <c r="I158" i="3"/>
  <c r="J158" i="3"/>
  <c r="I161" i="3"/>
  <c r="J161" i="3"/>
  <c r="H161" i="3"/>
  <c r="I163" i="3"/>
  <c r="J163" i="3"/>
  <c r="H163" i="3"/>
  <c r="I165" i="3"/>
  <c r="J165" i="3"/>
  <c r="H165" i="3"/>
  <c r="I155" i="3"/>
  <c r="I154" i="3" s="1"/>
  <c r="J155" i="3"/>
  <c r="J154" i="3" s="1"/>
  <c r="H155" i="3"/>
  <c r="H154" i="3" s="1"/>
  <c r="I148" i="3"/>
  <c r="J148" i="3"/>
  <c r="H148" i="3"/>
  <c r="I150" i="3"/>
  <c r="J150" i="3"/>
  <c r="H150" i="3"/>
  <c r="I143" i="3"/>
  <c r="J143" i="3"/>
  <c r="H143" i="3"/>
  <c r="I145" i="3"/>
  <c r="J145" i="3"/>
  <c r="I136" i="3"/>
  <c r="J136" i="3"/>
  <c r="H136" i="3"/>
  <c r="I138" i="3"/>
  <c r="J138" i="3"/>
  <c r="H138" i="3"/>
  <c r="I140" i="3"/>
  <c r="J140" i="3"/>
  <c r="H140" i="3"/>
  <c r="I128" i="3"/>
  <c r="J128" i="3"/>
  <c r="H128" i="3"/>
  <c r="I130" i="3"/>
  <c r="J130" i="3"/>
  <c r="H130" i="3"/>
  <c r="I132" i="3"/>
  <c r="J132" i="3"/>
  <c r="H132" i="3"/>
  <c r="I125" i="3"/>
  <c r="I124" i="3" s="1"/>
  <c r="J125" i="3"/>
  <c r="J124" i="3" s="1"/>
  <c r="H125" i="3"/>
  <c r="H124" i="3" s="1"/>
  <c r="I119" i="3"/>
  <c r="J120" i="3"/>
  <c r="J119" i="3" s="1"/>
  <c r="H120" i="3"/>
  <c r="H119" i="3" s="1"/>
  <c r="I110" i="3"/>
  <c r="J110" i="3"/>
  <c r="H110" i="3"/>
  <c r="I112" i="3"/>
  <c r="J112" i="3"/>
  <c r="H112" i="3"/>
  <c r="I114" i="3"/>
  <c r="J114" i="3"/>
  <c r="H114" i="3"/>
  <c r="I106" i="3"/>
  <c r="I105" i="3" s="1"/>
  <c r="J106" i="3"/>
  <c r="J105" i="3" s="1"/>
  <c r="H106" i="3"/>
  <c r="H105" i="3" s="1"/>
  <c r="J101" i="3"/>
  <c r="H101" i="3"/>
  <c r="I103" i="3"/>
  <c r="J103" i="3"/>
  <c r="H103" i="3"/>
  <c r="I98" i="3"/>
  <c r="I97" i="3" s="1"/>
  <c r="J98" i="3"/>
  <c r="J97" i="3" s="1"/>
  <c r="H98" i="3"/>
  <c r="H97" i="3" s="1"/>
  <c r="I90" i="3"/>
  <c r="J90" i="3"/>
  <c r="H90" i="3"/>
  <c r="I93" i="3"/>
  <c r="J93" i="3"/>
  <c r="H93" i="3"/>
  <c r="I95" i="3"/>
  <c r="J95" i="3"/>
  <c r="H95" i="3"/>
  <c r="I85" i="3"/>
  <c r="J85" i="3"/>
  <c r="H85" i="3"/>
  <c r="I87" i="3"/>
  <c r="J87" i="3"/>
  <c r="H87" i="3"/>
  <c r="I76" i="3"/>
  <c r="J76" i="3"/>
  <c r="I78" i="3"/>
  <c r="J78" i="3"/>
  <c r="H78" i="3"/>
  <c r="I80" i="3"/>
  <c r="J80" i="3"/>
  <c r="H80" i="3"/>
  <c r="I82" i="3"/>
  <c r="J82" i="3"/>
  <c r="H82" i="3"/>
  <c r="I73" i="3"/>
  <c r="J73" i="3"/>
  <c r="H73" i="3"/>
  <c r="I66" i="3"/>
  <c r="J66" i="3"/>
  <c r="H66" i="3"/>
  <c r="I69" i="3"/>
  <c r="J69" i="3"/>
  <c r="H69" i="3"/>
  <c r="H58" i="3"/>
  <c r="I63" i="3"/>
  <c r="I58" i="3" s="1"/>
  <c r="J63" i="3"/>
  <c r="J58" i="3" s="1"/>
  <c r="I50" i="3"/>
  <c r="J50" i="3"/>
  <c r="H50" i="3"/>
  <c r="I52" i="3"/>
  <c r="J52" i="3"/>
  <c r="H52" i="3"/>
  <c r="H54" i="3"/>
  <c r="I56" i="3"/>
  <c r="J56" i="3"/>
  <c r="H56" i="3"/>
  <c r="I43" i="3"/>
  <c r="J43" i="3"/>
  <c r="H43" i="3"/>
  <c r="I36" i="3"/>
  <c r="I23" i="3"/>
  <c r="J23" i="3"/>
  <c r="H23" i="3"/>
  <c r="I25" i="3"/>
  <c r="J25" i="3"/>
  <c r="H25" i="3"/>
  <c r="I27" i="3"/>
  <c r="J27" i="3"/>
  <c r="H27" i="3"/>
  <c r="I29" i="3"/>
  <c r="J29" i="3"/>
  <c r="H29" i="3"/>
  <c r="I31" i="3"/>
  <c r="J31" i="3"/>
  <c r="H31" i="3"/>
  <c r="I33" i="3"/>
  <c r="J33" i="3"/>
  <c r="H33" i="3"/>
  <c r="I17" i="3"/>
  <c r="J17" i="3"/>
  <c r="H17" i="3"/>
  <c r="I15" i="3"/>
  <c r="I14" i="3" s="1"/>
  <c r="J15" i="3"/>
  <c r="J14" i="3" s="1"/>
  <c r="H14" i="3"/>
  <c r="J7" i="3"/>
  <c r="I7" i="3"/>
  <c r="H7" i="3"/>
  <c r="H127" i="3" l="1"/>
  <c r="H192" i="3"/>
  <c r="I192" i="3"/>
  <c r="J192" i="3"/>
  <c r="H239" i="3"/>
  <c r="H238" i="3" s="1"/>
  <c r="J89" i="3"/>
  <c r="J100" i="3"/>
  <c r="J142" i="3"/>
  <c r="J239" i="3"/>
  <c r="H84" i="3"/>
  <c r="H89" i="3"/>
  <c r="J84" i="3"/>
  <c r="I100" i="3"/>
  <c r="I147" i="3"/>
  <c r="H147" i="3"/>
  <c r="H135" i="3"/>
  <c r="H109" i="3"/>
  <c r="H72" i="3"/>
  <c r="H22" i="3"/>
  <c r="I65" i="3"/>
  <c r="H179" i="3"/>
  <c r="J109" i="3"/>
  <c r="I157" i="3"/>
  <c r="J36" i="3"/>
  <c r="J35" i="3" s="1"/>
  <c r="H65" i="3"/>
  <c r="I179" i="3"/>
  <c r="J65" i="3"/>
  <c r="J135" i="3"/>
  <c r="H142" i="3"/>
  <c r="I257" i="3"/>
  <c r="H6" i="3"/>
  <c r="I35" i="3"/>
  <c r="I49" i="3"/>
  <c r="J22" i="3"/>
  <c r="I89" i="3"/>
  <c r="J127" i="3"/>
  <c r="I142" i="3"/>
  <c r="J179" i="3"/>
  <c r="I22" i="3"/>
  <c r="I21" i="3" s="1"/>
  <c r="H36" i="3"/>
  <c r="H35" i="3" s="1"/>
  <c r="J72" i="3"/>
  <c r="I72" i="3"/>
  <c r="I84" i="3"/>
  <c r="H100" i="3"/>
  <c r="I109" i="3"/>
  <c r="I135" i="3"/>
  <c r="J147" i="3"/>
  <c r="H157" i="3"/>
  <c r="J157" i="3"/>
  <c r="I239" i="3"/>
  <c r="I238" i="3" s="1"/>
  <c r="J49" i="3"/>
  <c r="H49" i="3"/>
  <c r="H257" i="3"/>
  <c r="J6" i="3"/>
  <c r="J171" i="3"/>
  <c r="I6" i="3"/>
  <c r="J907" i="4"/>
  <c r="K907" i="4"/>
  <c r="J496" i="4"/>
  <c r="K496" i="4"/>
  <c r="J881" i="4"/>
  <c r="K705" i="4"/>
  <c r="J705" i="4"/>
  <c r="J587" i="4"/>
  <c r="K587" i="4"/>
  <c r="J74" i="4"/>
  <c r="K74" i="4"/>
  <c r="J624" i="4"/>
  <c r="K624" i="4"/>
  <c r="J612" i="4"/>
  <c r="K612" i="4"/>
  <c r="I612" i="4"/>
  <c r="J610" i="4"/>
  <c r="K610" i="4"/>
  <c r="I5" i="3" l="1"/>
  <c r="J175" i="3"/>
  <c r="J238" i="3"/>
  <c r="J237" i="3" s="1"/>
  <c r="H175" i="3"/>
  <c r="I48" i="3"/>
  <c r="H71" i="3"/>
  <c r="I175" i="3"/>
  <c r="J48" i="3"/>
  <c r="J71" i="3"/>
  <c r="I71" i="3"/>
  <c r="H48" i="3"/>
  <c r="H108" i="3"/>
  <c r="J108" i="3"/>
  <c r="I108" i="3"/>
  <c r="I237" i="3"/>
  <c r="J1151" i="4"/>
  <c r="K1151" i="4"/>
  <c r="I1151" i="4"/>
  <c r="J47" i="3" l="1"/>
  <c r="I47" i="3"/>
  <c r="I26" i="4"/>
  <c r="K308" i="4" l="1"/>
  <c r="J123" i="4"/>
  <c r="K123" i="4"/>
  <c r="I123" i="4"/>
  <c r="J14" i="4"/>
  <c r="K14" i="4"/>
  <c r="K466" i="4"/>
  <c r="J466" i="4"/>
  <c r="J471" i="4"/>
  <c r="K471" i="4"/>
  <c r="J148" i="4"/>
  <c r="K148" i="4"/>
  <c r="I148" i="4"/>
  <c r="J150" i="4"/>
  <c r="K150" i="4"/>
  <c r="I150" i="4"/>
  <c r="J152" i="4"/>
  <c r="K152" i="4"/>
  <c r="J154" i="4"/>
  <c r="K154" i="4"/>
  <c r="I152" i="4"/>
  <c r="I154" i="4"/>
  <c r="J162" i="4"/>
  <c r="K162" i="4"/>
  <c r="I162" i="4"/>
  <c r="J166" i="4"/>
  <c r="K166" i="4"/>
  <c r="I166" i="4"/>
  <c r="J169" i="4"/>
  <c r="K169" i="4"/>
  <c r="I169" i="4"/>
  <c r="J171" i="4"/>
  <c r="K171" i="4"/>
  <c r="I171" i="4"/>
  <c r="J174" i="4"/>
  <c r="K174" i="4"/>
  <c r="I174" i="4"/>
  <c r="J177" i="4"/>
  <c r="K177" i="4"/>
  <c r="I177" i="4"/>
  <c r="J180" i="4"/>
  <c r="K180" i="4"/>
  <c r="I180" i="4"/>
  <c r="J182" i="4"/>
  <c r="K182" i="4"/>
  <c r="I182" i="4"/>
  <c r="J186" i="4"/>
  <c r="K186" i="4"/>
  <c r="I186" i="4"/>
  <c r="I191" i="4"/>
  <c r="I190" i="4" s="1"/>
  <c r="J194" i="4"/>
  <c r="K194" i="4"/>
  <c r="I194" i="4"/>
  <c r="J940" i="4"/>
  <c r="K940" i="4"/>
  <c r="I940" i="4"/>
  <c r="J1136" i="4"/>
  <c r="K1136" i="4"/>
  <c r="J1138" i="4"/>
  <c r="K1138" i="4"/>
  <c r="I1138" i="4"/>
  <c r="J1140" i="4"/>
  <c r="K1140" i="4"/>
  <c r="I1140" i="4"/>
  <c r="J1142" i="4"/>
  <c r="K1142" i="4"/>
  <c r="I1142" i="4"/>
  <c r="J1117" i="4"/>
  <c r="K1117" i="4"/>
  <c r="I1117" i="4"/>
  <c r="J1100" i="4"/>
  <c r="K1100" i="4"/>
  <c r="I1100" i="4"/>
  <c r="J1102" i="4"/>
  <c r="K1102" i="4"/>
  <c r="I1102" i="4"/>
  <c r="J1104" i="4"/>
  <c r="K1104" i="4"/>
  <c r="I1104" i="4"/>
  <c r="J1107" i="4"/>
  <c r="K1107" i="4"/>
  <c r="I1107" i="4"/>
  <c r="J1110" i="4"/>
  <c r="K1110" i="4"/>
  <c r="I1110" i="4"/>
  <c r="J1076" i="4"/>
  <c r="K1076" i="4"/>
  <c r="I1076" i="4"/>
  <c r="J1078" i="4"/>
  <c r="K1078" i="4"/>
  <c r="I1078" i="4"/>
  <c r="J1080" i="4"/>
  <c r="K1080" i="4"/>
  <c r="I1080" i="4"/>
  <c r="J1082" i="4"/>
  <c r="K1082" i="4"/>
  <c r="I1082" i="4"/>
  <c r="J1084" i="4"/>
  <c r="K1084" i="4"/>
  <c r="I1084" i="4"/>
  <c r="J1048" i="4"/>
  <c r="K1048" i="4"/>
  <c r="I1048" i="4"/>
  <c r="J1043" i="4"/>
  <c r="J1042" i="4" s="1"/>
  <c r="K1043" i="4"/>
  <c r="K1042" i="4" s="1"/>
  <c r="I1043" i="4"/>
  <c r="I1042" i="4" s="1"/>
  <c r="J1031" i="4"/>
  <c r="K1031" i="4"/>
  <c r="I1031" i="4"/>
  <c r="J1033" i="4"/>
  <c r="K1033" i="4"/>
  <c r="I1033" i="4"/>
  <c r="J1035" i="4"/>
  <c r="K1035" i="4"/>
  <c r="I1035" i="4"/>
  <c r="J1008" i="4"/>
  <c r="K1008" i="4"/>
  <c r="I1008" i="4"/>
  <c r="J998" i="4"/>
  <c r="K998" i="4"/>
  <c r="I998" i="4"/>
  <c r="J1001" i="4"/>
  <c r="K1001" i="4"/>
  <c r="I1001" i="4"/>
  <c r="J991" i="4"/>
  <c r="K991" i="4"/>
  <c r="I991" i="4"/>
  <c r="J993" i="4"/>
  <c r="K993" i="4"/>
  <c r="I993" i="4"/>
  <c r="J995" i="4"/>
  <c r="K995" i="4"/>
  <c r="I995" i="4"/>
  <c r="K635" i="4"/>
  <c r="J635" i="4"/>
  <c r="I635" i="4"/>
  <c r="J637" i="4"/>
  <c r="K637" i="4"/>
  <c r="I637" i="4"/>
  <c r="I624" i="4"/>
  <c r="J618" i="4"/>
  <c r="K618" i="4"/>
  <c r="I618" i="4"/>
  <c r="J620" i="4"/>
  <c r="K620" i="4"/>
  <c r="I620" i="4"/>
  <c r="I610" i="4"/>
  <c r="J600" i="4"/>
  <c r="K600" i="4"/>
  <c r="I600" i="4"/>
  <c r="J563" i="4"/>
  <c r="K563" i="4"/>
  <c r="I563" i="4"/>
  <c r="J565" i="4"/>
  <c r="K565" i="4"/>
  <c r="I565" i="4"/>
  <c r="J567" i="4"/>
  <c r="K567" i="4"/>
  <c r="I567" i="4"/>
  <c r="J569" i="4"/>
  <c r="K569" i="4"/>
  <c r="I569" i="4"/>
  <c r="J572" i="4"/>
  <c r="K572" i="4"/>
  <c r="K571" i="4" s="1"/>
  <c r="J574" i="4"/>
  <c r="K574" i="4"/>
  <c r="I574" i="4"/>
  <c r="J577" i="4"/>
  <c r="K577" i="4"/>
  <c r="I577" i="4"/>
  <c r="J580" i="4"/>
  <c r="K580" i="4"/>
  <c r="I580" i="4"/>
  <c r="J555" i="4"/>
  <c r="K555" i="4"/>
  <c r="I555" i="4"/>
  <c r="J541" i="4"/>
  <c r="K541" i="4"/>
  <c r="I541" i="4"/>
  <c r="J543" i="4"/>
  <c r="K543" i="4"/>
  <c r="I543" i="4"/>
  <c r="J545" i="4"/>
  <c r="K545" i="4"/>
  <c r="I545" i="4"/>
  <c r="J547" i="4"/>
  <c r="K547" i="4"/>
  <c r="I547" i="4"/>
  <c r="J534" i="4"/>
  <c r="J533" i="4" s="1"/>
  <c r="K534" i="4"/>
  <c r="K533" i="4" s="1"/>
  <c r="I534" i="4"/>
  <c r="I533" i="4" s="1"/>
  <c r="J523" i="4"/>
  <c r="K523" i="4"/>
  <c r="J503" i="4"/>
  <c r="K503" i="4"/>
  <c r="I503" i="4"/>
  <c r="J831" i="4"/>
  <c r="K831" i="4"/>
  <c r="I831" i="4"/>
  <c r="J833" i="4"/>
  <c r="K833" i="4"/>
  <c r="I833" i="4"/>
  <c r="J837" i="4"/>
  <c r="K837" i="4"/>
  <c r="J839" i="4"/>
  <c r="K839" i="4"/>
  <c r="J835" i="4"/>
  <c r="K835" i="4"/>
  <c r="I835" i="4"/>
  <c r="I837" i="4"/>
  <c r="I839" i="4"/>
  <c r="J845" i="4"/>
  <c r="K845" i="4"/>
  <c r="I845" i="4"/>
  <c r="J848" i="4"/>
  <c r="J847" i="4" s="1"/>
  <c r="K848" i="4"/>
  <c r="K847" i="4" s="1"/>
  <c r="I848" i="4"/>
  <c r="I847" i="4" s="1"/>
  <c r="J855" i="4"/>
  <c r="K855" i="4"/>
  <c r="I855" i="4"/>
  <c r="J857" i="4"/>
  <c r="K857" i="4"/>
  <c r="I857" i="4"/>
  <c r="J859" i="4"/>
  <c r="K859" i="4"/>
  <c r="I859" i="4"/>
  <c r="J862" i="4"/>
  <c r="K862" i="4"/>
  <c r="I862" i="4"/>
  <c r="J864" i="4"/>
  <c r="K864" i="4"/>
  <c r="I864" i="4"/>
  <c r="J867" i="4"/>
  <c r="K867" i="4"/>
  <c r="I867" i="4"/>
  <c r="J870" i="4"/>
  <c r="K870" i="4"/>
  <c r="I870" i="4"/>
  <c r="J877" i="4"/>
  <c r="K877" i="4"/>
  <c r="I877" i="4"/>
  <c r="J894" i="4"/>
  <c r="K894" i="4"/>
  <c r="I894" i="4"/>
  <c r="J900" i="4"/>
  <c r="K900" i="4"/>
  <c r="I900" i="4"/>
  <c r="J902" i="4"/>
  <c r="K902" i="4"/>
  <c r="I902" i="4"/>
  <c r="J904" i="4"/>
  <c r="K904" i="4"/>
  <c r="I904" i="4"/>
  <c r="J918" i="4"/>
  <c r="K918" i="4"/>
  <c r="I918" i="4"/>
  <c r="J920" i="4"/>
  <c r="K920" i="4"/>
  <c r="I920" i="4"/>
  <c r="J925" i="4"/>
  <c r="K925" i="4"/>
  <c r="I925" i="4"/>
  <c r="J927" i="4"/>
  <c r="K927" i="4"/>
  <c r="I927" i="4"/>
  <c r="J934" i="4"/>
  <c r="K934" i="4"/>
  <c r="I934" i="4"/>
  <c r="J936" i="4"/>
  <c r="K936" i="4"/>
  <c r="I936" i="4"/>
  <c r="J797" i="4"/>
  <c r="J796" i="4" s="1"/>
  <c r="J795" i="4" s="1"/>
  <c r="J794" i="4" s="1"/>
  <c r="K797" i="4"/>
  <c r="K796" i="4" s="1"/>
  <c r="K795" i="4" s="1"/>
  <c r="K794" i="4" s="1"/>
  <c r="I797" i="4"/>
  <c r="I796" i="4" s="1"/>
  <c r="I795" i="4" s="1"/>
  <c r="I794" i="4" s="1"/>
  <c r="J802" i="4"/>
  <c r="K802" i="4"/>
  <c r="I802" i="4"/>
  <c r="J804" i="4"/>
  <c r="K804" i="4"/>
  <c r="I804" i="4"/>
  <c r="J807" i="4"/>
  <c r="K807" i="4"/>
  <c r="I807" i="4"/>
  <c r="J809" i="4"/>
  <c r="K809" i="4"/>
  <c r="I809" i="4"/>
  <c r="J813" i="4"/>
  <c r="J812" i="4" s="1"/>
  <c r="J811" i="4" s="1"/>
  <c r="K813" i="4"/>
  <c r="K812" i="4" s="1"/>
  <c r="K811" i="4" s="1"/>
  <c r="I813" i="4"/>
  <c r="I812" i="4" s="1"/>
  <c r="I811" i="4" s="1"/>
  <c r="J787" i="4"/>
  <c r="K787" i="4"/>
  <c r="J789" i="4"/>
  <c r="K789" i="4"/>
  <c r="I789" i="4"/>
  <c r="J782" i="4"/>
  <c r="K782" i="4"/>
  <c r="J774" i="4"/>
  <c r="J773" i="4" s="1"/>
  <c r="J772" i="4" s="1"/>
  <c r="J771" i="4" s="1"/>
  <c r="K774" i="4"/>
  <c r="I774" i="4"/>
  <c r="J648" i="4"/>
  <c r="J647" i="4" s="1"/>
  <c r="K648" i="4"/>
  <c r="K647" i="4" s="1"/>
  <c r="I648" i="4"/>
  <c r="I647" i="4" s="1"/>
  <c r="J655" i="4"/>
  <c r="K655" i="4"/>
  <c r="I655" i="4"/>
  <c r="J657" i="4"/>
  <c r="K657" i="4"/>
  <c r="I657" i="4"/>
  <c r="K661" i="4"/>
  <c r="J659" i="4"/>
  <c r="K659" i="4"/>
  <c r="I659" i="4"/>
  <c r="J661" i="4"/>
  <c r="I661" i="4"/>
  <c r="J663" i="4"/>
  <c r="K663" i="4"/>
  <c r="I663" i="4"/>
  <c r="J679" i="4"/>
  <c r="K679" i="4"/>
  <c r="I679" i="4"/>
  <c r="J688" i="4"/>
  <c r="K688" i="4"/>
  <c r="I688" i="4"/>
  <c r="J691" i="4"/>
  <c r="K691" i="4"/>
  <c r="I691" i="4"/>
  <c r="J694" i="4"/>
  <c r="K694" i="4"/>
  <c r="I694" i="4"/>
  <c r="J731" i="4"/>
  <c r="K731" i="4"/>
  <c r="I731" i="4"/>
  <c r="J750" i="4"/>
  <c r="K750" i="4"/>
  <c r="I750" i="4"/>
  <c r="J752" i="4"/>
  <c r="K752" i="4"/>
  <c r="I752" i="4"/>
  <c r="J758" i="4"/>
  <c r="K758" i="4"/>
  <c r="I758" i="4"/>
  <c r="J760" i="4"/>
  <c r="K760" i="4"/>
  <c r="I760" i="4"/>
  <c r="J764" i="4"/>
  <c r="K764" i="4"/>
  <c r="I764" i="4"/>
  <c r="J522" i="4" l="1"/>
  <c r="J521" i="4" s="1"/>
  <c r="J516" i="4" s="1"/>
  <c r="K522" i="4"/>
  <c r="K521" i="4" s="1"/>
  <c r="K516" i="4" s="1"/>
  <c r="K773" i="4"/>
  <c r="K772" i="4" s="1"/>
  <c r="K771" i="4" s="1"/>
  <c r="I773" i="4"/>
  <c r="I772" i="4" s="1"/>
  <c r="I771" i="4" s="1"/>
  <c r="J861" i="4"/>
  <c r="K465" i="4"/>
  <c r="J465" i="4"/>
  <c r="K470" i="4"/>
  <c r="K469" i="4" s="1"/>
  <c r="J470" i="4"/>
  <c r="J469" i="4" s="1"/>
  <c r="K861" i="4"/>
  <c r="K502" i="4"/>
  <c r="J502" i="4"/>
  <c r="I193" i="4"/>
  <c r="K193" i="4"/>
  <c r="J193" i="4"/>
  <c r="I185" i="4"/>
  <c r="J185" i="4"/>
  <c r="K185" i="4"/>
  <c r="K176" i="4"/>
  <c r="J176" i="4"/>
  <c r="I176" i="4"/>
  <c r="I173" i="4"/>
  <c r="J173" i="4"/>
  <c r="K173" i="4"/>
  <c r="J165" i="4"/>
  <c r="K165" i="4"/>
  <c r="I165" i="4"/>
  <c r="I161" i="4"/>
  <c r="I160" i="4" s="1"/>
  <c r="J161" i="4"/>
  <c r="J160" i="4" s="1"/>
  <c r="K161" i="4"/>
  <c r="K160" i="4" s="1"/>
  <c r="J634" i="4"/>
  <c r="J633" i="4" s="1"/>
  <c r="J632" i="4" s="1"/>
  <c r="J631" i="4" s="1"/>
  <c r="K179" i="4"/>
  <c r="J168" i="4"/>
  <c r="I168" i="4"/>
  <c r="K168" i="4"/>
  <c r="J147" i="4"/>
  <c r="J179" i="4"/>
  <c r="I147" i="4"/>
  <c r="J189" i="4"/>
  <c r="J188" i="4" s="1"/>
  <c r="I179" i="4"/>
  <c r="K147" i="4"/>
  <c r="J997" i="4"/>
  <c r="J1135" i="4"/>
  <c r="I997" i="4"/>
  <c r="K997" i="4"/>
  <c r="I1075" i="4"/>
  <c r="I1074" i="4" s="1"/>
  <c r="K1075" i="4"/>
  <c r="K1074" i="4" s="1"/>
  <c r="J1106" i="4"/>
  <c r="K1135" i="4"/>
  <c r="K801" i="4"/>
  <c r="I634" i="4"/>
  <c r="I633" i="4" s="1"/>
  <c r="I632" i="4" s="1"/>
  <c r="I631" i="4" s="1"/>
  <c r="J1075" i="4"/>
  <c r="J1074" i="4" s="1"/>
  <c r="I1106" i="4"/>
  <c r="K1106" i="4"/>
  <c r="K830" i="4"/>
  <c r="K829" i="4" s="1"/>
  <c r="J609" i="4"/>
  <c r="I609" i="4"/>
  <c r="K609" i="4"/>
  <c r="K634" i="4"/>
  <c r="K633" i="4" s="1"/>
  <c r="K632" i="4" s="1"/>
  <c r="K631" i="4" s="1"/>
  <c r="J690" i="4"/>
  <c r="K786" i="4"/>
  <c r="J866" i="4"/>
  <c r="I576" i="4"/>
  <c r="K576" i="4"/>
  <c r="I562" i="4"/>
  <c r="K562" i="4"/>
  <c r="J786" i="4"/>
  <c r="I690" i="4"/>
  <c r="K690" i="4"/>
  <c r="J806" i="4"/>
  <c r="I866" i="4"/>
  <c r="K866" i="4"/>
  <c r="J576" i="4"/>
  <c r="J562" i="4"/>
  <c r="K781" i="4"/>
  <c r="K780" i="4" s="1"/>
  <c r="K779" i="4" s="1"/>
  <c r="I801" i="4"/>
  <c r="I917" i="4"/>
  <c r="K917" i="4"/>
  <c r="J654" i="4"/>
  <c r="J653" i="4" s="1"/>
  <c r="I830" i="4"/>
  <c r="I829" i="4" s="1"/>
  <c r="K806" i="4"/>
  <c r="J801" i="4"/>
  <c r="J917" i="4"/>
  <c r="I861" i="4"/>
  <c r="I654" i="4"/>
  <c r="I653" i="4" s="1"/>
  <c r="K654" i="4"/>
  <c r="K653" i="4" s="1"/>
  <c r="J830" i="4"/>
  <c r="J829" i="4" s="1"/>
  <c r="J781" i="4"/>
  <c r="J780" i="4" s="1"/>
  <c r="J779" i="4" s="1"/>
  <c r="I806" i="4"/>
  <c r="J84" i="4"/>
  <c r="K84" i="4"/>
  <c r="I84" i="4"/>
  <c r="J87" i="4"/>
  <c r="K87" i="4"/>
  <c r="I87" i="4"/>
  <c r="J89" i="4"/>
  <c r="K89" i="4"/>
  <c r="I89" i="4"/>
  <c r="J92" i="4"/>
  <c r="K92" i="4"/>
  <c r="I92" i="4"/>
  <c r="J95" i="4"/>
  <c r="K95" i="4"/>
  <c r="I95" i="4"/>
  <c r="J97" i="4"/>
  <c r="K97" i="4"/>
  <c r="I97" i="4"/>
  <c r="J100" i="4"/>
  <c r="K100" i="4"/>
  <c r="I100" i="4"/>
  <c r="J106" i="4"/>
  <c r="K106" i="4"/>
  <c r="I106" i="4"/>
  <c r="J110" i="4"/>
  <c r="K110" i="4"/>
  <c r="I110" i="4"/>
  <c r="J113" i="4"/>
  <c r="K113" i="4"/>
  <c r="I113" i="4"/>
  <c r="J116" i="4"/>
  <c r="K116" i="4"/>
  <c r="I116" i="4"/>
  <c r="J119" i="4"/>
  <c r="K119" i="4"/>
  <c r="I119" i="4"/>
  <c r="J121" i="4"/>
  <c r="K121" i="4"/>
  <c r="I121" i="4"/>
  <c r="J127" i="4"/>
  <c r="K127" i="4"/>
  <c r="I127" i="4"/>
  <c r="J129" i="4"/>
  <c r="K129" i="4"/>
  <c r="I129" i="4"/>
  <c r="J132" i="4"/>
  <c r="K132" i="4"/>
  <c r="I132" i="4"/>
  <c r="J134" i="4"/>
  <c r="K134" i="4"/>
  <c r="I134" i="4"/>
  <c r="J137" i="4"/>
  <c r="K137" i="4"/>
  <c r="I137" i="4"/>
  <c r="J139" i="4"/>
  <c r="K139" i="4"/>
  <c r="I139" i="4"/>
  <c r="J141" i="4"/>
  <c r="K141" i="4"/>
  <c r="I141" i="4"/>
  <c r="J70" i="4"/>
  <c r="K70" i="4"/>
  <c r="I70" i="4"/>
  <c r="J72" i="4"/>
  <c r="K72" i="4"/>
  <c r="I72" i="4"/>
  <c r="I74" i="4"/>
  <c r="J76" i="4"/>
  <c r="K76" i="4"/>
  <c r="I76" i="4"/>
  <c r="J46" i="4"/>
  <c r="K46" i="4"/>
  <c r="J48" i="4"/>
  <c r="K48" i="4"/>
  <c r="J50" i="4"/>
  <c r="K50" i="4"/>
  <c r="J52" i="4"/>
  <c r="K52" i="4"/>
  <c r="J60" i="4"/>
  <c r="K60" i="4"/>
  <c r="I60" i="4"/>
  <c r="J63" i="4"/>
  <c r="K63" i="4"/>
  <c r="I63" i="4"/>
  <c r="J28" i="4"/>
  <c r="K28" i="4"/>
  <c r="I28" i="4"/>
  <c r="J13" i="4"/>
  <c r="K13" i="4"/>
  <c r="I14" i="4"/>
  <c r="I118" i="4" l="1"/>
  <c r="J785" i="4"/>
  <c r="K785" i="4"/>
  <c r="E1214" i="4"/>
  <c r="J468" i="4"/>
  <c r="F1214" i="4"/>
  <c r="K468" i="4"/>
  <c r="J464" i="4"/>
  <c r="K464" i="4"/>
  <c r="J800" i="4"/>
  <c r="J799" i="4" s="1"/>
  <c r="J793" i="4" s="1"/>
  <c r="K501" i="4"/>
  <c r="J501" i="4"/>
  <c r="I189" i="4"/>
  <c r="K189" i="4"/>
  <c r="K188" i="4" s="1"/>
  <c r="K115" i="4"/>
  <c r="J115" i="4"/>
  <c r="I115" i="4"/>
  <c r="K112" i="4"/>
  <c r="J112" i="4"/>
  <c r="I112" i="4"/>
  <c r="K99" i="4"/>
  <c r="I99" i="4"/>
  <c r="J99" i="4"/>
  <c r="I91" i="4"/>
  <c r="K91" i="4"/>
  <c r="J91" i="4"/>
  <c r="J26" i="4"/>
  <c r="I13" i="4"/>
  <c r="J118" i="4"/>
  <c r="K164" i="4"/>
  <c r="J164" i="4"/>
  <c r="K26" i="4"/>
  <c r="I164" i="4"/>
  <c r="K800" i="4"/>
  <c r="K799" i="4" s="1"/>
  <c r="K793" i="4" s="1"/>
  <c r="J83" i="4"/>
  <c r="K59" i="4"/>
  <c r="I136" i="4"/>
  <c r="J131" i="4"/>
  <c r="I126" i="4"/>
  <c r="K94" i="4"/>
  <c r="J59" i="4"/>
  <c r="J94" i="4"/>
  <c r="I59" i="4"/>
  <c r="K131" i="4"/>
  <c r="I83" i="4"/>
  <c r="I800" i="4"/>
  <c r="I799" i="4" s="1"/>
  <c r="I793" i="4" s="1"/>
  <c r="I94" i="4"/>
  <c r="J45" i="4"/>
  <c r="K136" i="4"/>
  <c r="K126" i="4"/>
  <c r="K83" i="4"/>
  <c r="K45" i="4"/>
  <c r="J136" i="4"/>
  <c r="I131" i="4"/>
  <c r="J126" i="4"/>
  <c r="J425" i="4"/>
  <c r="J424" i="4" s="1"/>
  <c r="J423" i="4" s="1"/>
  <c r="K425" i="4"/>
  <c r="K424" i="4" s="1"/>
  <c r="K423" i="4" s="1"/>
  <c r="F1218" i="4" l="1"/>
  <c r="E1218" i="4"/>
  <c r="K784" i="4"/>
  <c r="K778" i="4" s="1"/>
  <c r="J784" i="4"/>
  <c r="J778" i="4" s="1"/>
  <c r="K463" i="4"/>
  <c r="F1213" i="4"/>
  <c r="E1213" i="4"/>
  <c r="J463" i="4"/>
  <c r="I188" i="4"/>
  <c r="K313" i="4"/>
  <c r="J313" i="4"/>
  <c r="J558" i="4" l="1"/>
  <c r="K558" i="4"/>
  <c r="J584" i="4" l="1"/>
  <c r="K584" i="4"/>
  <c r="I584" i="4"/>
  <c r="J604" i="4"/>
  <c r="J603" i="4" s="1"/>
  <c r="K604" i="4"/>
  <c r="K603" i="4" s="1"/>
  <c r="I604" i="4"/>
  <c r="I603" i="4" s="1"/>
  <c r="J681" i="4" l="1"/>
  <c r="K681" i="4"/>
  <c r="I681" i="4"/>
  <c r="I727" i="4"/>
  <c r="J727" i="4"/>
  <c r="K727" i="4"/>
  <c r="J729" i="4"/>
  <c r="K729" i="4"/>
  <c r="I729" i="4"/>
  <c r="J769" i="4"/>
  <c r="J768" i="4" s="1"/>
  <c r="J767" i="4" s="1"/>
  <c r="J766" i="4" s="1"/>
  <c r="K769" i="4"/>
  <c r="K768" i="4" s="1"/>
  <c r="K767" i="4" s="1"/>
  <c r="K766" i="4" s="1"/>
  <c r="I769" i="4"/>
  <c r="I768" i="4" s="1"/>
  <c r="I767" i="4" s="1"/>
  <c r="I766" i="4" s="1"/>
  <c r="J669" i="4"/>
  <c r="K669" i="4"/>
  <c r="J672" i="4"/>
  <c r="J671" i="4" s="1"/>
  <c r="K672" i="4"/>
  <c r="K671" i="4" s="1"/>
  <c r="I669" i="4"/>
  <c r="I672" i="4"/>
  <c r="I671" i="4" s="1"/>
  <c r="J667" i="4"/>
  <c r="K667" i="4"/>
  <c r="J434" i="4"/>
  <c r="K434" i="4"/>
  <c r="I434" i="4"/>
  <c r="K392" i="4"/>
  <c r="J392" i="4"/>
  <c r="I392" i="4"/>
  <c r="J390" i="4"/>
  <c r="K390" i="4"/>
  <c r="I390" i="4"/>
  <c r="I938" i="4"/>
  <c r="I933" i="4" s="1"/>
  <c r="I931" i="4"/>
  <c r="I930" i="4" s="1"/>
  <c r="I923" i="4"/>
  <c r="I922" i="4" s="1"/>
  <c r="I914" i="4"/>
  <c r="I912" i="4"/>
  <c r="I910" i="4"/>
  <c r="I907" i="4"/>
  <c r="I906" i="4" s="1"/>
  <c r="I898" i="4"/>
  <c r="I897" i="4" s="1"/>
  <c r="I892" i="4"/>
  <c r="I889" i="4"/>
  <c r="I886" i="4"/>
  <c r="I884" i="4"/>
  <c r="I881" i="4"/>
  <c r="I879" i="4"/>
  <c r="I874" i="4"/>
  <c r="I853" i="4"/>
  <c r="I852" i="4" s="1"/>
  <c r="I851" i="4" s="1"/>
  <c r="I843" i="4"/>
  <c r="I827" i="4"/>
  <c r="I824" i="4"/>
  <c r="I823" i="4" s="1"/>
  <c r="I821" i="4"/>
  <c r="I782" i="4"/>
  <c r="I787" i="4"/>
  <c r="I686" i="4"/>
  <c r="I685" i="4" s="1"/>
  <c r="I683" i="4"/>
  <c r="I677" i="4"/>
  <c r="I645" i="4"/>
  <c r="I458" i="4"/>
  <c r="I453" i="4"/>
  <c r="I452" i="4" s="1"/>
  <c r="I447" i="4"/>
  <c r="I417" i="4"/>
  <c r="I415" i="4"/>
  <c r="I413" i="4"/>
  <c r="I402" i="4"/>
  <c r="I400" i="4"/>
  <c r="I397" i="4"/>
  <c r="I388" i="4"/>
  <c r="I380" i="4"/>
  <c r="I366" i="4"/>
  <c r="I364" i="4"/>
  <c r="I350" i="4"/>
  <c r="I342" i="4"/>
  <c r="I334" i="4"/>
  <c r="I332" i="4"/>
  <c r="I328" i="4"/>
  <c r="I315" i="4"/>
  <c r="I313" i="4"/>
  <c r="I310" i="4"/>
  <c r="I308" i="4"/>
  <c r="I287" i="4"/>
  <c r="I285" i="4"/>
  <c r="I283" i="4"/>
  <c r="I281" i="4"/>
  <c r="I676" i="4" l="1"/>
  <c r="I675" i="4" s="1"/>
  <c r="I349" i="4"/>
  <c r="I457" i="4"/>
  <c r="I826" i="4"/>
  <c r="I888" i="4"/>
  <c r="I786" i="4"/>
  <c r="I781" i="4"/>
  <c r="I780" i="4" s="1"/>
  <c r="I779" i="4" s="1"/>
  <c r="I842" i="4"/>
  <c r="I841" i="4" s="1"/>
  <c r="I820" i="4"/>
  <c r="I873" i="4"/>
  <c r="I644" i="4"/>
  <c r="K666" i="4"/>
  <c r="J666" i="4"/>
  <c r="I387" i="4"/>
  <c r="I883" i="4"/>
  <c r="I909" i="4"/>
  <c r="I896" i="4" s="1"/>
  <c r="I975" i="4"/>
  <c r="I974" i="4" s="1"/>
  <c r="I979" i="4"/>
  <c r="I981" i="4"/>
  <c r="I984" i="4"/>
  <c r="I983" i="4" s="1"/>
  <c r="I989" i="4"/>
  <c r="I1005" i="4"/>
  <c r="I1010" i="4"/>
  <c r="I1012" i="4"/>
  <c r="I1020" i="4"/>
  <c r="I1023" i="4"/>
  <c r="I1025" i="4"/>
  <c r="I1029" i="4"/>
  <c r="I1028" i="4" s="1"/>
  <c r="I1038" i="4"/>
  <c r="I1037" i="4" s="1"/>
  <c r="I1051" i="4"/>
  <c r="I1050" i="4" s="1"/>
  <c r="I785" i="4" l="1"/>
  <c r="I819" i="4"/>
  <c r="I818" i="4" s="1"/>
  <c r="I988" i="4"/>
  <c r="I987" i="4" s="1"/>
  <c r="I1004" i="4"/>
  <c r="I978" i="4"/>
  <c r="I977" i="4" s="1"/>
  <c r="I872" i="4"/>
  <c r="I1019" i="4"/>
  <c r="I667" i="4"/>
  <c r="I698" i="4"/>
  <c r="I701" i="4"/>
  <c r="I784" i="4" l="1"/>
  <c r="I850" i="4"/>
  <c r="I817" i="4" s="1"/>
  <c r="I666" i="4"/>
  <c r="I665" i="4" s="1"/>
  <c r="I703" i="4"/>
  <c r="I705" i="4"/>
  <c r="J708" i="4"/>
  <c r="K708" i="4"/>
  <c r="I708" i="4"/>
  <c r="J710" i="4"/>
  <c r="K710" i="4"/>
  <c r="I710" i="4"/>
  <c r="J713" i="4"/>
  <c r="K713" i="4"/>
  <c r="I713" i="4"/>
  <c r="J716" i="4"/>
  <c r="K716" i="4"/>
  <c r="I716" i="4"/>
  <c r="J718" i="4"/>
  <c r="K718" i="4"/>
  <c r="I718" i="4"/>
  <c r="J725" i="4"/>
  <c r="J724" i="4" s="1"/>
  <c r="K725" i="4"/>
  <c r="K724" i="4" s="1"/>
  <c r="I725" i="4"/>
  <c r="I724" i="4" s="1"/>
  <c r="J734" i="4"/>
  <c r="J733" i="4" s="1"/>
  <c r="K734" i="4"/>
  <c r="K733" i="4" s="1"/>
  <c r="I734" i="4"/>
  <c r="I733" i="4" s="1"/>
  <c r="J737" i="4"/>
  <c r="J736" i="4" s="1"/>
  <c r="K737" i="4"/>
  <c r="K736" i="4" s="1"/>
  <c r="I737" i="4"/>
  <c r="I736" i="4" s="1"/>
  <c r="J740" i="4"/>
  <c r="K740" i="4"/>
  <c r="I740" i="4"/>
  <c r="J742" i="4"/>
  <c r="K742" i="4"/>
  <c r="I742" i="4"/>
  <c r="J744" i="4"/>
  <c r="K744" i="4"/>
  <c r="I744" i="4"/>
  <c r="J748" i="4"/>
  <c r="J747" i="4" s="1"/>
  <c r="K748" i="4"/>
  <c r="K747" i="4" s="1"/>
  <c r="I748" i="4"/>
  <c r="J755" i="4"/>
  <c r="J754" i="4" s="1"/>
  <c r="K755" i="4"/>
  <c r="K754" i="4" s="1"/>
  <c r="I755" i="4"/>
  <c r="I754" i="4" s="1"/>
  <c r="J762" i="4"/>
  <c r="J757" i="4" s="1"/>
  <c r="K762" i="4"/>
  <c r="K757" i="4" s="1"/>
  <c r="I762" i="4"/>
  <c r="I757" i="4" s="1"/>
  <c r="I651" i="4"/>
  <c r="I607" i="4"/>
  <c r="I606" i="4" s="1"/>
  <c r="I615" i="4"/>
  <c r="I614" i="4" s="1"/>
  <c r="I622" i="4"/>
  <c r="I598" i="4"/>
  <c r="I595" i="4"/>
  <c r="I590" i="4"/>
  <c r="I587" i="4"/>
  <c r="I572" i="4"/>
  <c r="I549" i="4"/>
  <c r="I553" i="4"/>
  <c r="I552" i="4" s="1"/>
  <c r="I558" i="4"/>
  <c r="I557" i="4" s="1"/>
  <c r="I531" i="4"/>
  <c r="I537" i="4"/>
  <c r="I536" i="4" s="1"/>
  <c r="I507" i="4"/>
  <c r="K245" i="4"/>
  <c r="J245" i="4"/>
  <c r="I108" i="4"/>
  <c r="I81" i="4"/>
  <c r="I55" i="4"/>
  <c r="I57" i="4"/>
  <c r="I36" i="4"/>
  <c r="I38" i="4"/>
  <c r="I32" i="4"/>
  <c r="I24" i="4"/>
  <c r="I22" i="4"/>
  <c r="I21" i="4" l="1"/>
  <c r="I20" i="4" s="1"/>
  <c r="I778" i="4"/>
  <c r="I571" i="4"/>
  <c r="I561" i="4" s="1"/>
  <c r="I506" i="4"/>
  <c r="J244" i="4"/>
  <c r="K244" i="4"/>
  <c r="I617" i="4"/>
  <c r="I602" i="4" s="1"/>
  <c r="I747" i="4"/>
  <c r="I583" i="4"/>
  <c r="I16" i="4"/>
  <c r="I594" i="4"/>
  <c r="I540" i="4"/>
  <c r="I539" i="4" s="1"/>
  <c r="I530" i="4"/>
  <c r="I650" i="4"/>
  <c r="I9" i="4"/>
  <c r="J739" i="4"/>
  <c r="J723" i="4" s="1"/>
  <c r="I739" i="4"/>
  <c r="K739" i="4"/>
  <c r="K723" i="4" s="1"/>
  <c r="J712" i="4"/>
  <c r="K707" i="4"/>
  <c r="J707" i="4"/>
  <c r="K712" i="4"/>
  <c r="I697" i="4"/>
  <c r="I712" i="4"/>
  <c r="I707" i="4"/>
  <c r="I589" i="4"/>
  <c r="I551" i="4"/>
  <c r="I696" i="4" l="1"/>
  <c r="I529" i="4"/>
  <c r="I528" i="4" s="1"/>
  <c r="I505" i="4"/>
  <c r="I723" i="4"/>
  <c r="I8" i="4"/>
  <c r="I582" i="4"/>
  <c r="I560" i="4" s="1"/>
  <c r="J1093" i="4"/>
  <c r="J1092" i="4" s="1"/>
  <c r="K1093" i="4"/>
  <c r="K1092" i="4" s="1"/>
  <c r="J1090" i="4"/>
  <c r="K1090" i="4"/>
  <c r="I1093" i="4"/>
  <c r="I1092" i="4" s="1"/>
  <c r="J1088" i="4"/>
  <c r="K1088" i="4"/>
  <c r="I1088" i="4"/>
  <c r="K1148" i="4"/>
  <c r="K1147" i="4" s="1"/>
  <c r="J1148" i="4"/>
  <c r="J1147" i="4" s="1"/>
  <c r="J1066" i="4"/>
  <c r="K1066" i="4"/>
  <c r="K1069" i="4"/>
  <c r="K1068" i="4" s="1"/>
  <c r="J1069" i="4"/>
  <c r="J1068" i="4" s="1"/>
  <c r="J1072" i="4"/>
  <c r="J1071" i="4" s="1"/>
  <c r="K1072" i="4"/>
  <c r="K1071" i="4" s="1"/>
  <c r="I1066" i="4"/>
  <c r="I1069" i="4"/>
  <c r="I1068" i="4" s="1"/>
  <c r="I1072" i="4"/>
  <c r="I1071" i="4" s="1"/>
  <c r="J1150" i="4"/>
  <c r="K1150" i="4"/>
  <c r="I1150" i="4"/>
  <c r="I1148" i="4"/>
  <c r="I1147" i="4" s="1"/>
  <c r="J1145" i="4"/>
  <c r="J1144" i="4" s="1"/>
  <c r="K1145" i="4"/>
  <c r="K1144" i="4" s="1"/>
  <c r="I1145" i="4"/>
  <c r="I1144" i="4" s="1"/>
  <c r="I1136" i="4"/>
  <c r="I1135" i="4" s="1"/>
  <c r="J1129" i="4"/>
  <c r="K1129" i="4"/>
  <c r="J1132" i="4"/>
  <c r="K1132" i="4"/>
  <c r="I1132" i="4"/>
  <c r="I1129" i="4"/>
  <c r="J1124" i="4"/>
  <c r="K1124" i="4"/>
  <c r="J1126" i="4"/>
  <c r="K1126" i="4"/>
  <c r="I1124" i="4"/>
  <c r="I1126" i="4"/>
  <c r="J1114" i="4"/>
  <c r="K1114" i="4"/>
  <c r="J1119" i="4"/>
  <c r="K1119" i="4"/>
  <c r="J1121" i="4"/>
  <c r="K1121" i="4"/>
  <c r="I1114" i="4"/>
  <c r="J1098" i="4"/>
  <c r="J1097" i="4" s="1"/>
  <c r="J1096" i="4" s="1"/>
  <c r="K1098" i="4"/>
  <c r="K1097" i="4" s="1"/>
  <c r="K1096" i="4" s="1"/>
  <c r="I1098" i="4"/>
  <c r="I1097" i="4" s="1"/>
  <c r="D1219" i="4" l="1"/>
  <c r="K1134" i="4"/>
  <c r="J1134" i="4"/>
  <c r="I1134" i="4"/>
  <c r="I1128" i="4"/>
  <c r="J1087" i="4"/>
  <c r="J1086" i="4" s="1"/>
  <c r="I1113" i="4"/>
  <c r="K1113" i="4"/>
  <c r="J1113" i="4"/>
  <c r="K1065" i="4"/>
  <c r="K1064" i="4" s="1"/>
  <c r="J1065" i="4"/>
  <c r="J1064" i="4" s="1"/>
  <c r="I1065" i="4"/>
  <c r="I1123" i="4"/>
  <c r="J1128" i="4"/>
  <c r="K1087" i="4"/>
  <c r="K1086" i="4" s="1"/>
  <c r="I1087" i="4"/>
  <c r="I1086" i="4" s="1"/>
  <c r="K1128" i="4"/>
  <c r="K1123" i="4"/>
  <c r="J1123" i="4"/>
  <c r="I1096" i="4"/>
  <c r="J843" i="4"/>
  <c r="J842" i="4" s="1"/>
  <c r="J841" i="4" s="1"/>
  <c r="I1064" i="4" l="1"/>
  <c r="K1063" i="4"/>
  <c r="J1063" i="4"/>
  <c r="I1112" i="4"/>
  <c r="I1095" i="4" s="1"/>
  <c r="K1112" i="4"/>
  <c r="J1112" i="4"/>
  <c r="J1095" i="4" s="1"/>
  <c r="I1063" i="4" l="1"/>
  <c r="K1095" i="4"/>
  <c r="K1062" i="4" s="1"/>
  <c r="J1062" i="4"/>
  <c r="I1062" i="4" l="1"/>
  <c r="I339" i="4"/>
  <c r="I471" i="4" l="1"/>
  <c r="J400" i="4"/>
  <c r="J384" i="4"/>
  <c r="K384" i="4"/>
  <c r="J382" i="4"/>
  <c r="K382" i="4"/>
  <c r="I382" i="4"/>
  <c r="I470" i="4" l="1"/>
  <c r="J321" i="4"/>
  <c r="I469" i="4" l="1"/>
  <c r="K514" i="4"/>
  <c r="J514" i="4"/>
  <c r="I514" i="4"/>
  <c r="I513" i="4" s="1"/>
  <c r="I512" i="4" s="1"/>
  <c r="I511" i="4" s="1"/>
  <c r="K507" i="4"/>
  <c r="K972" i="4"/>
  <c r="K975" i="4"/>
  <c r="K974" i="4" s="1"/>
  <c r="K979" i="4"/>
  <c r="K981" i="4"/>
  <c r="K984" i="4"/>
  <c r="K983" i="4" s="1"/>
  <c r="K989" i="4"/>
  <c r="K1005" i="4"/>
  <c r="K1012" i="4"/>
  <c r="K1015" i="4"/>
  <c r="K1017" i="4"/>
  <c r="K1020" i="4"/>
  <c r="K1023" i="4"/>
  <c r="K1025" i="4"/>
  <c r="K1029" i="4"/>
  <c r="K1028" i="4" s="1"/>
  <c r="K1038" i="4"/>
  <c r="K1037" i="4" s="1"/>
  <c r="K1046" i="4"/>
  <c r="K1045" i="4" s="1"/>
  <c r="K1051" i="4"/>
  <c r="K1050" i="4" s="1"/>
  <c r="J972" i="4"/>
  <c r="J975" i="4"/>
  <c r="J974" i="4" s="1"/>
  <c r="J979" i="4"/>
  <c r="J981" i="4"/>
  <c r="J984" i="4"/>
  <c r="J983" i="4" s="1"/>
  <c r="J989" i="4"/>
  <c r="J988" i="4" s="1"/>
  <c r="J1005" i="4"/>
  <c r="J1010" i="4"/>
  <c r="J1012" i="4"/>
  <c r="J1015" i="4"/>
  <c r="J1017" i="4"/>
  <c r="J1020" i="4"/>
  <c r="J1023" i="4"/>
  <c r="J1025" i="4"/>
  <c r="J1029" i="4"/>
  <c r="J1028" i="4" s="1"/>
  <c r="J1038" i="4"/>
  <c r="J1037" i="4" s="1"/>
  <c r="J1046" i="4"/>
  <c r="J1045" i="4" s="1"/>
  <c r="J1051" i="4"/>
  <c r="J1050" i="4" s="1"/>
  <c r="K22" i="4"/>
  <c r="K24" i="4"/>
  <c r="K32" i="4"/>
  <c r="K36" i="4"/>
  <c r="K38" i="4"/>
  <c r="K41" i="4"/>
  <c r="K55" i="4"/>
  <c r="K57" i="4"/>
  <c r="K67" i="4"/>
  <c r="K79" i="4"/>
  <c r="K104" i="4"/>
  <c r="K108" i="4"/>
  <c r="K118" i="4"/>
  <c r="K145" i="4"/>
  <c r="K243" i="4"/>
  <c r="K269" i="4"/>
  <c r="K268" i="4" s="1"/>
  <c r="K277" i="4"/>
  <c r="K279" i="4"/>
  <c r="K281" i="4"/>
  <c r="K283" i="4"/>
  <c r="K285" i="4"/>
  <c r="K287" i="4"/>
  <c r="K297" i="4"/>
  <c r="K304" i="4"/>
  <c r="K306" i="4"/>
  <c r="K310" i="4"/>
  <c r="K315" i="4"/>
  <c r="K312" i="4" s="1"/>
  <c r="K318" i="4"/>
  <c r="K321" i="4"/>
  <c r="K325" i="4"/>
  <c r="K328" i="4"/>
  <c r="K330" i="4"/>
  <c r="K332" i="4"/>
  <c r="K334" i="4"/>
  <c r="K337" i="4"/>
  <c r="K339" i="4"/>
  <c r="K342" i="4"/>
  <c r="K345" i="4"/>
  <c r="K347" i="4"/>
  <c r="K350" i="4"/>
  <c r="K353" i="4"/>
  <c r="K355" i="4"/>
  <c r="K358" i="4"/>
  <c r="K362" i="4"/>
  <c r="K364" i="4"/>
  <c r="K366" i="4"/>
  <c r="K372" i="4"/>
  <c r="K377" i="4"/>
  <c r="K380" i="4"/>
  <c r="K388" i="4"/>
  <c r="K395" i="4"/>
  <c r="K397" i="4"/>
  <c r="K402" i="4"/>
  <c r="K407" i="4"/>
  <c r="K406" i="4" s="1"/>
  <c r="K410" i="4"/>
  <c r="K413" i="4"/>
  <c r="K415" i="4"/>
  <c r="K417" i="4"/>
  <c r="J22" i="4"/>
  <c r="J24" i="4"/>
  <c r="J32" i="4"/>
  <c r="J36" i="4"/>
  <c r="J38" i="4"/>
  <c r="J41" i="4"/>
  <c r="J55" i="4"/>
  <c r="J57" i="4"/>
  <c r="J67" i="4"/>
  <c r="J79" i="4"/>
  <c r="J81" i="4"/>
  <c r="J104" i="4"/>
  <c r="J108" i="4"/>
  <c r="J145" i="4"/>
  <c r="J243" i="4"/>
  <c r="J269" i="4"/>
  <c r="J277" i="4"/>
  <c r="J279" i="4"/>
  <c r="J281" i="4"/>
  <c r="J283" i="4"/>
  <c r="J285" i="4"/>
  <c r="J287" i="4"/>
  <c r="J297" i="4"/>
  <c r="J304" i="4"/>
  <c r="J306" i="4"/>
  <c r="J308" i="4"/>
  <c r="J310" i="4"/>
  <c r="J315" i="4"/>
  <c r="J312" i="4" s="1"/>
  <c r="J318" i="4"/>
  <c r="J325" i="4"/>
  <c r="J328" i="4"/>
  <c r="J330" i="4"/>
  <c r="J332" i="4"/>
  <c r="J334" i="4"/>
  <c r="J337" i="4"/>
  <c r="J339" i="4"/>
  <c r="J342" i="4"/>
  <c r="J345" i="4"/>
  <c r="J347" i="4"/>
  <c r="J350" i="4"/>
  <c r="J353" i="4"/>
  <c r="J355" i="4"/>
  <c r="J358" i="4"/>
  <c r="J362" i="4"/>
  <c r="J364" i="4"/>
  <c r="J366" i="4"/>
  <c r="J372" i="4"/>
  <c r="J377" i="4"/>
  <c r="J380" i="4"/>
  <c r="J388" i="4"/>
  <c r="J395" i="4"/>
  <c r="J397" i="4"/>
  <c r="J402" i="4"/>
  <c r="J407" i="4"/>
  <c r="J406" i="4" s="1"/>
  <c r="J410" i="4"/>
  <c r="J413" i="4"/>
  <c r="J415" i="4"/>
  <c r="J417" i="4"/>
  <c r="K429" i="4"/>
  <c r="K432" i="4"/>
  <c r="K436" i="4"/>
  <c r="K439" i="4"/>
  <c r="K442" i="4"/>
  <c r="K447" i="4"/>
  <c r="K449" i="4"/>
  <c r="J429" i="4"/>
  <c r="J432" i="4"/>
  <c r="J436" i="4"/>
  <c r="J439" i="4"/>
  <c r="J442" i="4"/>
  <c r="J447" i="4"/>
  <c r="J449" i="4"/>
  <c r="K458" i="4"/>
  <c r="K461" i="4"/>
  <c r="J458" i="4"/>
  <c r="J461" i="4"/>
  <c r="K479" i="4"/>
  <c r="J479" i="4"/>
  <c r="K484" i="4"/>
  <c r="K486" i="4"/>
  <c r="K494" i="4"/>
  <c r="J484" i="4"/>
  <c r="J486" i="4"/>
  <c r="J494" i="4"/>
  <c r="J507" i="4"/>
  <c r="K531" i="4"/>
  <c r="K537" i="4"/>
  <c r="K536" i="4" s="1"/>
  <c r="J531" i="4"/>
  <c r="J537" i="4"/>
  <c r="J536" i="4" s="1"/>
  <c r="K549" i="4"/>
  <c r="J549" i="4"/>
  <c r="K553" i="4"/>
  <c r="K552" i="4" s="1"/>
  <c r="K557" i="4"/>
  <c r="J553" i="4"/>
  <c r="J552" i="4" s="1"/>
  <c r="J557" i="4"/>
  <c r="K561" i="4"/>
  <c r="J571" i="4"/>
  <c r="J561" i="4" s="1"/>
  <c r="K583" i="4"/>
  <c r="K590" i="4"/>
  <c r="K592" i="4"/>
  <c r="K595" i="4"/>
  <c r="K598" i="4"/>
  <c r="J583" i="4"/>
  <c r="J590" i="4"/>
  <c r="J592" i="4"/>
  <c r="J595" i="4"/>
  <c r="J598" i="4"/>
  <c r="K607" i="4"/>
  <c r="K606" i="4" s="1"/>
  <c r="K615" i="4"/>
  <c r="K614" i="4" s="1"/>
  <c r="K622" i="4"/>
  <c r="K617" i="4" s="1"/>
  <c r="J607" i="4"/>
  <c r="J606" i="4" s="1"/>
  <c r="J615" i="4"/>
  <c r="J614" i="4" s="1"/>
  <c r="J622" i="4"/>
  <c r="J617" i="4" s="1"/>
  <c r="K677" i="4"/>
  <c r="K683" i="4"/>
  <c r="K686" i="4"/>
  <c r="K685" i="4" s="1"/>
  <c r="K698" i="4"/>
  <c r="K701" i="4"/>
  <c r="K645" i="4"/>
  <c r="K651" i="4"/>
  <c r="K650" i="4" s="1"/>
  <c r="K665" i="4"/>
  <c r="J703" i="4"/>
  <c r="J701" i="4"/>
  <c r="J698" i="4"/>
  <c r="J686" i="4"/>
  <c r="J685" i="4" s="1"/>
  <c r="J683" i="4"/>
  <c r="J677" i="4"/>
  <c r="J665" i="4"/>
  <c r="J651" i="4"/>
  <c r="J650" i="4" s="1"/>
  <c r="J645" i="4"/>
  <c r="K874" i="4"/>
  <c r="K879" i="4"/>
  <c r="K898" i="4"/>
  <c r="K897" i="4" s="1"/>
  <c r="K906" i="4"/>
  <c r="K910" i="4"/>
  <c r="K912" i="4"/>
  <c r="K914" i="4"/>
  <c r="K923" i="4"/>
  <c r="K922" i="4" s="1"/>
  <c r="K931" i="4"/>
  <c r="K930" i="4" s="1"/>
  <c r="K938" i="4"/>
  <c r="J938" i="4"/>
  <c r="J931" i="4"/>
  <c r="J930" i="4" s="1"/>
  <c r="J923" i="4"/>
  <c r="J914" i="4"/>
  <c r="J912" i="4"/>
  <c r="J910" i="4"/>
  <c r="J906" i="4"/>
  <c r="J898" i="4"/>
  <c r="J897" i="4" s="1"/>
  <c r="K884" i="4"/>
  <c r="K886" i="4"/>
  <c r="K889" i="4"/>
  <c r="K892" i="4"/>
  <c r="K853" i="4"/>
  <c r="K852" i="4" s="1"/>
  <c r="K851" i="4" s="1"/>
  <c r="J853" i="4"/>
  <c r="J852" i="4" s="1"/>
  <c r="J851" i="4" s="1"/>
  <c r="K843" i="4"/>
  <c r="K824" i="4"/>
  <c r="K823" i="4" s="1"/>
  <c r="K827" i="4"/>
  <c r="J827" i="4"/>
  <c r="J826" i="4" s="1"/>
  <c r="J824" i="4"/>
  <c r="J823" i="4" s="1"/>
  <c r="K821" i="4"/>
  <c r="J821" i="4"/>
  <c r="J892" i="4"/>
  <c r="J889" i="4"/>
  <c r="J886" i="4"/>
  <c r="J884" i="4"/>
  <c r="J874" i="4"/>
  <c r="J879" i="4"/>
  <c r="K826" i="4" l="1"/>
  <c r="K444" i="4"/>
  <c r="J444" i="4"/>
  <c r="J483" i="4"/>
  <c r="J21" i="4"/>
  <c r="J20" i="4" s="1"/>
  <c r="K21" i="4"/>
  <c r="K1027" i="4"/>
  <c r="J1027" i="4"/>
  <c r="J371" i="4"/>
  <c r="K371" i="4"/>
  <c r="K483" i="4"/>
  <c r="K271" i="4"/>
  <c r="J271" i="4"/>
  <c r="E1210" i="4"/>
  <c r="J238" i="4"/>
  <c r="J223" i="4" s="1"/>
  <c r="F1210" i="4"/>
  <c r="K238" i="4"/>
  <c r="K513" i="4"/>
  <c r="K512" i="4" s="1"/>
  <c r="K511" i="4" s="1"/>
  <c r="J513" i="4"/>
  <c r="J512" i="4" s="1"/>
  <c r="J511" i="4" s="1"/>
  <c r="K457" i="4"/>
  <c r="J457" i="4"/>
  <c r="I468" i="4"/>
  <c r="D1214" i="4"/>
  <c r="J873" i="4"/>
  <c r="K873" i="4"/>
  <c r="K988" i="4"/>
  <c r="K987" i="4" s="1"/>
  <c r="J506" i="4"/>
  <c r="K506" i="4"/>
  <c r="J460" i="4"/>
  <c r="K460" i="4"/>
  <c r="J441" i="4"/>
  <c r="K441" i="4"/>
  <c r="J438" i="4"/>
  <c r="K438" i="4"/>
  <c r="J428" i="4"/>
  <c r="K428" i="4"/>
  <c r="K144" i="4"/>
  <c r="J144" i="4"/>
  <c r="J399" i="4"/>
  <c r="J922" i="4"/>
  <c r="J376" i="4"/>
  <c r="K376" i="4"/>
  <c r="K103" i="4"/>
  <c r="J357" i="4"/>
  <c r="K357" i="4"/>
  <c r="J349" i="4"/>
  <c r="K349" i="4"/>
  <c r="K66" i="4"/>
  <c r="J66" i="4"/>
  <c r="J40" i="4"/>
  <c r="K40" i="4"/>
  <c r="J16" i="4"/>
  <c r="K16" i="4"/>
  <c r="J268" i="4"/>
  <c r="J594" i="4"/>
  <c r="J103" i="4"/>
  <c r="K888" i="4"/>
  <c r="J602" i="4"/>
  <c r="K1004" i="4"/>
  <c r="J1004" i="4"/>
  <c r="K602" i="4"/>
  <c r="K594" i="4"/>
  <c r="J971" i="4"/>
  <c r="J970" i="4" s="1"/>
  <c r="K971" i="4"/>
  <c r="K970" i="4" s="1"/>
  <c r="J933" i="4"/>
  <c r="J540" i="4"/>
  <c r="J539" i="4" s="1"/>
  <c r="K540" i="4"/>
  <c r="K539" i="4" s="1"/>
  <c r="K933" i="4"/>
  <c r="K644" i="4"/>
  <c r="K643" i="4" s="1"/>
  <c r="K642" i="4" s="1"/>
  <c r="K842" i="4"/>
  <c r="K841" i="4" s="1"/>
  <c r="K530" i="4"/>
  <c r="K529" i="4" s="1"/>
  <c r="J9" i="4"/>
  <c r="J263" i="4"/>
  <c r="K9" i="4"/>
  <c r="J820" i="4"/>
  <c r="K820" i="4"/>
  <c r="K819" i="4" s="1"/>
  <c r="J530" i="4"/>
  <c r="J529" i="4" s="1"/>
  <c r="J888" i="4"/>
  <c r="J644" i="4"/>
  <c r="J643" i="4" s="1"/>
  <c r="J642" i="4" s="1"/>
  <c r="K263" i="4"/>
  <c r="J478" i="4"/>
  <c r="K478" i="4"/>
  <c r="J676" i="4"/>
  <c r="J675" i="4" s="1"/>
  <c r="K676" i="4"/>
  <c r="K675" i="4" s="1"/>
  <c r="J431" i="4"/>
  <c r="K431" i="4"/>
  <c r="J387" i="4"/>
  <c r="K387" i="4"/>
  <c r="K336" i="4"/>
  <c r="J352" i="4"/>
  <c r="K1014" i="4"/>
  <c r="J341" i="4"/>
  <c r="K978" i="4"/>
  <c r="K977" i="4" s="1"/>
  <c r="K589" i="4"/>
  <c r="J883" i="4"/>
  <c r="J394" i="4"/>
  <c r="K1019" i="4"/>
  <c r="J589" i="4"/>
  <c r="J379" i="4"/>
  <c r="K78" i="4"/>
  <c r="J1014" i="4"/>
  <c r="J1019" i="4"/>
  <c r="J361" i="4"/>
  <c r="J697" i="4"/>
  <c r="J551" i="4"/>
  <c r="J303" i="4"/>
  <c r="J290" i="4"/>
  <c r="J78" i="4"/>
  <c r="J54" i="4"/>
  <c r="J35" i="4"/>
  <c r="K379" i="4"/>
  <c r="K317" i="4"/>
  <c r="J978" i="4"/>
  <c r="J977" i="4" s="1"/>
  <c r="K883" i="4"/>
  <c r="J909" i="4"/>
  <c r="J409" i="4"/>
  <c r="J324" i="4"/>
  <c r="K399" i="4"/>
  <c r="K493" i="4"/>
  <c r="J317" i="4"/>
  <c r="J276" i="4"/>
  <c r="J275" i="4" s="1"/>
  <c r="J987" i="4"/>
  <c r="K909" i="4"/>
  <c r="K697" i="4"/>
  <c r="J493" i="4"/>
  <c r="J336" i="4"/>
  <c r="K394" i="4"/>
  <c r="K352" i="4"/>
  <c r="K290" i="4"/>
  <c r="K35" i="4"/>
  <c r="K551" i="4"/>
  <c r="K361" i="4"/>
  <c r="K341" i="4"/>
  <c r="K324" i="4"/>
  <c r="K303" i="4"/>
  <c r="K54" i="4"/>
  <c r="K409" i="4"/>
  <c r="K276" i="4"/>
  <c r="K275" i="4" s="1"/>
  <c r="J819" i="4" l="1"/>
  <c r="J818" i="4" s="1"/>
  <c r="K1003" i="4"/>
  <c r="K986" i="4" s="1"/>
  <c r="J1003" i="4"/>
  <c r="J986" i="4" s="1"/>
  <c r="K510" i="4"/>
  <c r="J510" i="4"/>
  <c r="K482" i="4"/>
  <c r="J482" i="4"/>
  <c r="B7" i="6"/>
  <c r="C7" i="6"/>
  <c r="K289" i="4"/>
  <c r="J289" i="4"/>
  <c r="K223" i="4"/>
  <c r="J505" i="4"/>
  <c r="K262" i="4"/>
  <c r="J262" i="4"/>
  <c r="J896" i="4"/>
  <c r="K818" i="4"/>
  <c r="K896" i="4"/>
  <c r="K505" i="4"/>
  <c r="K65" i="4"/>
  <c r="K102" i="4"/>
  <c r="J102" i="4"/>
  <c r="J65" i="4"/>
  <c r="J8" i="4"/>
  <c r="K8" i="4"/>
  <c r="J44" i="4"/>
  <c r="J477" i="4"/>
  <c r="K44" i="4"/>
  <c r="K477" i="4"/>
  <c r="J456" i="4"/>
  <c r="E1212" i="4" s="1"/>
  <c r="K456" i="4"/>
  <c r="F1212" i="4" s="1"/>
  <c r="K302" i="4"/>
  <c r="J302" i="4"/>
  <c r="J969" i="4"/>
  <c r="K34" i="4"/>
  <c r="K20" i="4"/>
  <c r="F1205" i="4" s="1"/>
  <c r="J427" i="4"/>
  <c r="K582" i="4"/>
  <c r="K560" i="4" s="1"/>
  <c r="J872" i="4"/>
  <c r="K872" i="4"/>
  <c r="J696" i="4"/>
  <c r="J674" i="4" s="1"/>
  <c r="J641" i="4" s="1"/>
  <c r="J34" i="4"/>
  <c r="J582" i="4"/>
  <c r="J560" i="4" s="1"/>
  <c r="J528" i="4"/>
  <c r="K427" i="4"/>
  <c r="E1205" i="4"/>
  <c r="J360" i="4"/>
  <c r="K969" i="4"/>
  <c r="K528" i="4"/>
  <c r="K323" i="4"/>
  <c r="K696" i="4"/>
  <c r="K674" i="4" s="1"/>
  <c r="K641" i="4" s="1"/>
  <c r="J323" i="4"/>
  <c r="K360" i="4"/>
  <c r="F1211" i="4" l="1"/>
  <c r="E1211" i="4"/>
  <c r="K968" i="4"/>
  <c r="J968" i="4"/>
  <c r="F1217" i="4"/>
  <c r="E1217" i="4"/>
  <c r="F1207" i="4"/>
  <c r="D7" i="6"/>
  <c r="E1207" i="4"/>
  <c r="F1204" i="4"/>
  <c r="E1204" i="4"/>
  <c r="E1206" i="4"/>
  <c r="F1206" i="4"/>
  <c r="J261" i="4"/>
  <c r="K261" i="4"/>
  <c r="F1219" i="4"/>
  <c r="F1216" i="4"/>
  <c r="E1216" i="4"/>
  <c r="E1219" i="4"/>
  <c r="E1209" i="4"/>
  <c r="F1209" i="4"/>
  <c r="E1208" i="4"/>
  <c r="F1208" i="4"/>
  <c r="J455" i="4"/>
  <c r="K455" i="4"/>
  <c r="J476" i="4"/>
  <c r="K43" i="4"/>
  <c r="J43" i="4"/>
  <c r="K476" i="4"/>
  <c r="J7" i="4"/>
  <c r="J301" i="4"/>
  <c r="K301" i="4"/>
  <c r="K481" i="4"/>
  <c r="J481" i="4"/>
  <c r="K7" i="4"/>
  <c r="K527" i="4"/>
  <c r="J850" i="4"/>
  <c r="J817" i="4" s="1"/>
  <c r="K850" i="4"/>
  <c r="K817" i="4" s="1"/>
  <c r="J527" i="4"/>
  <c r="J6" i="4" l="1"/>
  <c r="K6" i="4"/>
  <c r="E1220" i="4"/>
  <c r="F1220" i="4"/>
  <c r="F1215" i="4"/>
  <c r="F1222" i="4"/>
  <c r="E1215" i="4"/>
  <c r="E1224" i="4" s="1"/>
  <c r="E1222" i="4"/>
  <c r="K260" i="4"/>
  <c r="J260" i="4"/>
  <c r="J475" i="4"/>
  <c r="K475" i="4"/>
  <c r="I1046" i="4"/>
  <c r="I1017" i="4"/>
  <c r="I1015" i="4"/>
  <c r="I972" i="4"/>
  <c r="I523" i="4"/>
  <c r="I502" i="4"/>
  <c r="I496" i="4"/>
  <c r="I494" i="4"/>
  <c r="I486" i="4"/>
  <c r="I484" i="4"/>
  <c r="I479" i="4"/>
  <c r="I466" i="4"/>
  <c r="I461" i="4"/>
  <c r="I449" i="4"/>
  <c r="I442" i="4"/>
  <c r="I439" i="4"/>
  <c r="I436" i="4"/>
  <c r="I432" i="4"/>
  <c r="I429" i="4"/>
  <c r="I425" i="4"/>
  <c r="I424" i="4" s="1"/>
  <c r="I423" i="4" s="1"/>
  <c r="I407" i="4"/>
  <c r="I406" i="4" s="1"/>
  <c r="I395" i="4"/>
  <c r="I384" i="4"/>
  <c r="I377" i="4"/>
  <c r="I372" i="4"/>
  <c r="I362" i="4"/>
  <c r="I358" i="4"/>
  <c r="I355" i="4"/>
  <c r="I353" i="4"/>
  <c r="I337" i="4"/>
  <c r="I330" i="4"/>
  <c r="I325" i="4"/>
  <c r="I321" i="4"/>
  <c r="I318" i="4"/>
  <c r="I306" i="4"/>
  <c r="I304" i="4"/>
  <c r="I297" i="4"/>
  <c r="I279" i="4"/>
  <c r="I277" i="4"/>
  <c r="I245" i="4"/>
  <c r="I145" i="4"/>
  <c r="I104" i="4"/>
  <c r="I79" i="4"/>
  <c r="I52" i="4"/>
  <c r="I50" i="4"/>
  <c r="I48" i="4"/>
  <c r="I46" i="4"/>
  <c r="I41" i="4"/>
  <c r="H261" i="3"/>
  <c r="J233" i="3"/>
  <c r="J232" i="3" s="1"/>
  <c r="J231" i="3" s="1"/>
  <c r="D12" i="6" s="1"/>
  <c r="I233" i="3"/>
  <c r="I232" i="3" s="1"/>
  <c r="I231" i="3" s="1"/>
  <c r="C12" i="6" s="1"/>
  <c r="H233" i="3"/>
  <c r="H232" i="3" s="1"/>
  <c r="J204" i="3"/>
  <c r="J203" i="3" s="1"/>
  <c r="I204" i="3"/>
  <c r="I203" i="3" s="1"/>
  <c r="H204" i="3"/>
  <c r="H203" i="3" s="1"/>
  <c r="H171" i="3"/>
  <c r="J21" i="3"/>
  <c r="J5" i="3" s="1"/>
  <c r="H21" i="3"/>
  <c r="H5" i="3" s="1"/>
  <c r="I444" i="4" l="1"/>
  <c r="K1188" i="4"/>
  <c r="J1188" i="4"/>
  <c r="I483" i="4"/>
  <c r="F1224" i="4"/>
  <c r="I371" i="4"/>
  <c r="I465" i="4"/>
  <c r="J211" i="3"/>
  <c r="J216" i="3"/>
  <c r="H211" i="3"/>
  <c r="H216" i="3"/>
  <c r="I522" i="4"/>
  <c r="I521" i="4" s="1"/>
  <c r="I460" i="4"/>
  <c r="I441" i="4"/>
  <c r="I438" i="4"/>
  <c r="I428" i="4"/>
  <c r="I244" i="4"/>
  <c r="I144" i="4"/>
  <c r="I376" i="4"/>
  <c r="I103" i="4"/>
  <c r="I357" i="4"/>
  <c r="I271" i="4"/>
  <c r="I268" i="4"/>
  <c r="I1045" i="4"/>
  <c r="I1027" i="4" s="1"/>
  <c r="I971" i="4"/>
  <c r="I970" i="4" s="1"/>
  <c r="I969" i="4" s="1"/>
  <c r="I478" i="4"/>
  <c r="I263" i="4"/>
  <c r="I40" i="4"/>
  <c r="I431" i="4"/>
  <c r="I501" i="4"/>
  <c r="I211" i="3"/>
  <c r="I216" i="3"/>
  <c r="I493" i="4"/>
  <c r="I67" i="4"/>
  <c r="I317" i="4"/>
  <c r="I290" i="4"/>
  <c r="I289" i="4" s="1"/>
  <c r="I394" i="4"/>
  <c r="I352" i="4"/>
  <c r="I35" i="4"/>
  <c r="I45" i="4"/>
  <c r="I78" i="4"/>
  <c r="I336" i="4"/>
  <c r="I399" i="4"/>
  <c r="I1014" i="4"/>
  <c r="I1003" i="4" s="1"/>
  <c r="I409" i="4"/>
  <c r="I986" i="4" l="1"/>
  <c r="I66" i="4"/>
  <c r="I65" i="4" s="1"/>
  <c r="J4" i="3"/>
  <c r="D11" i="6" s="1"/>
  <c r="I4" i="3"/>
  <c r="C11" i="6" s="1"/>
  <c r="I516" i="4"/>
  <c r="I482" i="4"/>
  <c r="I243" i="4"/>
  <c r="D1210" i="4" s="1"/>
  <c r="D1218" i="4"/>
  <c r="I477" i="4"/>
  <c r="I476" i="4" s="1"/>
  <c r="I464" i="4"/>
  <c r="I427" i="4"/>
  <c r="I262" i="4"/>
  <c r="I968" i="4"/>
  <c r="I379" i="4"/>
  <c r="I303" i="4"/>
  <c r="I34" i="4"/>
  <c r="I312" i="4"/>
  <c r="I276" i="4"/>
  <c r="I361" i="4"/>
  <c r="I324" i="4"/>
  <c r="I341" i="4"/>
  <c r="I54" i="4"/>
  <c r="I643" i="4"/>
  <c r="H47" i="3"/>
  <c r="H4" i="3" s="1"/>
  <c r="B11" i="6" s="1"/>
  <c r="J265" i="3" l="1"/>
  <c r="I265" i="3"/>
  <c r="D1211" i="4"/>
  <c r="I510" i="4"/>
  <c r="D1217" i="4"/>
  <c r="D1204" i="4"/>
  <c r="I238" i="4"/>
  <c r="I223" i="4" s="1"/>
  <c r="D1206" i="4"/>
  <c r="D1216" i="4"/>
  <c r="D1213" i="4"/>
  <c r="I463" i="4"/>
  <c r="I275" i="4"/>
  <c r="I261" i="4" s="1"/>
  <c r="I642" i="4"/>
  <c r="I360" i="4"/>
  <c r="I456" i="4"/>
  <c r="D1212" i="4" s="1"/>
  <c r="I102" i="4"/>
  <c r="I44" i="4"/>
  <c r="I302" i="4"/>
  <c r="I323" i="4"/>
  <c r="D1205" i="4" l="1"/>
  <c r="D1207" i="4"/>
  <c r="D1220" i="4"/>
  <c r="D1209" i="4"/>
  <c r="D1208" i="4"/>
  <c r="I43" i="4"/>
  <c r="I7" i="4"/>
  <c r="I301" i="4"/>
  <c r="D10" i="6"/>
  <c r="D13" i="6" s="1"/>
  <c r="I455" i="4"/>
  <c r="C10" i="6"/>
  <c r="C13" i="6" s="1"/>
  <c r="I674" i="4"/>
  <c r="I641" i="4" s="1"/>
  <c r="I481" i="4"/>
  <c r="I6" i="4" l="1"/>
  <c r="D1222" i="4"/>
  <c r="D1215" i="4"/>
  <c r="D1224" i="4" s="1"/>
  <c r="I475" i="4"/>
  <c r="I260" i="4"/>
  <c r="I527" i="4"/>
  <c r="I1188" i="4" l="1"/>
  <c r="H237" i="3" l="1"/>
  <c r="H231" i="3" l="1"/>
  <c r="B12" i="6" l="1"/>
  <c r="B10" i="6" s="1"/>
  <c r="B13" i="6" s="1"/>
  <c r="H265" i="3"/>
</calcChain>
</file>

<file path=xl/sharedStrings.xml><?xml version="1.0" encoding="utf-8"?>
<sst xmlns="http://schemas.openxmlformats.org/spreadsheetml/2006/main" count="3577" uniqueCount="525">
  <si>
    <t xml:space="preserve"> </t>
  </si>
  <si>
    <t>I. OPĆI DIO</t>
  </si>
  <si>
    <t>A. RAČUN PRIHODA I RASHODA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</si>
  <si>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</si>
  <si>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</si>
  <si>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</si>
  <si>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</si>
  <si>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</si>
  <si>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</si>
  <si>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</si>
  <si>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C.VIŠAK PRIHODA I PRIMITAKA</t>
  </si>
  <si>
    <t>RASHODI POSLOVANJA I RASHODI ZA NABAVU NEFINANCIJSKE IMOVINE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</si>
  <si>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</si>
  <si>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</si>
  <si>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</si>
  <si>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</si>
  <si>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</si>
  <si>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</si>
  <si>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</si>
  <si>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</si>
  <si>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</si>
  <si>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</si>
  <si>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</si>
  <si>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</si>
  <si>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</si>
  <si>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</si>
  <si>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</si>
  <si>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</si>
  <si>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</si>
  <si>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</si>
  <si>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</si>
  <si>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</si>
  <si>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</si>
  <si>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</si>
  <si>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</si>
  <si>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</si>
  <si>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</si>
  <si>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</si>
  <si>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</si>
  <si>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</si>
  <si>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</si>
  <si>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</si>
  <si>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</si>
  <si>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</si>
  <si>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</si>
  <si>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</si>
  <si>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</si>
  <si>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</si>
  <si>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Naknada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</si>
  <si>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</si>
  <si>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</si>
  <si>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</si>
  <si>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</si>
  <si>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</si>
  <si>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</si>
  <si>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</si>
  <si>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</si>
  <si>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</si>
  <si>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</si>
  <si>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</si>
  <si>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Ostale naknade građanima i kućanstvima iz proračuna</t>
  </si>
  <si>
    <t>Naknade građanima i kućanstvima u novcu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</si>
  <si>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</si>
  <si>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</si>
  <si>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</si>
  <si>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</si>
  <si>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</si>
  <si>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</si>
  <si>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</si>
  <si>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</si>
  <si>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</si>
  <si>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</si>
  <si>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</si>
  <si>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</si>
  <si>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</si>
  <si>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</si>
  <si>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</si>
  <si>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II POSEBNI DIO</t>
  </si>
  <si>
    <t>Razred</t>
  </si>
  <si>
    <t>Skupina</t>
  </si>
  <si>
    <t>Odjeljak</t>
  </si>
  <si>
    <t>Osn.račun</t>
  </si>
  <si>
    <t>Izvor financiranja</t>
  </si>
  <si>
    <t>Rashodi i izdaci</t>
  </si>
  <si>
    <t>A 100122 REDOVNA DJELATNOST ZAVODA ZA JAVNO ZDRAVSTVO</t>
  </si>
  <si>
    <t>IZVOR PRIHODI ZA POSEBNE NAMJENE (HZZO)</t>
  </si>
  <si>
    <t>Rashodi poslovanja</t>
  </si>
  <si>
    <t>Plaće za zaposlene</t>
  </si>
  <si>
    <t>Plaće za zaposlene-Bruto plaća</t>
  </si>
  <si>
    <t>31212</t>
  </si>
  <si>
    <t>Nagrade (jubilarne)</t>
  </si>
  <si>
    <t>312120</t>
  </si>
  <si>
    <t>31213</t>
  </si>
  <si>
    <t>Darovi (zaposlenicima)</t>
  </si>
  <si>
    <t>312130</t>
  </si>
  <si>
    <t>31214</t>
  </si>
  <si>
    <t>Otpremnine</t>
  </si>
  <si>
    <t>312140</t>
  </si>
  <si>
    <t>31215</t>
  </si>
  <si>
    <t>Naknade za bolest, invalidnost i smrtni slučaj</t>
  </si>
  <si>
    <t>312150</t>
  </si>
  <si>
    <t>31219</t>
  </si>
  <si>
    <t>Ostali nenavedeni rashodi za zaposlene</t>
  </si>
  <si>
    <t>312190</t>
  </si>
  <si>
    <t>Ostali nenavedeni rashodi za zaposlene (božićnica i dar djeci)</t>
  </si>
  <si>
    <t>Doprinosi na plaće</t>
  </si>
  <si>
    <t>Doprinosi za obvezno zdravstveno osiguranje zaštite zdravlja na radu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</si>
  <si>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</si>
  <si>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</si>
  <si>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</si>
  <si>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</si>
  <si>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</si>
  <si>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Nakanade za odvojeni život</t>
  </si>
  <si>
    <t>32131</t>
  </si>
  <si>
    <t>Seminari, savjetovanja i simpoziji</t>
  </si>
  <si>
    <t>321310</t>
  </si>
  <si>
    <t>Seminari, savjetovanja i simpoziji - Kotizacija</t>
  </si>
  <si>
    <t>321311</t>
  </si>
  <si>
    <t xml:space="preserve">Seminari, savjetovanja i simpoziji - Školarina </t>
  </si>
  <si>
    <t>32132</t>
  </si>
  <si>
    <t>Tečajevi i stručni ispiti</t>
  </si>
  <si>
    <t>321320</t>
  </si>
  <si>
    <t>Uredski materijal i ostali materijalni rashodi</t>
  </si>
  <si>
    <t>32211</t>
  </si>
  <si>
    <t>Uredski materijal</t>
  </si>
  <si>
    <t>322110</t>
  </si>
  <si>
    <t>322111</t>
  </si>
  <si>
    <t>Uredski materijal-toneri</t>
  </si>
  <si>
    <t>32212</t>
  </si>
  <si>
    <t>Literatura (publikacije, časopisi, glasila, knjige i ostalo)</t>
  </si>
  <si>
    <t>322120</t>
  </si>
  <si>
    <t>32214</t>
  </si>
  <si>
    <t>Materijal i sredstva za čišćenje i održavanje</t>
  </si>
  <si>
    <t>322140</t>
  </si>
  <si>
    <t>32216</t>
  </si>
  <si>
    <t>Materijal za higijenske potrebe i njegu</t>
  </si>
  <si>
    <t>322160</t>
  </si>
  <si>
    <t>32219</t>
  </si>
  <si>
    <t>Ostali materijal za potrebe redovnog poslovanja</t>
  </si>
  <si>
    <t>322190</t>
  </si>
  <si>
    <t>32221</t>
  </si>
  <si>
    <t>Osnovni materijal i sirovine</t>
  </si>
  <si>
    <t>322210</t>
  </si>
  <si>
    <t>32222</t>
  </si>
  <si>
    <t>Pomoćni i sanitetski materijal</t>
  </si>
  <si>
    <t>322220</t>
  </si>
  <si>
    <t>32231</t>
  </si>
  <si>
    <t>Električna energija</t>
  </si>
  <si>
    <t>322310</t>
  </si>
  <si>
    <t>322311</t>
  </si>
  <si>
    <t>Električna energija-opskrba</t>
  </si>
  <si>
    <t>32233</t>
  </si>
  <si>
    <t>Plin</t>
  </si>
  <si>
    <t>322330</t>
  </si>
  <si>
    <t>32234</t>
  </si>
  <si>
    <t>Motorni benzin i dizel gorivo</t>
  </si>
  <si>
    <t>322340</t>
  </si>
  <si>
    <t>Materijal i dijelovi za tekuće i investicijsko održavanje</t>
  </si>
  <si>
    <t>32242</t>
  </si>
  <si>
    <t>Materijal i dijelovi za tekuće i investicijsko održavanje postrojenja i opreme</t>
  </si>
  <si>
    <t>322420</t>
  </si>
  <si>
    <t>Sitni inventar i autogume</t>
  </si>
  <si>
    <t>32251</t>
  </si>
  <si>
    <t>Sitni inventar</t>
  </si>
  <si>
    <t>322510</t>
  </si>
  <si>
    <t>32252</t>
  </si>
  <si>
    <t>Auto gume</t>
  </si>
  <si>
    <t>322520</t>
  </si>
  <si>
    <t>32271</t>
  </si>
  <si>
    <t>Službena radna i zaštitna odjeća i obuća</t>
  </si>
  <si>
    <t>322710</t>
  </si>
  <si>
    <t>Usluge telefona, pošte i prijevoza</t>
  </si>
  <si>
    <t>32311</t>
  </si>
  <si>
    <t>Usluge telefona, telefaksa</t>
  </si>
  <si>
    <t>323110</t>
  </si>
  <si>
    <t>32312</t>
  </si>
  <si>
    <t>Usluge interneta</t>
  </si>
  <si>
    <t>323120</t>
  </si>
  <si>
    <t>32313</t>
  </si>
  <si>
    <t>Poštarina (pisma, tiskanice i sl.)</t>
  </si>
  <si>
    <t>323130</t>
  </si>
  <si>
    <t>32319</t>
  </si>
  <si>
    <t>Ostale usluge za komunikaciju i prijevoz</t>
  </si>
  <si>
    <t>323190</t>
  </si>
  <si>
    <t>32322</t>
  </si>
  <si>
    <t>Usluge tekućeg i investicijkog održavanja postrojenja i opreme</t>
  </si>
  <si>
    <t>323220</t>
  </si>
  <si>
    <t>32339</t>
  </si>
  <si>
    <t>Ostale usluge promidžbe i informiranja</t>
  </si>
  <si>
    <t>323390</t>
  </si>
  <si>
    <t>32341</t>
  </si>
  <si>
    <t>Opskrba vodom</t>
  </si>
  <si>
    <t>323410</t>
  </si>
  <si>
    <t>32342</t>
  </si>
  <si>
    <t>Iznošenje i odvoz smeća</t>
  </si>
  <si>
    <t>323420</t>
  </si>
  <si>
    <t>32349</t>
  </si>
  <si>
    <t>Ostale komunalne usluge</t>
  </si>
  <si>
    <t>323490</t>
  </si>
  <si>
    <t>323491</t>
  </si>
  <si>
    <t>Ostale komunalne usluge-Komunalna naknada</t>
  </si>
  <si>
    <t>32352</t>
  </si>
  <si>
    <t>Zakupnine i najamnine za građevinske objekte</t>
  </si>
  <si>
    <t>323520</t>
  </si>
  <si>
    <t>32359</t>
  </si>
  <si>
    <t>Ostale zakupnine i najmnine</t>
  </si>
  <si>
    <t>323590</t>
  </si>
  <si>
    <t>32363</t>
  </si>
  <si>
    <t>Laboratorijske usluge</t>
  </si>
  <si>
    <t>323630</t>
  </si>
  <si>
    <t>32369</t>
  </si>
  <si>
    <t>Ostale zdravstvene i veterinarske usluge</t>
  </si>
  <si>
    <t>323690</t>
  </si>
  <si>
    <t>Intelektualne i osobne usluge</t>
  </si>
  <si>
    <t>32372</t>
  </si>
  <si>
    <t>Ugovori o djelu</t>
  </si>
  <si>
    <t>323720</t>
  </si>
  <si>
    <t>32373</t>
  </si>
  <si>
    <t>Usluge odvjetnika i pravnog savjetovanja</t>
  </si>
  <si>
    <t>323730</t>
  </si>
  <si>
    <t>32379</t>
  </si>
  <si>
    <t>Ostale intelektualne usluge</t>
  </si>
  <si>
    <t>323790</t>
  </si>
  <si>
    <t>323792</t>
  </si>
  <si>
    <t>32389</t>
  </si>
  <si>
    <t>Ostale računalne usluge</t>
  </si>
  <si>
    <t>323890</t>
  </si>
  <si>
    <t>32391</t>
  </si>
  <si>
    <t>Grafičke i tiskarske usluge, usluge kopiranja i uvezivanja i sl.</t>
  </si>
  <si>
    <t>323910</t>
  </si>
  <si>
    <t>32394</t>
  </si>
  <si>
    <t>Usluge pri registraciji prijevoznih sredstava</t>
  </si>
  <si>
    <t>323940</t>
  </si>
  <si>
    <t>32395</t>
  </si>
  <si>
    <t>Usluge čišćenja, pranja i slično</t>
  </si>
  <si>
    <t>323950</t>
  </si>
  <si>
    <t>32399</t>
  </si>
  <si>
    <t>Ostale nespomenute usluge</t>
  </si>
  <si>
    <t>323990</t>
  </si>
  <si>
    <t>Ostale nespomenute usluge-Dom zdravlja (učešće rež.troš.)</t>
  </si>
  <si>
    <t>323991</t>
  </si>
  <si>
    <t>Ostale nespomenute usluge-Opća bolnica (učešće tehničkog osoblja)</t>
  </si>
  <si>
    <t>323992</t>
  </si>
  <si>
    <t>Ostale nespomenute usluge-Dom zdravlja (učešće tehničkog osoblja)</t>
  </si>
  <si>
    <t>323993</t>
  </si>
  <si>
    <t>Ostale nespomenute usluge-Opća bolnica (učešće rež.troš.)</t>
  </si>
  <si>
    <t>323994</t>
  </si>
  <si>
    <t>Ostale nespomenute usluge-Vatrogasne usluge</t>
  </si>
  <si>
    <t>32412</t>
  </si>
  <si>
    <t>Naknade ostalih troškova</t>
  </si>
  <si>
    <t>324120</t>
  </si>
  <si>
    <t>Naknade ostalih troškova (doprinosi volonteri)</t>
  </si>
  <si>
    <t>Naknade za rad predstavničkih i izvršnih tijela, povjerenstava i slično</t>
  </si>
  <si>
    <t>32911</t>
  </si>
  <si>
    <t>Naknade za rad članovima predstavničkih i izvršnih tijela i upravnih vijeća</t>
  </si>
  <si>
    <t>329110</t>
  </si>
  <si>
    <t>32921</t>
  </si>
  <si>
    <t>Premije osiguranja prijevoznih sredstava</t>
  </si>
  <si>
    <t>329210</t>
  </si>
  <si>
    <t>32923</t>
  </si>
  <si>
    <t>Premije osiguranja zaposlenih</t>
  </si>
  <si>
    <t>329230</t>
  </si>
  <si>
    <t>32931</t>
  </si>
  <si>
    <t>329310</t>
  </si>
  <si>
    <t>32941</t>
  </si>
  <si>
    <t>Tuzemne članarine</t>
  </si>
  <si>
    <t>329410</t>
  </si>
  <si>
    <t>32955</t>
  </si>
  <si>
    <t>Novčana naknada poslodavca zbog nezapošljavanja osoba s invaliditetom</t>
  </si>
  <si>
    <t>329550</t>
  </si>
  <si>
    <t>32959</t>
  </si>
  <si>
    <t>Ostale pristojbe i nakanade</t>
  </si>
  <si>
    <t>329590</t>
  </si>
  <si>
    <t>Ostale pristojbe i nakanade (spomenička renta)</t>
  </si>
  <si>
    <t>329591</t>
  </si>
  <si>
    <t>Ostale pristojbe i naknade (HRT)</t>
  </si>
  <si>
    <t>32999</t>
  </si>
  <si>
    <t>329990</t>
  </si>
  <si>
    <t>34311</t>
  </si>
  <si>
    <t>Usluge banaka</t>
  </si>
  <si>
    <t>343110</t>
  </si>
  <si>
    <t>34333</t>
  </si>
  <si>
    <t>343330</t>
  </si>
  <si>
    <t>Nagrade građanima i kućanstvima</t>
  </si>
  <si>
    <t>37215</t>
  </si>
  <si>
    <t>Stipendije i školarine</t>
  </si>
  <si>
    <t>372150</t>
  </si>
  <si>
    <t>IZVOR POMOĆI</t>
  </si>
  <si>
    <t>IZVOR VLASTITI PRIHODI</t>
  </si>
  <si>
    <t>31111</t>
  </si>
  <si>
    <t xml:space="preserve">Plaće za zaposlene </t>
  </si>
  <si>
    <t>311110</t>
  </si>
  <si>
    <t>Plaće za zaposlene - Bruto plaća</t>
  </si>
  <si>
    <t>31131</t>
  </si>
  <si>
    <t>311310</t>
  </si>
  <si>
    <t>31141</t>
  </si>
  <si>
    <t>311410</t>
  </si>
  <si>
    <t>31216</t>
  </si>
  <si>
    <t>Regres za godišnji odmor</t>
  </si>
  <si>
    <t>312160</t>
  </si>
  <si>
    <t>31321</t>
  </si>
  <si>
    <t>313210</t>
  </si>
  <si>
    <t>31322</t>
  </si>
  <si>
    <t>313220</t>
  </si>
  <si>
    <t>31332</t>
  </si>
  <si>
    <t>313320</t>
  </si>
  <si>
    <t>32111</t>
  </si>
  <si>
    <t>321110</t>
  </si>
  <si>
    <t>32113</t>
  </si>
  <si>
    <t>321130</t>
  </si>
  <si>
    <t>32115</t>
  </si>
  <si>
    <t>321150</t>
  </si>
  <si>
    <t>32119</t>
  </si>
  <si>
    <t>321190</t>
  </si>
  <si>
    <t>32121</t>
  </si>
  <si>
    <t>321210</t>
  </si>
  <si>
    <t>32123</t>
  </si>
  <si>
    <t>Naknade za odvojeni život</t>
  </si>
  <si>
    <t>321230</t>
  </si>
  <si>
    <t>Seminari, savjetovanja i simpoziji-Kotizacija</t>
  </si>
  <si>
    <t>Seminari, savjetovanja i simpoziji-Školarina</t>
  </si>
  <si>
    <t>Uredski materijal - toneri</t>
  </si>
  <si>
    <t xml:space="preserve">Literatura (publikacije, časopisi, glasila, knjige i ostalo) </t>
  </si>
  <si>
    <t>Električna energija - opskrba</t>
  </si>
  <si>
    <t>Ostale pristojbe i nakanade ( HRT )</t>
  </si>
  <si>
    <t>Ostale naknade građanima i kućanstvima</t>
  </si>
  <si>
    <t>K 100079 OPREMANJE ZAVODA ZA JAVNO ZDRAVSTVO</t>
  </si>
  <si>
    <t>Rashodi za nabavu nefinancijske imovine</t>
  </si>
  <si>
    <t>Nematerijalna imovina</t>
  </si>
  <si>
    <t>41231</t>
  </si>
  <si>
    <t>412310</t>
  </si>
  <si>
    <t>42211</t>
  </si>
  <si>
    <t>Računala i računalna oprema</t>
  </si>
  <si>
    <t>422110</t>
  </si>
  <si>
    <t>42212</t>
  </si>
  <si>
    <t>Uredski namještaj</t>
  </si>
  <si>
    <t>422120</t>
  </si>
  <si>
    <t>42241</t>
  </si>
  <si>
    <t>Medicinska oprema</t>
  </si>
  <si>
    <t>422410</t>
  </si>
  <si>
    <t>42242</t>
  </si>
  <si>
    <t>Laboratorijska oprema</t>
  </si>
  <si>
    <t>422420</t>
  </si>
  <si>
    <t xml:space="preserve">Prijevozna sredstva </t>
  </si>
  <si>
    <t>42311</t>
  </si>
  <si>
    <t>Osobni automobili</t>
  </si>
  <si>
    <t>423110</t>
  </si>
  <si>
    <t>42621</t>
  </si>
  <si>
    <t>426210</t>
  </si>
  <si>
    <t>IZVOR PRIHODI OD PRODAJE NEFINANCIJSKE IMOVINE</t>
  </si>
  <si>
    <t>T 100035  Prevencija rizika određenih čimbenika okoliša</t>
  </si>
  <si>
    <t>Plaće za zaposlene - Bruto plaće</t>
  </si>
  <si>
    <t>Nakdane za prijevoz na službenom putu u zemlji</t>
  </si>
  <si>
    <t xml:space="preserve">Nabava opreme za prevenciju rizika određenih čimbenika okoliša </t>
  </si>
  <si>
    <t>T 100056 Zajedno protiv ovisnosti</t>
  </si>
  <si>
    <t>Usluge telefona, prijevoza i pošte</t>
  </si>
  <si>
    <t>Komunale usluge</t>
  </si>
  <si>
    <t xml:space="preserve">Tekuće donacije </t>
  </si>
  <si>
    <t>38111</t>
  </si>
  <si>
    <t>Tekuće donacije zdravstvenim neprofitnim organizacijama</t>
  </si>
  <si>
    <t>381110</t>
  </si>
  <si>
    <t>K 100084 Nabava opreme za projekt Zajedno protiv ovisnosti</t>
  </si>
  <si>
    <t>K 100057 Nabava opreme za Prevenciju rizika određenih čimbenika okoliša</t>
  </si>
  <si>
    <t>T 100044 Savjetovalište za reproduktivno zdravlje adolescenata</t>
  </si>
  <si>
    <t xml:space="preserve">Plaće za posebne uvjete rada </t>
  </si>
  <si>
    <t>K 100074 Nabava opreme za Savjetovalište za reproduktivno zdravlje adolescenata</t>
  </si>
  <si>
    <t>Posrojenja i oprema</t>
  </si>
  <si>
    <t>UKUPNO RASHODI I IZDACI</t>
  </si>
  <si>
    <t>Izradila:</t>
  </si>
  <si>
    <t xml:space="preserve">Intelektualne i osobne usluge </t>
  </si>
  <si>
    <t>Napomena:</t>
  </si>
  <si>
    <t>***UPLATA VIŠKA PRIHODA IZ PROTEKLIH GODINA U NADLEŽNI PRORAČUN KOPRIVNIČKO-KRIŽEVAČKE ŽUPANIJE</t>
  </si>
  <si>
    <t>PLANIRANI VIŠAK KOJI SE PRENOSI U IDUĆE RAZDOBLJE</t>
  </si>
  <si>
    <t>32354</t>
  </si>
  <si>
    <t>323540</t>
  </si>
  <si>
    <t>32922</t>
  </si>
  <si>
    <t>329220</t>
  </si>
  <si>
    <t>Premije osiguranja ostale imovine</t>
  </si>
  <si>
    <t>Usluge tekućeg i investicijskog održavanja postrojenja i opreme</t>
  </si>
  <si>
    <t xml:space="preserve">Uredski materijal </t>
  </si>
  <si>
    <t>IZVOR OPĆI PRIHODI I PRIMICI</t>
  </si>
  <si>
    <t>Naknade ostalih troškova (putni trošak)</t>
  </si>
  <si>
    <t>UKUPAN DONOS VIŠKA IZ PRETHODNE GODINE</t>
  </si>
  <si>
    <t>VIŠAK IZ PRETHODNE GODINE KOJI ĆE SE RASPOREDITI</t>
  </si>
  <si>
    <t>spec. epidemiolog</t>
  </si>
  <si>
    <t>Materijal i dijelovi za tekuće i invensticijsko održavanje postrojenja i opreme</t>
  </si>
  <si>
    <t>Usluge telefona,telefaksa</t>
  </si>
  <si>
    <t>Ostale zakupnine i najamnine</t>
  </si>
  <si>
    <t>Ugovor o djelu</t>
  </si>
  <si>
    <t>Sudske pristojbe</t>
  </si>
  <si>
    <t>Ravnateljica :</t>
  </si>
  <si>
    <t>Danijela Čošić, mag. oec., univ. spec. oec.</t>
  </si>
  <si>
    <t>dr. sc. Draženka Vadla, dr. med.</t>
  </si>
  <si>
    <t>Instrumenti, uređaji i strojevi</t>
  </si>
  <si>
    <t>Ostali instrumenti, uređaji i strojevi</t>
  </si>
  <si>
    <t>311111</t>
  </si>
  <si>
    <t>Plaće za zaposlene - Bruto plaća (pripravci)</t>
  </si>
  <si>
    <t>313211</t>
  </si>
  <si>
    <t>Doprinosi za obvezno zdravstveno osiguranje zaštite zdravlja na radu (pripravnici)</t>
  </si>
  <si>
    <t>313221</t>
  </si>
  <si>
    <t>313321</t>
  </si>
  <si>
    <t>Doprinosi za obvezno osiguranje u slučaju nezaposlenosti (pripravnici)</t>
  </si>
  <si>
    <t>42259</t>
  </si>
  <si>
    <t>422590</t>
  </si>
  <si>
    <t>Plaće za zaposlene-Bruto plaća (pripravnici)</t>
  </si>
  <si>
    <t>Doprinosi za obvezno zdravstveno osiguranje (pripravnici)</t>
  </si>
  <si>
    <t>Grafičke usluge</t>
  </si>
  <si>
    <t>Tiskarske usluge, usluge kopiranja i uvezivanja i sl.</t>
  </si>
  <si>
    <t>323911</t>
  </si>
  <si>
    <t>321211</t>
  </si>
  <si>
    <t>Naknade za prijevoz na posao i s posla (pripravnici)</t>
  </si>
  <si>
    <t>311112</t>
  </si>
  <si>
    <t>321212</t>
  </si>
  <si>
    <t>Plaće za zaposlene-Bruto plaća (pripravnici - dr)</t>
  </si>
  <si>
    <t>Naknade za prijevoz na posao i s posla (pripravnici - dr)</t>
  </si>
  <si>
    <t>5.5</t>
  </si>
  <si>
    <t>4.6.</t>
  </si>
  <si>
    <t>5.5.</t>
  </si>
  <si>
    <t>3.1.</t>
  </si>
  <si>
    <t>7.2.</t>
  </si>
  <si>
    <t>1.1.</t>
  </si>
  <si>
    <t>4.6. Namjenski prihodi - Prihodi za posebne namjene - HZZO</t>
  </si>
  <si>
    <t>3.1. Vlastiti prihodi -Prihodi od financijske imovine</t>
  </si>
  <si>
    <t>3.1. Vlastiti prihodi - prihodi od pruženih usluga</t>
  </si>
  <si>
    <t>7.2. Namjenski prihodi - Prihodi od prodaje proizvedene dugotrajne imovine</t>
  </si>
  <si>
    <t>Usluge slanja e-Računa</t>
  </si>
  <si>
    <t>323191</t>
  </si>
  <si>
    <t>Oprema za održavanje i zaštitu</t>
  </si>
  <si>
    <t>Oprema za grijanje,ventilaciju i hlađenje</t>
  </si>
  <si>
    <t>42231</t>
  </si>
  <si>
    <t>422310</t>
  </si>
  <si>
    <t>T 100070 Savjetovalište za prevenciju prekomjerne tjelesne težine i debljine</t>
  </si>
  <si>
    <t>K 100120 Nabava opreme za projekt Savjetovalište za prevenciju prekomjerne tjelesne težine i debljine</t>
  </si>
  <si>
    <t>PRIPRAVNICI - HZZO - A</t>
  </si>
  <si>
    <t>7</t>
  </si>
  <si>
    <t xml:space="preserve">Podskupina </t>
  </si>
  <si>
    <t>Naziv prihoda</t>
  </si>
  <si>
    <t>5.5. Tekuće pomoći proračunskim korisnicima iz proračuna koji im nije nadležan - MZ, HZZO, HZZ</t>
  </si>
  <si>
    <t>5.5. Kapitalne pomoći proračunskim korisnicima iz proračuna koji im nije nadležan - MZ</t>
  </si>
  <si>
    <t>POMOĆI IZ INOZEMSTVA I OD SUBJEKATA UNUTAR OPĆEG PRORAČUNA</t>
  </si>
  <si>
    <t>Pomoći proračunu iz drugih proračuna</t>
  </si>
  <si>
    <t>Tekuće pomoći proračunu iz drugih proračuna</t>
  </si>
  <si>
    <t>Tekuće pomoći iz državnog proračuna</t>
  </si>
  <si>
    <t>Pomoći od izvanproračunskih korisnika</t>
  </si>
  <si>
    <t>Tekuće pomoći od izvanproračunskih korisnika</t>
  </si>
  <si>
    <t>Tekuće pomoći od HZMO-a, HZZ-a i HZZO-a</t>
  </si>
  <si>
    <t>Pomoći proračunskim korisnicima iz proračuna koji im nije nadležan</t>
  </si>
  <si>
    <t>Tekuće pomoći proračunskim korisnicima iz proračuna koji im nije nadležan</t>
  </si>
  <si>
    <t>Tekuće pomoći iz državnog proračuna proračunskim korisnicima proračuna JLP(R)S</t>
  </si>
  <si>
    <t>Kapitalne pomoći proračunskim korisnicima iz proračuna koji im nije nadležan</t>
  </si>
  <si>
    <t>Kapitalne pomoći iz državnog proračuna proračunskim korisnicima proračuna JLP(R)S</t>
  </si>
  <si>
    <t>PRIHODI OD IMOVINE</t>
  </si>
  <si>
    <t>Prihodi od financijske imovine</t>
  </si>
  <si>
    <t>Kamate na oročena sredstva i depozite po viđenju</t>
  </si>
  <si>
    <t>Kamate na depozite po viđenju</t>
  </si>
  <si>
    <t>VLASTITI PRIHODI</t>
  </si>
  <si>
    <t>PRIHODI OD PRODAJE PROIZVODA I ROBE TE PRUŽENIH USLUGA I PRIHODA OD DONACIJA</t>
  </si>
  <si>
    <t xml:space="preserve">Prihodi od prodaje proizvoda i robe te pruženih usluga </t>
  </si>
  <si>
    <t>Prihodi od pruženih usluga</t>
  </si>
  <si>
    <t>PRIHODI ZA POSEBNE NAMJENE</t>
  </si>
  <si>
    <t>PRIHODI IZ NADLEŽNOG PRORAČUNA I OD HZZO-a TEMELJEM UGOVORNIH OBVEZA</t>
  </si>
  <si>
    <t>Prihodi iz nadležnog proračuna za finanaciranje redovne djelatnosti proračunskih korisnika</t>
  </si>
  <si>
    <t>Prihodi iz nadležnog proračuna za financiranje rashoda poslovanja</t>
  </si>
  <si>
    <t>Prihodi iz nadležnog proračuna za financiranje rashoda poslovanja- Lokalni proračun</t>
  </si>
  <si>
    <t>Prihodi od HZZO-a na temelju ugovornih obveza</t>
  </si>
  <si>
    <t>Kazne, upravne mjere i ostali prihodi</t>
  </si>
  <si>
    <t>Ostali prihodi</t>
  </si>
  <si>
    <t>PRIHODI OD PRODAJE PROIZVEDENE DUGOTRAJNE IMOVINE</t>
  </si>
  <si>
    <t>Prihodi od prodaje građevinskih objekata</t>
  </si>
  <si>
    <t>Stambeni objekti</t>
  </si>
  <si>
    <t>Stambeni objekti za zaposlene</t>
  </si>
  <si>
    <t>Prihodi od prodaje prijevoznih sredstava</t>
  </si>
  <si>
    <t>VLASTITI IZVORI</t>
  </si>
  <si>
    <t>REZULTAT POSLOVANJA</t>
  </si>
  <si>
    <t>Višak/manjak prihoda</t>
  </si>
  <si>
    <t>Višak prihoda</t>
  </si>
  <si>
    <t>Višak prihoda poslovanja</t>
  </si>
  <si>
    <t>UKUPNO PRIHODI POSLOVANJA (PO IZVORIMA)</t>
  </si>
  <si>
    <t>7.2</t>
  </si>
  <si>
    <t>PRIHODI POSLOVANJA I PRIHODI OD PRODAJE NEFINANCIJSKE IMOVINE - 2022. GODINA</t>
  </si>
  <si>
    <t>Ostala uredska oprema</t>
  </si>
  <si>
    <t>42219</t>
  </si>
  <si>
    <t>422190</t>
  </si>
  <si>
    <t>3.1</t>
  </si>
  <si>
    <t>UKUPNO PRIHODI I PRIMICI ZA 2022. GODINU</t>
  </si>
  <si>
    <t>Plaće za zaposlene-Pripravnost</t>
  </si>
  <si>
    <t>1.1. Opći prihodi i primici - Županija</t>
  </si>
  <si>
    <t>Plaće za zaposlene - Pripravnost</t>
  </si>
  <si>
    <t>PRIPRAVNICI - HZZ-A</t>
  </si>
  <si>
    <t>32323</t>
  </si>
  <si>
    <t>323230</t>
  </si>
  <si>
    <t>Usluge tekućeg i investicijkog održavanja prijevoznih sredstava</t>
  </si>
  <si>
    <t>Usluge tekućeg i investicijskog održavanja prijevoznih sredstava</t>
  </si>
  <si>
    <t>PROJEKCIJA FINANCIJSKOG PLANA ZA 2023.</t>
  </si>
  <si>
    <t>PRIHODI POSLOVANJA I PRIHODI OD PRODAJE NEFINANCIJSKE IMOVINE - 2023. GODINA</t>
  </si>
  <si>
    <t>PROJEKCIJA PLANA ZA 2023.</t>
  </si>
  <si>
    <t>UKUPNO PRIHODI I PRIMICI ZA 2023. GODINU</t>
  </si>
  <si>
    <r>
      <t>Tekuće pomoći od HZMO-a,</t>
    </r>
    <r>
      <rPr>
        <b/>
        <sz val="10"/>
        <rFont val="Arial"/>
        <family val="2"/>
        <charset val="238"/>
      </rPr>
      <t xml:space="preserve"> HZZ-a</t>
    </r>
    <r>
      <rPr>
        <sz val="10"/>
        <rFont val="Arial"/>
        <family val="2"/>
        <charset val="238"/>
      </rPr>
      <t xml:space="preserve"> i HZZO-a</t>
    </r>
  </si>
  <si>
    <t>FINANCIJSKI PLAN ZA 2022.</t>
  </si>
  <si>
    <t>PROJEKCIJA FINANCIJSKOG PLANA ZA 2024.</t>
  </si>
  <si>
    <t>PRIHODI POSLOVANJA I PRIHODI OD PRODAJE NEFINANCIJSKE IMOVINE - 2024. GODINA</t>
  </si>
  <si>
    <t>PROJEKCIJA PLANA ZA 2024.</t>
  </si>
  <si>
    <t xml:space="preserve">T 100007 Monitoring  </t>
  </si>
  <si>
    <t>Plaće za posebne uvjete rada - Covid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</si>
  <si>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</si>
  <si>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</si>
  <si>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</si>
  <si>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36911</t>
  </si>
  <si>
    <t>369110</t>
  </si>
  <si>
    <t>Tekući prijenosi između proračunskih korisnika istog proračuna - DZ</t>
  </si>
  <si>
    <t>369111</t>
  </si>
  <si>
    <t>Tekući prijenosi između proračunskih korisnika istog proračuna - ZHM</t>
  </si>
  <si>
    <t>Tekući prijenosi između proračunskih korisnika istog proračuna - HZZO</t>
  </si>
  <si>
    <t>Tekući prijenosi između proračunskih korisnika istog proračuna - OB</t>
  </si>
  <si>
    <t>Tekući prijenosi između proračunskih korisnika istog proračuna - MR</t>
  </si>
  <si>
    <t>Plaće za zaposlene - 6 %</t>
  </si>
  <si>
    <t>311113</t>
  </si>
  <si>
    <t>311411</t>
  </si>
  <si>
    <t>PRIHODI PO POSEBNIM PROPISIMA  (HZZO)</t>
  </si>
  <si>
    <t>UKUPNO PRIHODI I PRIMICI ZA 2024. GODINU</t>
  </si>
  <si>
    <t>U Koprivnici 12.10.2021.</t>
  </si>
  <si>
    <t>4</t>
  </si>
  <si>
    <t xml:space="preserve">Ostala uredska oprema (projektor i uništivači papira) </t>
  </si>
  <si>
    <t>FINANCIJSKI PLAN ZAVODA ZA JAVNO ZDRAVSTVO KOPRIVNIČKO-KRIŽEVAČKE ŽUPANIJE ZA 2022. I PROJEKCIJE ZA 2023. I 2024. GODINU</t>
  </si>
  <si>
    <t xml:space="preserve"> PLAN ZA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</si>
</sst>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80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0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70C0"/>
      <name val="MS Sans Serif"/>
      <family val="2"/>
      <charset val="238"/>
    </font>
    <font>
      <sz val="10"/>
      <color rgb="FFFFFF00"/>
      <name val="MS Sans Serif"/>
      <family val="2"/>
      <charset val="238"/>
    </font>
    <font>
      <b/>
      <sz val="10"/>
      <color rgb="FFFFFF00"/>
      <name val="MS Sans Serif"/>
      <family val="2"/>
      <charset val="238"/>
    </font>
    <font>
      <sz val="10"/>
      <color rgb="FF00B050"/>
      <name val="MS Sans Serif"/>
      <family val="2"/>
      <charset val="238"/>
    </font>
    <font>
      <b/>
      <sz val="11"/>
      <color rgb="FF00B0F0"/>
      <name val="Times New Roman"/>
      <family val="1"/>
      <charset val="238"/>
    </font>
    <font>
      <sz val="10"/>
      <color rgb="FF7030A0"/>
      <name val="MS Sans Serif"/>
      <family val="2"/>
      <charset val="238"/>
    </font>
    <font>
      <sz val="9"/>
      <name val="Times New Roman"/>
      <family val="1"/>
      <charset val="238"/>
    </font>
    <font>
      <b/>
      <sz val="10"/>
      <color rgb="FF00B050"/>
      <name val="MS Sans Serif"/>
      <family val="2"/>
      <charset val="238"/>
    </font>
    <font>
      <sz val="10"/>
      <color rgb="FF7030A0"/>
      <name val="Arial"/>
      <family val="2"/>
      <charset val="238"/>
    </font>
    <font>
      <sz val="11"/>
      <color rgb="FF00B0F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Arial"/>
      <family val="2"/>
      <charset val="238"/>
    </font>
    <font>
      <sz val="10"/>
      <color indexed="8"/>
      <name val="MS Sans Serif"/>
      <family val="2"/>
      <charset val="238"/>
    </font>
    <font>
      <sz val="8"/>
      <name val="Arial"/>
      <family val="2"/>
      <charset val="238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rgb="FF7030A0"/>
      <name val="Times New Roman"/>
      <family val="1"/>
      <charset val="238"/>
    </font>
    <font>
      <sz val="10"/>
      <color theme="0"/>
      <name val="Arial"/>
      <family val="2"/>
      <charset val="238"/>
    </font>
    <font>
      <b/>
      <i/>
      <sz val="11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1"/>
      <color rgb="FFFFFF00"/>
      <name val="Times New Roman"/>
      <family val="1"/>
      <charset val="238"/>
    </font>
    <font>
      <b/>
      <sz val="11"/>
      <color rgb="FFFFFF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sz val="10"/>
      <name val="Trebuchet MS"/>
      <family val="2"/>
      <charset val="238"/>
    </font>
    <font>
      <sz val="11"/>
      <color rgb="FF00B050"/>
      <name val="Times New Roman"/>
      <family val="1"/>
      <charset val="238"/>
    </font>
    <font>
      <sz val="12"/>
      <color theme="1"/>
      <name val="MS Sans Serif"/>
      <family val="2"/>
      <charset val="238"/>
    </font>
    <font>
      <b/>
      <sz val="12"/>
      <color theme="1"/>
      <name val="MS Sans Serif"/>
      <family val="2"/>
      <charset val="238"/>
    </font>
    <font>
      <b/>
      <sz val="10"/>
      <color theme="0"/>
      <name val="Arial"/>
      <family val="2"/>
      <charset val="238"/>
    </font>
    <font>
      <sz val="8"/>
      <name val="Times New Roman"/>
      <family val="1"/>
      <charset val="238"/>
    </font>
    <font>
      <b/>
      <sz val="11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7" tint="0.79998168889431442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</borders>
  <cellStyleXfs count="59">
    <xf numFmtId="0" fontId="0" fillId="0" borderId="0"/>
    <xf numFmtId="0" fontId="1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9" borderId="0" applyNumberFormat="0" applyBorder="0" applyAlignment="0" applyProtection="0"/>
    <xf numFmtId="0" fontId="10" fillId="17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21" borderId="0" applyNumberFormat="0" applyBorder="0" applyAlignment="0" applyProtection="0"/>
    <xf numFmtId="0" fontId="11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1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0" fontId="12" fillId="18" borderId="0" applyNumberFormat="0" applyBorder="0" applyAlignment="0" applyProtection="0"/>
    <xf numFmtId="0" fontId="13" fillId="26" borderId="8" applyNumberForma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16" borderId="0" applyNumberFormat="0" applyBorder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19" borderId="8" applyNumberFormat="0" applyAlignment="0" applyProtection="0"/>
    <xf numFmtId="0" fontId="7" fillId="0" borderId="14" applyNumberFormat="0" applyFill="0" applyAlignment="0" applyProtection="0"/>
    <xf numFmtId="0" fontId="21" fillId="19" borderId="0" applyNumberFormat="0" applyBorder="0" applyAlignment="0" applyProtection="0"/>
    <xf numFmtId="0" fontId="9" fillId="0" borderId="0"/>
    <xf numFmtId="0" fontId="8" fillId="14" borderId="7" applyNumberFormat="0" applyFont="0" applyAlignment="0" applyProtection="0"/>
    <xf numFmtId="0" fontId="22" fillId="26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52" fillId="0" borderId="0"/>
    <xf numFmtId="0" fontId="10" fillId="0" borderId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0" borderId="16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9" fontId="3" fillId="0" borderId="0" applyFill="0" applyBorder="0" applyAlignment="0" applyProtection="0"/>
    <xf numFmtId="0" fontId="1" fillId="0" borderId="0"/>
  </cellStyleXfs>
  <cellXfs count="553">
    <xf numFmtId="0" fontId="0" fillId="0" borderId="0" xfId="0"/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left" vertical="center"/>
    </xf>
    <xf numFmtId="165" fontId="5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/>
    </xf>
    <xf numFmtId="165" fontId="5" fillId="0" borderId="0" xfId="0" applyNumberFormat="1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5" fontId="5" fillId="3" borderId="0" xfId="0" applyNumberFormat="1" applyFont="1" applyFill="1" applyAlignment="1">
      <alignment horizontal="center" vertical="center"/>
    </xf>
    <xf numFmtId="164" fontId="25" fillId="0" borderId="0" xfId="1" applyNumberFormat="1" applyFont="1" applyFill="1" applyAlignment="1">
      <alignment vertical="center" wrapText="1"/>
    </xf>
    <xf numFmtId="0" fontId="26" fillId="0" borderId="0" xfId="1" applyNumberFormat="1" applyFont="1" applyFill="1" applyBorder="1" applyAlignment="1" applyProtection="1"/>
    <xf numFmtId="0" fontId="27" fillId="2" borderId="1" xfId="1" quotePrefix="1" applyFont="1" applyFill="1" applyBorder="1" applyAlignment="1">
      <alignment horizontal="left" vertical="center" wrapText="1"/>
    </xf>
    <xf numFmtId="3" fontId="28" fillId="0" borderId="1" xfId="1" applyNumberFormat="1" applyFont="1" applyFill="1" applyBorder="1" applyAlignment="1" applyProtection="1"/>
    <xf numFmtId="165" fontId="26" fillId="0" borderId="0" xfId="1" applyNumberFormat="1" applyFont="1" applyFill="1" applyBorder="1" applyAlignment="1" applyProtection="1"/>
    <xf numFmtId="165" fontId="27" fillId="2" borderId="1" xfId="1" applyNumberFormat="1" applyFont="1" applyFill="1" applyBorder="1" applyAlignment="1" applyProtection="1">
      <alignment horizontal="right" wrapText="1"/>
    </xf>
    <xf numFmtId="3" fontId="26" fillId="0" borderId="0" xfId="1" applyNumberFormat="1" applyFont="1" applyFill="1" applyBorder="1" applyAlignment="1" applyProtection="1"/>
    <xf numFmtId="165" fontId="27" fillId="2" borderId="0" xfId="1" applyNumberFormat="1" applyFont="1" applyFill="1" applyBorder="1" applyAlignment="1" applyProtection="1">
      <alignment horizontal="right" wrapText="1"/>
    </xf>
    <xf numFmtId="165" fontId="27" fillId="2" borderId="5" xfId="1" applyNumberFormat="1" applyFont="1" applyFill="1" applyBorder="1" applyAlignment="1" applyProtection="1">
      <alignment horizontal="right" wrapText="1"/>
    </xf>
    <xf numFmtId="0" fontId="26" fillId="0" borderId="1" xfId="1" applyNumberFormat="1" applyFont="1" applyFill="1" applyBorder="1" applyAlignment="1" applyProtection="1"/>
    <xf numFmtId="0" fontId="27" fillId="2" borderId="0" xfId="1" quotePrefix="1" applyFont="1" applyFill="1" applyBorder="1" applyAlignment="1">
      <alignment horizontal="left" vertical="center" wrapText="1"/>
    </xf>
    <xf numFmtId="0" fontId="30" fillId="0" borderId="0" xfId="1" applyNumberFormat="1" applyFont="1" applyFill="1" applyBorder="1" applyAlignment="1" applyProtection="1"/>
    <xf numFmtId="0" fontId="31" fillId="0" borderId="0" xfId="1" applyNumberFormat="1" applyFont="1" applyFill="1" applyBorder="1" applyAlignment="1" applyProtection="1"/>
    <xf numFmtId="0" fontId="33" fillId="0" borderId="0" xfId="1" applyNumberFormat="1" applyFont="1" applyFill="1" applyBorder="1" applyAlignment="1" applyProtection="1"/>
    <xf numFmtId="3" fontId="33" fillId="0" borderId="0" xfId="1" applyNumberFormat="1" applyFont="1" applyFill="1" applyBorder="1" applyAlignment="1" applyProtection="1"/>
    <xf numFmtId="3" fontId="30" fillId="3" borderId="0" xfId="1" applyNumberFormat="1" applyFont="1" applyFill="1" applyBorder="1" applyAlignment="1" applyProtection="1"/>
    <xf numFmtId="0" fontId="31" fillId="3" borderId="0" xfId="1" applyNumberFormat="1" applyFont="1" applyFill="1" applyBorder="1" applyAlignment="1" applyProtection="1"/>
    <xf numFmtId="3" fontId="31" fillId="0" borderId="0" xfId="1" applyNumberFormat="1" applyFont="1" applyFill="1" applyBorder="1" applyAlignment="1" applyProtection="1"/>
    <xf numFmtId="0" fontId="33" fillId="3" borderId="0" xfId="1" applyNumberFormat="1" applyFont="1" applyFill="1" applyBorder="1" applyAlignment="1" applyProtection="1"/>
    <xf numFmtId="0" fontId="32" fillId="3" borderId="0" xfId="1" applyNumberFormat="1" applyFont="1" applyFill="1" applyBorder="1" applyAlignment="1" applyProtection="1"/>
    <xf numFmtId="0" fontId="30" fillId="3" borderId="0" xfId="1" applyNumberFormat="1" applyFont="1" applyFill="1" applyBorder="1" applyAlignment="1" applyProtection="1"/>
    <xf numFmtId="3" fontId="30" fillId="0" borderId="0" xfId="1" applyNumberFormat="1" applyFont="1" applyFill="1" applyBorder="1" applyAlignment="1" applyProtection="1"/>
    <xf numFmtId="3" fontId="31" fillId="3" borderId="0" xfId="1" applyNumberFormat="1" applyFont="1" applyFill="1" applyBorder="1" applyAlignment="1" applyProtection="1"/>
    <xf numFmtId="0" fontId="34" fillId="3" borderId="0" xfId="1" applyNumberFormat="1" applyFont="1" applyFill="1" applyBorder="1" applyAlignment="1" applyProtection="1"/>
    <xf numFmtId="0" fontId="34" fillId="0" borderId="0" xfId="1" applyNumberFormat="1" applyFont="1" applyFill="1" applyBorder="1" applyAlignment="1" applyProtection="1"/>
    <xf numFmtId="3" fontId="36" fillId="0" borderId="0" xfId="1" applyNumberFormat="1" applyFont="1" applyFill="1" applyBorder="1" applyAlignment="1" applyProtection="1"/>
    <xf numFmtId="0" fontId="35" fillId="0" borderId="0" xfId="1" applyNumberFormat="1" applyFont="1" applyFill="1" applyBorder="1" applyAlignment="1" applyProtection="1"/>
    <xf numFmtId="0" fontId="37" fillId="0" borderId="0" xfId="0" applyFont="1" applyAlignment="1">
      <alignment horizontal="left" vertical="center"/>
    </xf>
    <xf numFmtId="1" fontId="38" fillId="5" borderId="1" xfId="0" applyNumberFormat="1" applyFont="1" applyFill="1" applyBorder="1" applyAlignment="1">
      <alignment horizontal="left" vertical="center" wrapText="1"/>
    </xf>
    <xf numFmtId="1" fontId="38" fillId="11" borderId="1" xfId="0" applyNumberFormat="1" applyFont="1" applyFill="1" applyBorder="1" applyAlignment="1">
      <alignment horizontal="left" vertical="center" wrapText="1"/>
    </xf>
    <xf numFmtId="165" fontId="37" fillId="0" borderId="0" xfId="0" applyNumberFormat="1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37" fillId="0" borderId="0" xfId="0" applyNumberFormat="1" applyFont="1" applyAlignment="1">
      <alignment horizontal="left" vertical="center"/>
    </xf>
    <xf numFmtId="0" fontId="3" fillId="0" borderId="1" xfId="2" applyNumberFormat="1" applyFont="1" applyFill="1" applyBorder="1" applyAlignment="1" applyProtection="1">
      <alignment horizontal="right"/>
    </xf>
    <xf numFmtId="0" fontId="3" fillId="2" borderId="1" xfId="2" applyNumberFormat="1" applyFont="1" applyFill="1" applyBorder="1" applyAlignment="1" applyProtection="1">
      <alignment horizontal="right"/>
    </xf>
    <xf numFmtId="0" fontId="3" fillId="3" borderId="1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right"/>
    </xf>
    <xf numFmtId="0" fontId="3" fillId="0" borderId="1" xfId="2" applyFont="1" applyBorder="1" applyAlignment="1">
      <alignment horizontal="right"/>
    </xf>
    <xf numFmtId="0" fontId="3" fillId="0" borderId="1" xfId="2" applyFont="1" applyFill="1" applyBorder="1" applyAlignment="1">
      <alignment wrapText="1"/>
    </xf>
    <xf numFmtId="3" fontId="40" fillId="3" borderId="0" xfId="1" applyNumberFormat="1" applyFont="1" applyFill="1" applyBorder="1" applyAlignment="1" applyProtection="1"/>
    <xf numFmtId="3" fontId="40" fillId="0" borderId="0" xfId="1" applyNumberFormat="1" applyFont="1" applyFill="1" applyBorder="1" applyAlignment="1" applyProtection="1"/>
    <xf numFmtId="0" fontId="3" fillId="0" borderId="1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/>
    </xf>
    <xf numFmtId="0" fontId="3" fillId="3" borderId="1" xfId="2" applyNumberFormat="1" applyFont="1" applyFill="1" applyBorder="1" applyAlignment="1" applyProtection="1">
      <alignment horizontal="right"/>
    </xf>
    <xf numFmtId="0" fontId="3" fillId="3" borderId="1" xfId="2" applyFont="1" applyFill="1" applyBorder="1" applyAlignment="1">
      <alignment horizontal="left" wrapText="1"/>
    </xf>
    <xf numFmtId="0" fontId="3" fillId="3" borderId="1" xfId="2" applyFont="1" applyFill="1" applyBorder="1" applyAlignment="1">
      <alignment wrapText="1"/>
    </xf>
    <xf numFmtId="0" fontId="3" fillId="3" borderId="1" xfId="2" applyFont="1" applyFill="1" applyBorder="1" applyAlignment="1"/>
    <xf numFmtId="3" fontId="3" fillId="2" borderId="1" xfId="2" applyNumberFormat="1" applyFont="1" applyFill="1" applyBorder="1" applyAlignment="1" applyProtection="1">
      <alignment horizontal="left" wrapText="1"/>
    </xf>
    <xf numFmtId="3" fontId="42" fillId="3" borderId="0" xfId="1" applyNumberFormat="1" applyFont="1" applyFill="1" applyBorder="1" applyAlignment="1" applyProtection="1"/>
    <xf numFmtId="3" fontId="41" fillId="0" borderId="0" xfId="1" applyNumberFormat="1" applyFont="1" applyFill="1" applyBorder="1" applyAlignment="1" applyProtection="1"/>
    <xf numFmtId="3" fontId="32" fillId="0" borderId="0" xfId="1" applyNumberFormat="1" applyFont="1" applyFill="1" applyBorder="1" applyAlignment="1" applyProtection="1"/>
    <xf numFmtId="3" fontId="43" fillId="0" borderId="0" xfId="1" applyNumberFormat="1" applyFont="1" applyFill="1" applyBorder="1" applyAlignment="1" applyProtection="1"/>
    <xf numFmtId="3" fontId="35" fillId="3" borderId="0" xfId="1" applyNumberFormat="1" applyFont="1" applyFill="1" applyBorder="1" applyAlignment="1" applyProtection="1"/>
    <xf numFmtId="3" fontId="3" fillId="3" borderId="1" xfId="1" applyNumberFormat="1" applyFont="1" applyFill="1" applyBorder="1" applyAlignment="1">
      <alignment horizontal="right" wrapText="1"/>
    </xf>
    <xf numFmtId="3" fontId="45" fillId="0" borderId="0" xfId="1" applyNumberFormat="1" applyFont="1" applyFill="1" applyBorder="1" applyAlignment="1" applyProtection="1"/>
    <xf numFmtId="3" fontId="45" fillId="3" borderId="0" xfId="1" applyNumberFormat="1" applyFont="1" applyFill="1" applyBorder="1" applyAlignment="1" applyProtection="1"/>
    <xf numFmtId="0" fontId="5" fillId="0" borderId="0" xfId="0" applyFont="1" applyAlignment="1">
      <alignment horizontal="center" vertical="center"/>
    </xf>
    <xf numFmtId="3" fontId="47" fillId="0" borderId="0" xfId="1" applyNumberFormat="1" applyFont="1" applyFill="1" applyBorder="1" applyAlignment="1" applyProtection="1"/>
    <xf numFmtId="3" fontId="47" fillId="3" borderId="0" xfId="1" applyNumberFormat="1" applyFont="1" applyFill="1" applyBorder="1" applyAlignment="1" applyProtection="1"/>
    <xf numFmtId="0" fontId="2" fillId="2" borderId="1" xfId="2" applyNumberFormat="1" applyFont="1" applyFill="1" applyBorder="1" applyAlignment="1" applyProtection="1">
      <alignment horizontal="right"/>
    </xf>
    <xf numFmtId="0" fontId="2" fillId="2" borderId="1" xfId="2" quotePrefix="1" applyFont="1" applyFill="1" applyBorder="1" applyAlignment="1">
      <alignment horizontal="left" wrapText="1"/>
    </xf>
    <xf numFmtId="3" fontId="2" fillId="2" borderId="1" xfId="2" quotePrefix="1" applyNumberFormat="1" applyFont="1" applyFill="1" applyBorder="1" applyAlignment="1">
      <alignment horizontal="right" wrapText="1"/>
    </xf>
    <xf numFmtId="0" fontId="2" fillId="3" borderId="1" xfId="2" applyFont="1" applyFill="1" applyBorder="1" applyAlignment="1">
      <alignment horizontal="left"/>
    </xf>
    <xf numFmtId="3" fontId="2" fillId="2" borderId="1" xfId="2" applyNumberFormat="1" applyFont="1" applyFill="1" applyBorder="1" applyAlignment="1">
      <alignment horizontal="right"/>
    </xf>
    <xf numFmtId="0" fontId="2" fillId="0" borderId="1" xfId="2" applyFont="1" applyBorder="1" applyAlignment="1"/>
    <xf numFmtId="0" fontId="2" fillId="0" borderId="1" xfId="2" applyFont="1" applyFill="1" applyBorder="1" applyAlignment="1">
      <alignment wrapText="1"/>
    </xf>
    <xf numFmtId="3" fontId="2" fillId="3" borderId="1" xfId="2" applyNumberFormat="1" applyFont="1" applyFill="1" applyBorder="1" applyAlignment="1">
      <alignment horizontal="right"/>
    </xf>
    <xf numFmtId="0" fontId="3" fillId="0" borderId="1" xfId="2" applyFont="1" applyBorder="1" applyAlignment="1"/>
    <xf numFmtId="0" fontId="2" fillId="0" borderId="1" xfId="2" applyNumberFormat="1" applyFont="1" applyFill="1" applyBorder="1" applyAlignment="1" applyProtection="1">
      <alignment horizontal="right"/>
    </xf>
    <xf numFmtId="0" fontId="2" fillId="0" borderId="1" xfId="2" applyFont="1" applyFill="1" applyBorder="1" applyAlignment="1"/>
    <xf numFmtId="0" fontId="2" fillId="0" borderId="1" xfId="2" quotePrefix="1" applyFont="1" applyFill="1" applyBorder="1" applyAlignment="1">
      <alignment horizontal="left" wrapText="1"/>
    </xf>
    <xf numFmtId="0" fontId="2" fillId="0" borderId="1" xfId="2" quotePrefix="1" applyFont="1" applyFill="1" applyBorder="1" applyAlignment="1">
      <alignment horizontal="left"/>
    </xf>
    <xf numFmtId="3" fontId="2" fillId="3" borderId="1" xfId="1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2" fillId="3" borderId="1" xfId="2" applyFont="1" applyFill="1" applyBorder="1" applyAlignment="1"/>
    <xf numFmtId="0" fontId="3" fillId="0" borderId="1" xfId="2" applyFont="1" applyFill="1" applyBorder="1" applyAlignment="1"/>
    <xf numFmtId="0" fontId="2" fillId="3" borderId="1" xfId="2" applyFont="1" applyFill="1" applyBorder="1" applyAlignment="1">
      <alignment wrapText="1"/>
    </xf>
    <xf numFmtId="0" fontId="2" fillId="2" borderId="1" xfId="2" applyNumberFormat="1" applyFont="1" applyFill="1" applyBorder="1" applyAlignment="1" applyProtection="1">
      <alignment horizontal="left"/>
    </xf>
    <xf numFmtId="3" fontId="2" fillId="2" borderId="1" xfId="2" quotePrefix="1" applyNumberFormat="1" applyFont="1" applyFill="1" applyBorder="1" applyAlignment="1" applyProtection="1">
      <alignment horizontal="left" wrapText="1"/>
    </xf>
    <xf numFmtId="0" fontId="2" fillId="0" borderId="5" xfId="2" applyFont="1" applyFill="1" applyBorder="1" applyAlignment="1"/>
    <xf numFmtId="0" fontId="2" fillId="0" borderId="6" xfId="2" applyFont="1" applyFill="1" applyBorder="1" applyAlignment="1"/>
    <xf numFmtId="3" fontId="36" fillId="3" borderId="0" xfId="1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44" fillId="0" borderId="0" xfId="0" applyNumberFormat="1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wrapText="1"/>
    </xf>
    <xf numFmtId="0" fontId="2" fillId="2" borderId="1" xfId="1" quotePrefix="1" applyFont="1" applyFill="1" applyBorder="1" applyAlignment="1">
      <alignment horizontal="left" vertical="center" wrapText="1"/>
    </xf>
    <xf numFmtId="0" fontId="2" fillId="2" borderId="1" xfId="1" quotePrefix="1" applyFont="1" applyFill="1" applyBorder="1" applyAlignment="1">
      <alignment horizontal="center" vertical="center" wrapText="1"/>
    </xf>
    <xf numFmtId="0" fontId="2" fillId="2" borderId="2" xfId="1" quotePrefix="1" applyFont="1" applyFill="1" applyBorder="1" applyAlignment="1">
      <alignment horizontal="left" vertical="center" wrapText="1"/>
    </xf>
    <xf numFmtId="0" fontId="2" fillId="2" borderId="2" xfId="1" applyNumberFormat="1" applyFont="1" applyFill="1" applyBorder="1" applyAlignment="1" applyProtection="1">
      <alignment horizontal="left" wrapText="1"/>
    </xf>
    <xf numFmtId="0" fontId="2" fillId="2" borderId="3" xfId="1" quotePrefix="1" applyFont="1" applyFill="1" applyBorder="1" applyAlignment="1">
      <alignment horizontal="left"/>
    </xf>
    <xf numFmtId="0" fontId="2" fillId="2" borderId="3" xfId="1" quotePrefix="1" applyNumberFormat="1" applyFont="1" applyFill="1" applyBorder="1" applyAlignment="1" applyProtection="1">
      <alignment horizontal="left" wrapText="1"/>
    </xf>
    <xf numFmtId="0" fontId="2" fillId="0" borderId="0" xfId="1" quotePrefix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3" xfId="1" quotePrefix="1" applyFont="1" applyFill="1" applyBorder="1" applyAlignment="1">
      <alignment horizontal="left" vertical="center" wrapText="1"/>
    </xf>
    <xf numFmtId="0" fontId="49" fillId="0" borderId="0" xfId="0" applyFont="1" applyFill="1" applyAlignment="1">
      <alignment horizontal="left" vertical="center"/>
    </xf>
    <xf numFmtId="0" fontId="0" fillId="0" borderId="0" xfId="0" applyFont="1"/>
    <xf numFmtId="0" fontId="2" fillId="0" borderId="1" xfId="0" applyNumberFormat="1" applyFont="1" applyFill="1" applyBorder="1" applyAlignment="1">
      <alignment horizontal="left" vertical="center" textRotation="180" wrapText="1"/>
    </xf>
    <xf numFmtId="49" fontId="2" fillId="0" borderId="1" xfId="0" applyNumberFormat="1" applyFont="1" applyFill="1" applyBorder="1" applyAlignment="1">
      <alignment horizontal="center" vertical="center" textRotation="180" wrapText="1"/>
    </xf>
    <xf numFmtId="0" fontId="2" fillId="0" borderId="3" xfId="0" quotePrefix="1" applyNumberFormat="1" applyFont="1" applyFill="1" applyBorder="1" applyAlignment="1" applyProtection="1">
      <alignment horizontal="center" vertical="center"/>
    </xf>
    <xf numFmtId="0" fontId="53" fillId="0" borderId="1" xfId="0" applyNumberFormat="1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center"/>
    </xf>
    <xf numFmtId="0" fontId="53" fillId="0" borderId="1" xfId="0" quotePrefix="1" applyNumberFormat="1" applyFont="1" applyFill="1" applyBorder="1" applyAlignment="1" applyProtection="1">
      <alignment horizontal="center" vertical="center"/>
    </xf>
    <xf numFmtId="0" fontId="54" fillId="0" borderId="0" xfId="0" applyFont="1"/>
    <xf numFmtId="0" fontId="2" fillId="0" borderId="1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wrapText="1"/>
    </xf>
    <xf numFmtId="49" fontId="3" fillId="0" borderId="1" xfId="0" applyNumberFormat="1" applyFont="1" applyFill="1" applyBorder="1" applyAlignment="1" applyProtection="1">
      <alignment horizontal="center" wrapText="1"/>
    </xf>
    <xf numFmtId="0" fontId="2" fillId="0" borderId="1" xfId="0" applyNumberFormat="1" applyFont="1" applyFill="1" applyBorder="1" applyAlignment="1" applyProtection="1">
      <alignment vertical="top" wrapText="1"/>
    </xf>
    <xf numFmtId="49" fontId="2" fillId="0" borderId="1" xfId="0" applyNumberFormat="1" applyFont="1" applyFill="1" applyBorder="1" applyAlignment="1" applyProtection="1">
      <alignment horizontal="center" wrapText="1"/>
    </xf>
    <xf numFmtId="0" fontId="0" fillId="0" borderId="0" xfId="0" applyFill="1"/>
    <xf numFmtId="0" fontId="3" fillId="10" borderId="1" xfId="0" applyNumberFormat="1" applyFont="1" applyFill="1" applyBorder="1" applyAlignment="1" applyProtection="1">
      <alignment wrapText="1"/>
    </xf>
    <xf numFmtId="49" fontId="2" fillId="10" borderId="1" xfId="0" applyNumberFormat="1" applyFont="1" applyFill="1" applyBorder="1" applyAlignment="1" applyProtection="1">
      <alignment horizontal="center" wrapText="1"/>
    </xf>
    <xf numFmtId="49" fontId="3" fillId="1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vertical="center" wrapText="1"/>
    </xf>
    <xf numFmtId="0" fontId="3" fillId="10" borderId="6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wrapText="1"/>
    </xf>
    <xf numFmtId="0" fontId="3" fillId="0" borderId="6" xfId="0" applyNumberFormat="1" applyFont="1" applyFill="1" applyBorder="1" applyAlignment="1" applyProtection="1">
      <alignment wrapText="1"/>
    </xf>
    <xf numFmtId="0" fontId="3" fillId="10" borderId="6" xfId="0" applyNumberFormat="1" applyFont="1" applyFill="1" applyBorder="1" applyAlignment="1" applyProtection="1">
      <alignment wrapText="1"/>
    </xf>
    <xf numFmtId="0" fontId="3" fillId="30" borderId="1" xfId="0" applyNumberFormat="1" applyFont="1" applyFill="1" applyBorder="1" applyAlignment="1" applyProtection="1">
      <alignment wrapText="1"/>
    </xf>
    <xf numFmtId="49" fontId="3" fillId="30" borderId="1" xfId="0" applyNumberFormat="1" applyFont="1" applyFill="1" applyBorder="1" applyAlignment="1" applyProtection="1">
      <alignment horizontal="center" wrapText="1"/>
    </xf>
    <xf numFmtId="0" fontId="3" fillId="30" borderId="6" xfId="0" applyNumberFormat="1" applyFont="1" applyFill="1" applyBorder="1" applyAlignment="1" applyProtection="1">
      <alignment wrapText="1"/>
    </xf>
    <xf numFmtId="0" fontId="3" fillId="28" borderId="1" xfId="0" applyNumberFormat="1" applyFont="1" applyFill="1" applyBorder="1" applyAlignment="1" applyProtection="1">
      <alignment wrapText="1"/>
    </xf>
    <xf numFmtId="49" fontId="3" fillId="28" borderId="1" xfId="0" applyNumberFormat="1" applyFont="1" applyFill="1" applyBorder="1" applyAlignment="1" applyProtection="1">
      <alignment horizontal="center" wrapText="1"/>
    </xf>
    <xf numFmtId="0" fontId="3" fillId="28" borderId="6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/>
    <xf numFmtId="0" fontId="3" fillId="10" borderId="1" xfId="0" applyNumberFormat="1" applyFont="1" applyFill="1" applyBorder="1" applyAlignment="1" applyProtection="1"/>
    <xf numFmtId="0" fontId="2" fillId="0" borderId="1" xfId="0" applyFont="1" applyFill="1" applyBorder="1"/>
    <xf numFmtId="0" fontId="3" fillId="0" borderId="1" xfId="0" applyFont="1" applyFill="1" applyBorder="1"/>
    <xf numFmtId="0" fontId="3" fillId="30" borderId="1" xfId="0" applyFont="1" applyFill="1" applyBorder="1"/>
    <xf numFmtId="0" fontId="3" fillId="10" borderId="1" xfId="0" applyFont="1" applyFill="1" applyBorder="1"/>
    <xf numFmtId="4" fontId="0" fillId="0" borderId="0" xfId="0" applyNumberFormat="1" applyFont="1"/>
    <xf numFmtId="4" fontId="0" fillId="0" borderId="0" xfId="0" applyNumberFormat="1"/>
    <xf numFmtId="0" fontId="5" fillId="0" borderId="0" xfId="0" applyFont="1" applyAlignment="1">
      <alignment horizontal="left" vertical="center"/>
    </xf>
    <xf numFmtId="3" fontId="0" fillId="0" borderId="0" xfId="0" applyNumberFormat="1" applyFill="1"/>
    <xf numFmtId="0" fontId="5" fillId="0" borderId="0" xfId="0" applyFont="1" applyAlignment="1">
      <alignment horizontal="left" vertical="center"/>
    </xf>
    <xf numFmtId="0" fontId="4" fillId="32" borderId="0" xfId="0" applyFont="1" applyFill="1" applyAlignment="1">
      <alignment horizontal="left" vertical="center"/>
    </xf>
    <xf numFmtId="0" fontId="38" fillId="33" borderId="1" xfId="0" quotePrefix="1" applyFont="1" applyFill="1" applyBorder="1" applyAlignment="1">
      <alignment horizontal="left" vertical="center"/>
    </xf>
    <xf numFmtId="1" fontId="38" fillId="33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37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" fontId="37" fillId="4" borderId="1" xfId="0" applyNumberFormat="1" applyFont="1" applyFill="1" applyBorder="1" applyAlignment="1">
      <alignment horizontal="left" vertical="center" wrapText="1"/>
    </xf>
    <xf numFmtId="1" fontId="38" fillId="4" borderId="1" xfId="0" applyNumberFormat="1" applyFont="1" applyFill="1" applyBorder="1" applyAlignment="1">
      <alignment horizontal="left" vertical="center" wrapText="1"/>
    </xf>
    <xf numFmtId="49" fontId="38" fillId="0" borderId="1" xfId="0" applyNumberFormat="1" applyFont="1" applyFill="1" applyBorder="1" applyAlignment="1">
      <alignment horizontal="left" vertical="center" wrapText="1"/>
    </xf>
    <xf numFmtId="0" fontId="62" fillId="0" borderId="1" xfId="0" applyNumberFormat="1" applyFont="1" applyFill="1" applyBorder="1" applyAlignment="1" applyProtection="1">
      <alignment wrapText="1"/>
    </xf>
    <xf numFmtId="0" fontId="63" fillId="0" borderId="1" xfId="0" applyNumberFormat="1" applyFont="1" applyFill="1" applyBorder="1" applyAlignment="1" applyProtection="1">
      <alignment wrapText="1"/>
    </xf>
    <xf numFmtId="49" fontId="63" fillId="0" borderId="1" xfId="0" applyNumberFormat="1" applyFont="1" applyFill="1" applyBorder="1" applyAlignment="1" applyProtection="1">
      <alignment horizontal="center" wrapText="1"/>
    </xf>
    <xf numFmtId="0" fontId="62" fillId="0" borderId="1" xfId="0" quotePrefix="1" applyNumberFormat="1" applyFont="1" applyFill="1" applyBorder="1" applyAlignment="1" applyProtection="1">
      <alignment horizontal="left" wrapText="1"/>
    </xf>
    <xf numFmtId="0" fontId="62" fillId="0" borderId="1" xfId="0" applyNumberFormat="1" applyFont="1" applyFill="1" applyBorder="1" applyAlignment="1" applyProtection="1">
      <alignment vertical="top" wrapText="1"/>
    </xf>
    <xf numFmtId="49" fontId="62" fillId="0" borderId="1" xfId="0" applyNumberFormat="1" applyFont="1" applyFill="1" applyBorder="1" applyAlignment="1" applyProtection="1">
      <alignment horizontal="center" wrapText="1"/>
    </xf>
    <xf numFmtId="0" fontId="0" fillId="0" borderId="0" xfId="0" applyFont="1" applyFill="1"/>
    <xf numFmtId="0" fontId="62" fillId="0" borderId="1" xfId="0" applyNumberFormat="1" applyFont="1" applyFill="1" applyBorder="1" applyAlignment="1">
      <alignment vertical="center" wrapText="1"/>
    </xf>
    <xf numFmtId="0" fontId="62" fillId="0" borderId="3" xfId="0" applyNumberFormat="1" applyFont="1" applyFill="1" applyBorder="1" applyAlignment="1" applyProtection="1">
      <alignment wrapText="1"/>
    </xf>
    <xf numFmtId="49" fontId="62" fillId="0" borderId="3" xfId="0" applyNumberFormat="1" applyFont="1" applyFill="1" applyBorder="1" applyAlignment="1" applyProtection="1">
      <alignment horizontal="center" wrapText="1"/>
    </xf>
    <xf numFmtId="0" fontId="62" fillId="0" borderId="1" xfId="0" applyNumberFormat="1" applyFont="1" applyFill="1" applyBorder="1" applyAlignment="1" applyProtection="1"/>
    <xf numFmtId="0" fontId="62" fillId="0" borderId="6" xfId="0" applyNumberFormat="1" applyFont="1" applyFill="1" applyBorder="1" applyAlignment="1">
      <alignment vertical="center" wrapText="1"/>
    </xf>
    <xf numFmtId="0" fontId="62" fillId="0" borderId="6" xfId="0" applyNumberFormat="1" applyFont="1" applyFill="1" applyBorder="1" applyAlignment="1" applyProtection="1">
      <alignment wrapText="1"/>
    </xf>
    <xf numFmtId="0" fontId="62" fillId="0" borderId="6" xfId="0" applyNumberFormat="1" applyFont="1" applyFill="1" applyBorder="1" applyAlignment="1" applyProtection="1">
      <alignment horizontal="left" wrapText="1"/>
    </xf>
    <xf numFmtId="0" fontId="62" fillId="0" borderId="1" xfId="0" applyNumberFormat="1" applyFont="1" applyFill="1" applyBorder="1" applyAlignment="1" applyProtection="1">
      <alignment horizontal="right" wrapText="1"/>
    </xf>
    <xf numFmtId="0" fontId="62" fillId="0" borderId="1" xfId="0" applyNumberFormat="1" applyFont="1" applyFill="1" applyBorder="1" applyAlignment="1" applyProtection="1">
      <alignment horizontal="left" wrapText="1"/>
    </xf>
    <xf numFmtId="0" fontId="62" fillId="0" borderId="1" xfId="0" applyFont="1" applyFill="1" applyBorder="1" applyAlignment="1">
      <alignment horizontal="left"/>
    </xf>
    <xf numFmtId="0" fontId="62" fillId="0" borderId="1" xfId="0" applyFont="1" applyFill="1" applyBorder="1"/>
    <xf numFmtId="0" fontId="62" fillId="0" borderId="1" xfId="0" applyNumberFormat="1" applyFont="1" applyFill="1" applyBorder="1" applyAlignment="1">
      <alignment horizontal="left" vertical="center" textRotation="180" wrapText="1"/>
    </xf>
    <xf numFmtId="49" fontId="62" fillId="0" borderId="1" xfId="0" applyNumberFormat="1" applyFont="1" applyFill="1" applyBorder="1" applyAlignment="1">
      <alignment horizontal="center" vertical="center" textRotation="180" wrapText="1"/>
    </xf>
    <xf numFmtId="0" fontId="62" fillId="0" borderId="3" xfId="0" quotePrefix="1" applyNumberFormat="1" applyFont="1" applyFill="1" applyBorder="1" applyAlignment="1" applyProtection="1">
      <alignment horizontal="center" vertical="center"/>
    </xf>
    <xf numFmtId="0" fontId="1" fillId="0" borderId="0" xfId="1" applyNumberFormat="1" applyFont="1" applyFill="1" applyBorder="1" applyAlignment="1" applyProtection="1"/>
    <xf numFmtId="0" fontId="5" fillId="0" borderId="0" xfId="0" applyFont="1" applyAlignment="1">
      <alignment horizontal="left" vertical="center"/>
    </xf>
    <xf numFmtId="165" fontId="67" fillId="0" borderId="0" xfId="0" applyNumberFormat="1" applyFont="1" applyFill="1" applyAlignment="1">
      <alignment horizontal="center" vertical="center"/>
    </xf>
    <xf numFmtId="0" fontId="68" fillId="8" borderId="0" xfId="0" applyFont="1" applyFill="1" applyAlignment="1">
      <alignment horizontal="center" vertical="center"/>
    </xf>
    <xf numFmtId="3" fontId="42" fillId="0" borderId="0" xfId="1" applyNumberFormat="1" applyFont="1" applyFill="1" applyBorder="1" applyAlignment="1" applyProtection="1"/>
    <xf numFmtId="3" fontId="3" fillId="0" borderId="1" xfId="1" applyNumberFormat="1" applyFont="1" applyFill="1" applyBorder="1" applyAlignment="1">
      <alignment horizontal="right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/>
    <xf numFmtId="4" fontId="62" fillId="0" borderId="3" xfId="46" applyNumberFormat="1" applyFont="1" applyBorder="1" applyAlignment="1">
      <alignment vertical="center" wrapText="1"/>
    </xf>
    <xf numFmtId="4" fontId="62" fillId="0" borderId="1" xfId="46" applyNumberFormat="1" applyFont="1" applyBorder="1" applyAlignment="1">
      <alignment vertical="center" wrapText="1"/>
    </xf>
    <xf numFmtId="4" fontId="54" fillId="0" borderId="0" xfId="0" applyNumberFormat="1" applyFont="1"/>
    <xf numFmtId="4" fontId="0" fillId="0" borderId="0" xfId="0" applyNumberFormat="1" applyFill="1"/>
    <xf numFmtId="4" fontId="0" fillId="0" borderId="0" xfId="0" applyNumberFormat="1" applyFont="1" applyFill="1"/>
    <xf numFmtId="4" fontId="56" fillId="0" borderId="0" xfId="0" applyNumberFormat="1" applyFont="1"/>
    <xf numFmtId="4" fontId="3" fillId="0" borderId="1" xfId="1" applyNumberFormat="1" applyFont="1" applyFill="1" applyBorder="1" applyAlignment="1">
      <alignment horizontal="right" wrapText="1"/>
    </xf>
    <xf numFmtId="4" fontId="5" fillId="0" borderId="0" xfId="0" applyNumberFormat="1" applyFont="1" applyFill="1" applyAlignment="1">
      <alignment horizontal="left" vertical="center"/>
    </xf>
    <xf numFmtId="0" fontId="37" fillId="0" borderId="1" xfId="2" applyFont="1" applyFill="1" applyBorder="1" applyAlignment="1">
      <alignment wrapText="1"/>
    </xf>
    <xf numFmtId="165" fontId="68" fillId="0" borderId="0" xfId="0" applyNumberFormat="1" applyFont="1" applyFill="1" applyAlignment="1">
      <alignment horizontal="center" vertical="center"/>
    </xf>
    <xf numFmtId="165" fontId="68" fillId="0" borderId="0" xfId="0" applyNumberFormat="1" applyFont="1" applyFill="1" applyAlignment="1">
      <alignment horizontal="left" vertical="center"/>
    </xf>
    <xf numFmtId="0" fontId="68" fillId="0" borderId="0" xfId="0" applyFont="1" applyFill="1" applyAlignment="1">
      <alignment horizontal="left" vertical="center"/>
    </xf>
    <xf numFmtId="0" fontId="68" fillId="0" borderId="0" xfId="0" applyFont="1" applyAlignment="1">
      <alignment horizontal="left" vertical="center"/>
    </xf>
    <xf numFmtId="165" fontId="68" fillId="0" borderId="0" xfId="0" applyNumberFormat="1" applyFont="1" applyAlignment="1">
      <alignment horizontal="left" vertical="center"/>
    </xf>
    <xf numFmtId="0" fontId="68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horizontal="center" vertical="center"/>
    </xf>
    <xf numFmtId="0" fontId="69" fillId="0" borderId="0" xfId="0" applyFont="1" applyFill="1" applyAlignment="1">
      <alignment horizontal="left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66" fillId="0" borderId="0" xfId="0" applyNumberFormat="1" applyFont="1" applyFill="1" applyAlignment="1">
      <alignment horizontal="center" vertical="center"/>
    </xf>
    <xf numFmtId="165" fontId="59" fillId="0" borderId="0" xfId="0" applyNumberFormat="1" applyFont="1" applyFill="1" applyAlignment="1">
      <alignment horizontal="center" vertical="center"/>
    </xf>
    <xf numFmtId="1" fontId="37" fillId="4" borderId="1" xfId="0" applyNumberFormat="1" applyFont="1" applyFill="1" applyBorder="1" applyAlignment="1" applyProtection="1">
      <alignment horizontal="left" vertical="center" wrapText="1"/>
    </xf>
    <xf numFmtId="49" fontId="38" fillId="4" borderId="1" xfId="0" applyNumberFormat="1" applyFont="1" applyFill="1" applyBorder="1" applyAlignment="1">
      <alignment horizontal="left" vertical="center" wrapText="1"/>
    </xf>
    <xf numFmtId="0" fontId="73" fillId="0" borderId="0" xfId="0" applyFont="1" applyFill="1" applyAlignment="1">
      <alignment horizontal="center" vertical="center"/>
    </xf>
    <xf numFmtId="0" fontId="73" fillId="0" borderId="0" xfId="0" applyFont="1" applyFill="1" applyAlignment="1">
      <alignment horizontal="left" vertical="center"/>
    </xf>
    <xf numFmtId="4" fontId="73" fillId="0" borderId="0" xfId="0" applyNumberFormat="1" applyFont="1" applyFill="1" applyAlignment="1">
      <alignment horizontal="center" vertical="center"/>
    </xf>
    <xf numFmtId="4" fontId="73" fillId="0" borderId="0" xfId="0" applyNumberFormat="1" applyFont="1" applyFill="1" applyAlignment="1">
      <alignment horizontal="left" vertical="center"/>
    </xf>
    <xf numFmtId="0" fontId="3" fillId="8" borderId="1" xfId="2" applyNumberFormat="1" applyFont="1" applyFill="1" applyBorder="1" applyAlignment="1" applyProtection="1">
      <alignment horizontal="right"/>
    </xf>
    <xf numFmtId="4" fontId="59" fillId="32" borderId="0" xfId="0" applyNumberFormat="1" applyFont="1" applyFill="1" applyAlignment="1">
      <alignment horizontal="center" vertical="center"/>
    </xf>
    <xf numFmtId="0" fontId="59" fillId="32" borderId="0" xfId="0" applyFont="1" applyFill="1" applyAlignment="1">
      <alignment horizontal="left" vertical="center"/>
    </xf>
    <xf numFmtId="4" fontId="5" fillId="0" borderId="0" xfId="0" applyNumberFormat="1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left" vertical="center"/>
    </xf>
    <xf numFmtId="4" fontId="5" fillId="3" borderId="0" xfId="0" applyNumberFormat="1" applyFont="1" applyFill="1" applyAlignment="1">
      <alignment horizontal="center" vertical="center"/>
    </xf>
    <xf numFmtId="0" fontId="38" fillId="0" borderId="1" xfId="2" applyNumberFormat="1" applyFont="1" applyFill="1" applyBorder="1" applyAlignment="1" applyProtection="1">
      <alignment horizontal="right"/>
    </xf>
    <xf numFmtId="0" fontId="38" fillId="0" borderId="1" xfId="2" quotePrefix="1" applyFont="1" applyFill="1" applyBorder="1" applyAlignment="1">
      <alignment horizontal="left" wrapText="1"/>
    </xf>
    <xf numFmtId="0" fontId="37" fillId="0" borderId="1" xfId="2" applyNumberFormat="1" applyFont="1" applyFill="1" applyBorder="1" applyAlignment="1" applyProtection="1">
      <alignment horizontal="right"/>
    </xf>
    <xf numFmtId="0" fontId="37" fillId="0" borderId="1" xfId="2" applyNumberFormat="1" applyFont="1" applyFill="1" applyBorder="1" applyAlignment="1" applyProtection="1">
      <alignment horizontal="left"/>
    </xf>
    <xf numFmtId="0" fontId="37" fillId="0" borderId="1" xfId="2" applyFont="1" applyFill="1" applyBorder="1" applyAlignment="1">
      <alignment horizontal="left" wrapText="1"/>
    </xf>
    <xf numFmtId="1" fontId="37" fillId="0" borderId="1" xfId="0" applyNumberFormat="1" applyFont="1" applyFill="1" applyBorder="1" applyAlignment="1">
      <alignment horizontal="right" vertical="center" wrapText="1"/>
    </xf>
    <xf numFmtId="49" fontId="37" fillId="0" borderId="1" xfId="0" applyNumberFormat="1" applyFont="1" applyFill="1" applyBorder="1" applyAlignment="1">
      <alignment horizontal="right" vertical="center" wrapText="1"/>
    </xf>
    <xf numFmtId="1" fontId="38" fillId="0" borderId="1" xfId="0" applyNumberFormat="1" applyFont="1" applyFill="1" applyBorder="1" applyAlignment="1">
      <alignment horizontal="left" vertical="center" wrapText="1"/>
    </xf>
    <xf numFmtId="1" fontId="38" fillId="0" borderId="1" xfId="0" applyNumberFormat="1" applyFont="1" applyFill="1" applyBorder="1" applyAlignment="1">
      <alignment horizontal="right" vertical="center" wrapText="1"/>
    </xf>
    <xf numFmtId="1" fontId="38" fillId="0" borderId="1" xfId="0" applyNumberFormat="1" applyFont="1" applyFill="1" applyBorder="1" applyAlignment="1">
      <alignment horizontal="right" wrapText="1"/>
    </xf>
    <xf numFmtId="1" fontId="37" fillId="0" borderId="1" xfId="0" applyNumberFormat="1" applyFont="1" applyFill="1" applyBorder="1" applyAlignment="1">
      <alignment horizontal="right" wrapText="1"/>
    </xf>
    <xf numFmtId="1" fontId="37" fillId="0" borderId="1" xfId="0" applyNumberFormat="1" applyFont="1" applyFill="1" applyBorder="1" applyAlignment="1">
      <alignment horizontal="left" wrapText="1"/>
    </xf>
    <xf numFmtId="1" fontId="50" fillId="0" borderId="1" xfId="0" applyNumberFormat="1" applyFont="1" applyFill="1" applyBorder="1" applyAlignment="1">
      <alignment horizontal="right" vertical="center" wrapText="1"/>
    </xf>
    <xf numFmtId="1" fontId="50" fillId="0" borderId="1" xfId="0" applyNumberFormat="1" applyFont="1" applyFill="1" applyBorder="1" applyAlignment="1">
      <alignment horizontal="left" wrapText="1"/>
    </xf>
    <xf numFmtId="49" fontId="37" fillId="0" borderId="1" xfId="0" applyNumberFormat="1" applyFont="1" applyFill="1" applyBorder="1" applyAlignment="1">
      <alignment horizontal="left" wrapText="1"/>
    </xf>
    <xf numFmtId="1" fontId="37" fillId="0" borderId="1" xfId="0" applyNumberFormat="1" applyFont="1" applyFill="1" applyBorder="1" applyAlignment="1">
      <alignment horizontal="left" vertical="center" wrapText="1"/>
    </xf>
    <xf numFmtId="1" fontId="37" fillId="0" borderId="1" xfId="0" applyNumberFormat="1" applyFont="1" applyFill="1" applyBorder="1" applyAlignment="1" applyProtection="1">
      <alignment horizontal="left" vertical="center" wrapText="1"/>
    </xf>
    <xf numFmtId="0" fontId="74" fillId="0" borderId="0" xfId="1" applyNumberFormat="1" applyFont="1" applyFill="1" applyBorder="1" applyAlignment="1" applyProtection="1"/>
    <xf numFmtId="0" fontId="75" fillId="0" borderId="0" xfId="1" applyNumberFormat="1" applyFont="1" applyFill="1" applyBorder="1" applyAlignment="1" applyProtection="1"/>
    <xf numFmtId="3" fontId="74" fillId="0" borderId="0" xfId="1" applyNumberFormat="1" applyFont="1" applyFill="1" applyBorder="1" applyAlignment="1" applyProtection="1"/>
    <xf numFmtId="4" fontId="2" fillId="0" borderId="3" xfId="58" applyNumberFormat="1" applyFont="1" applyBorder="1" applyAlignment="1">
      <alignment vertical="center" wrapText="1"/>
    </xf>
    <xf numFmtId="4" fontId="2" fillId="0" borderId="1" xfId="58" applyNumberFormat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3" fontId="76" fillId="2" borderId="1" xfId="2" applyNumberFormat="1" applyFont="1" applyFill="1" applyBorder="1" applyAlignment="1">
      <alignment horizontal="right"/>
    </xf>
    <xf numFmtId="3" fontId="60" fillId="3" borderId="1" xfId="1" applyNumberFormat="1" applyFont="1" applyFill="1" applyBorder="1" applyAlignment="1">
      <alignment horizontal="right" wrapText="1"/>
    </xf>
    <xf numFmtId="4" fontId="60" fillId="3" borderId="1" xfId="1" applyNumberFormat="1" applyFont="1" applyFill="1" applyBorder="1" applyAlignment="1">
      <alignment horizontal="right" wrapText="1"/>
    </xf>
    <xf numFmtId="3" fontId="60" fillId="0" borderId="1" xfId="1" applyNumberFormat="1" applyFont="1" applyFill="1" applyBorder="1" applyAlignment="1">
      <alignment horizontal="right" wrapText="1"/>
    </xf>
    <xf numFmtId="3" fontId="76" fillId="3" borderId="1" xfId="2" applyNumberFormat="1" applyFont="1" applyFill="1" applyBorder="1" applyAlignment="1">
      <alignment horizontal="right"/>
    </xf>
    <xf numFmtId="3" fontId="76" fillId="3" borderId="1" xfId="1" applyNumberFormat="1" applyFont="1" applyFill="1" applyBorder="1" applyAlignment="1">
      <alignment horizontal="right" wrapText="1"/>
    </xf>
    <xf numFmtId="4" fontId="76" fillId="0" borderId="1" xfId="1" applyNumberFormat="1" applyFont="1" applyFill="1" applyBorder="1" applyAlignment="1">
      <alignment horizontal="right" wrapText="1"/>
    </xf>
    <xf numFmtId="3" fontId="2" fillId="0" borderId="1" xfId="1" applyNumberFormat="1" applyFont="1" applyFill="1" applyBorder="1" applyAlignment="1">
      <alignment horizontal="right" wrapText="1"/>
    </xf>
    <xf numFmtId="4" fontId="2" fillId="0" borderId="1" xfId="1" applyNumberFormat="1" applyFont="1" applyFill="1" applyBorder="1" applyAlignment="1">
      <alignment horizontal="right" wrapText="1"/>
    </xf>
    <xf numFmtId="49" fontId="50" fillId="0" borderId="1" xfId="0" quotePrefix="1" applyNumberFormat="1" applyFont="1" applyFill="1" applyBorder="1" applyAlignment="1">
      <alignment horizontal="right" vertical="center"/>
    </xf>
    <xf numFmtId="0" fontId="50" fillId="0" borderId="1" xfId="0" quotePrefix="1" applyFont="1" applyFill="1" applyBorder="1" applyAlignment="1">
      <alignment horizontal="right" vertical="center"/>
    </xf>
    <xf numFmtId="49" fontId="50" fillId="4" borderId="1" xfId="0" quotePrefix="1" applyNumberFormat="1" applyFont="1" applyFill="1" applyBorder="1" applyAlignment="1">
      <alignment horizontal="right" vertical="center"/>
    </xf>
    <xf numFmtId="49" fontId="37" fillId="0" borderId="0" xfId="0" applyNumberFormat="1" applyFont="1" applyFill="1" applyAlignment="1">
      <alignment horizontal="right" vertical="center"/>
    </xf>
    <xf numFmtId="3" fontId="39" fillId="0" borderId="1" xfId="0" applyNumberFormat="1" applyFont="1" applyBorder="1" applyAlignment="1">
      <alignment horizontal="center" vertical="center"/>
    </xf>
    <xf numFmtId="3" fontId="37" fillId="34" borderId="1" xfId="0" applyNumberFormat="1" applyFont="1" applyFill="1" applyBorder="1" applyAlignment="1">
      <alignment vertical="center"/>
    </xf>
    <xf numFmtId="3" fontId="38" fillId="0" borderId="1" xfId="0" applyNumberFormat="1" applyFont="1" applyBorder="1" applyAlignment="1">
      <alignment horizontal="right" vertical="center"/>
    </xf>
    <xf numFmtId="3" fontId="37" fillId="0" borderId="1" xfId="0" applyNumberFormat="1" applyFont="1" applyBorder="1" applyAlignment="1">
      <alignment horizontal="right" vertical="center"/>
    </xf>
    <xf numFmtId="3" fontId="37" fillId="3" borderId="1" xfId="0" applyNumberFormat="1" applyFont="1" applyFill="1" applyBorder="1" applyAlignment="1">
      <alignment vertical="center"/>
    </xf>
    <xf numFmtId="3" fontId="37" fillId="0" borderId="1" xfId="0" applyNumberFormat="1" applyFont="1" applyFill="1" applyBorder="1" applyAlignment="1">
      <alignment horizontal="right" vertical="center"/>
    </xf>
    <xf numFmtId="3" fontId="38" fillId="0" borderId="1" xfId="0" applyNumberFormat="1" applyFont="1" applyFill="1" applyBorder="1" applyAlignment="1">
      <alignment horizontal="right" vertical="center"/>
    </xf>
    <xf numFmtId="3" fontId="38" fillId="0" borderId="1" xfId="0" applyNumberFormat="1" applyFont="1" applyFill="1" applyBorder="1" applyAlignment="1">
      <alignment vertical="center"/>
    </xf>
    <xf numFmtId="3" fontId="37" fillId="0" borderId="1" xfId="0" applyNumberFormat="1" applyFont="1" applyFill="1" applyBorder="1" applyAlignment="1">
      <alignment vertical="center"/>
    </xf>
    <xf numFmtId="3" fontId="37" fillId="29" borderId="1" xfId="0" applyNumberFormat="1" applyFont="1" applyFill="1" applyBorder="1" applyAlignment="1">
      <alignment vertical="center"/>
    </xf>
    <xf numFmtId="3" fontId="37" fillId="8" borderId="1" xfId="0" applyNumberFormat="1" applyFont="1" applyFill="1" applyBorder="1" applyAlignment="1">
      <alignment vertical="center"/>
    </xf>
    <xf numFmtId="3" fontId="38" fillId="3" borderId="1" xfId="0" applyNumberFormat="1" applyFont="1" applyFill="1" applyBorder="1" applyAlignment="1">
      <alignment vertical="center"/>
    </xf>
    <xf numFmtId="3" fontId="37" fillId="10" borderId="1" xfId="0" applyNumberFormat="1" applyFont="1" applyFill="1" applyBorder="1" applyAlignment="1">
      <alignment vertical="center"/>
    </xf>
    <xf numFmtId="3" fontId="38" fillId="6" borderId="1" xfId="0" applyNumberFormat="1" applyFont="1" applyFill="1" applyBorder="1" applyAlignment="1">
      <alignment horizontal="right" vertical="center"/>
    </xf>
    <xf numFmtId="3" fontId="38" fillId="3" borderId="1" xfId="0" applyNumberFormat="1" applyFont="1" applyFill="1" applyBorder="1" applyAlignment="1">
      <alignment horizontal="right" vertical="center"/>
    </xf>
    <xf numFmtId="3" fontId="38" fillId="5" borderId="1" xfId="0" applyNumberFormat="1" applyFont="1" applyFill="1" applyBorder="1" applyAlignment="1">
      <alignment horizontal="left" vertical="center" wrapText="1"/>
    </xf>
    <xf numFmtId="3" fontId="37" fillId="6" borderId="1" xfId="0" applyNumberFormat="1" applyFont="1" applyFill="1" applyBorder="1" applyAlignment="1">
      <alignment vertical="center"/>
    </xf>
    <xf numFmtId="3" fontId="38" fillId="11" borderId="1" xfId="0" applyNumberFormat="1" applyFont="1" applyFill="1" applyBorder="1" applyAlignment="1">
      <alignment horizontal="left" vertical="center" wrapText="1"/>
    </xf>
    <xf numFmtId="3" fontId="38" fillId="33" borderId="1" xfId="0" applyNumberFormat="1" applyFont="1" applyFill="1" applyBorder="1" applyAlignment="1">
      <alignment horizontal="left" vertical="center" wrapText="1"/>
    </xf>
    <xf numFmtId="3" fontId="38" fillId="33" borderId="1" xfId="0" quotePrefix="1" applyNumberFormat="1" applyFont="1" applyFill="1" applyBorder="1" applyAlignment="1">
      <alignment horizontal="left" vertical="center"/>
    </xf>
    <xf numFmtId="3" fontId="37" fillId="6" borderId="1" xfId="0" applyNumberFormat="1" applyFont="1" applyFill="1" applyBorder="1" applyAlignment="1">
      <alignment horizontal="right" vertical="center"/>
    </xf>
    <xf numFmtId="3" fontId="46" fillId="0" borderId="0" xfId="0" applyNumberFormat="1" applyFont="1" applyBorder="1" applyAlignment="1">
      <alignment horizontal="right" vertical="center"/>
    </xf>
    <xf numFmtId="3" fontId="38" fillId="0" borderId="0" xfId="0" applyNumberFormat="1" applyFont="1" applyFill="1" applyBorder="1" applyAlignment="1">
      <alignment horizontal="right" vertical="center"/>
    </xf>
    <xf numFmtId="3" fontId="37" fillId="0" borderId="0" xfId="0" applyNumberFormat="1" applyFont="1" applyFill="1" applyAlignment="1">
      <alignment horizontal="left" vertical="center"/>
    </xf>
    <xf numFmtId="3" fontId="37" fillId="0" borderId="0" xfId="0" applyNumberFormat="1" applyFont="1" applyAlignment="1">
      <alignment horizontal="left" vertical="center"/>
    </xf>
    <xf numFmtId="49" fontId="38" fillId="4" borderId="1" xfId="0" applyNumberFormat="1" applyFont="1" applyFill="1" applyBorder="1" applyAlignment="1">
      <alignment horizontal="left" vertical="center" textRotation="180" wrapText="1"/>
    </xf>
    <xf numFmtId="49" fontId="50" fillId="4" borderId="1" xfId="0" applyNumberFormat="1" applyFont="1" applyFill="1" applyBorder="1" applyAlignment="1">
      <alignment horizontal="right" vertical="center" textRotation="180" wrapText="1"/>
    </xf>
    <xf numFmtId="0" fontId="38" fillId="4" borderId="1" xfId="0" applyNumberFormat="1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1" xfId="0" applyNumberFormat="1" applyFont="1" applyFill="1" applyBorder="1" applyAlignment="1">
      <alignment horizontal="center" vertical="center" wrapText="1"/>
    </xf>
    <xf numFmtId="3" fontId="39" fillId="4" borderId="1" xfId="0" applyNumberFormat="1" applyFont="1" applyFill="1" applyBorder="1" applyAlignment="1">
      <alignment horizontal="center" vertical="center" wrapText="1"/>
    </xf>
    <xf numFmtId="49" fontId="50" fillId="33" borderId="1" xfId="0" applyNumberFormat="1" applyFont="1" applyFill="1" applyBorder="1" applyAlignment="1">
      <alignment horizontal="right" vertical="center" wrapText="1"/>
    </xf>
    <xf numFmtId="49" fontId="38" fillId="33" borderId="1" xfId="0" applyNumberFormat="1" applyFont="1" applyFill="1" applyBorder="1" applyAlignment="1">
      <alignment horizontal="left" vertical="center" wrapText="1"/>
    </xf>
    <xf numFmtId="1" fontId="38" fillId="35" borderId="1" xfId="0" applyNumberFormat="1" applyFont="1" applyFill="1" applyBorder="1" applyAlignment="1">
      <alignment horizontal="left" vertical="center" wrapText="1"/>
    </xf>
    <xf numFmtId="49" fontId="50" fillId="35" borderId="1" xfId="0" applyNumberFormat="1" applyFont="1" applyFill="1" applyBorder="1" applyAlignment="1">
      <alignment horizontal="right" vertical="center" wrapText="1"/>
    </xf>
    <xf numFmtId="49" fontId="37" fillId="35" borderId="1" xfId="0" applyNumberFormat="1" applyFont="1" applyFill="1" applyBorder="1" applyAlignment="1">
      <alignment horizontal="left" vertical="center" wrapText="1"/>
    </xf>
    <xf numFmtId="49" fontId="50" fillId="4" borderId="1" xfId="0" applyNumberFormat="1" applyFont="1" applyFill="1" applyBorder="1" applyAlignment="1">
      <alignment horizontal="right" vertical="center" wrapText="1"/>
    </xf>
    <xf numFmtId="3" fontId="38" fillId="0" borderId="1" xfId="0" applyNumberFormat="1" applyFont="1" applyBorder="1" applyAlignment="1">
      <alignment vertical="center"/>
    </xf>
    <xf numFmtId="49" fontId="37" fillId="4" borderId="1" xfId="0" applyNumberFormat="1" applyFont="1" applyFill="1" applyBorder="1" applyAlignment="1">
      <alignment horizontal="left" vertical="center" wrapText="1"/>
    </xf>
    <xf numFmtId="3" fontId="37" fillId="0" borderId="1" xfId="0" applyNumberFormat="1" applyFont="1" applyBorder="1" applyAlignment="1">
      <alignment vertical="center"/>
    </xf>
    <xf numFmtId="1" fontId="61" fillId="7" borderId="1" xfId="0" applyNumberFormat="1" applyFont="1" applyFill="1" applyBorder="1" applyAlignment="1">
      <alignment horizontal="left" vertical="center" wrapText="1"/>
    </xf>
    <xf numFmtId="1" fontId="38" fillId="7" borderId="1" xfId="0" applyNumberFormat="1" applyFont="1" applyFill="1" applyBorder="1" applyAlignment="1">
      <alignment horizontal="left" vertical="center" wrapText="1"/>
    </xf>
    <xf numFmtId="49" fontId="38" fillId="7" borderId="1" xfId="0" applyNumberFormat="1" applyFont="1" applyFill="1" applyBorder="1" applyAlignment="1">
      <alignment horizontal="left" vertical="center" wrapText="1"/>
    </xf>
    <xf numFmtId="1" fontId="50" fillId="4" borderId="1" xfId="0" applyNumberFormat="1" applyFont="1" applyFill="1" applyBorder="1" applyAlignment="1">
      <alignment horizontal="left" vertical="center" wrapText="1"/>
    </xf>
    <xf numFmtId="49" fontId="37" fillId="3" borderId="1" xfId="0" applyNumberFormat="1" applyFont="1" applyFill="1" applyBorder="1" applyAlignment="1">
      <alignment horizontal="left" vertical="center" wrapText="1"/>
    </xf>
    <xf numFmtId="0" fontId="37" fillId="4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1" fontId="38" fillId="0" borderId="1" xfId="0" applyNumberFormat="1" applyFont="1" applyFill="1" applyBorder="1" applyAlignment="1">
      <alignment horizontal="left" wrapText="1"/>
    </xf>
    <xf numFmtId="1" fontId="38" fillId="29" borderId="1" xfId="0" applyNumberFormat="1" applyFont="1" applyFill="1" applyBorder="1" applyAlignment="1">
      <alignment horizontal="left" vertical="center" wrapText="1"/>
    </xf>
    <xf numFmtId="49" fontId="50" fillId="29" borderId="1" xfId="0" applyNumberFormat="1" applyFont="1" applyFill="1" applyBorder="1" applyAlignment="1">
      <alignment horizontal="right" vertical="center" wrapText="1"/>
    </xf>
    <xf numFmtId="0" fontId="38" fillId="29" borderId="1" xfId="0" applyFont="1" applyFill="1" applyBorder="1" applyAlignment="1">
      <alignment horizontal="left" vertical="center" wrapText="1"/>
    </xf>
    <xf numFmtId="49" fontId="50" fillId="0" borderId="1" xfId="0" applyNumberFormat="1" applyFont="1" applyFill="1" applyBorder="1" applyAlignment="1">
      <alignment horizontal="right" vertical="center" wrapText="1"/>
    </xf>
    <xf numFmtId="1" fontId="61" fillId="0" borderId="1" xfId="0" applyNumberFormat="1" applyFont="1" applyFill="1" applyBorder="1" applyAlignment="1">
      <alignment horizontal="left" vertical="center" wrapText="1"/>
    </xf>
    <xf numFmtId="1" fontId="50" fillId="0" borderId="1" xfId="0" applyNumberFormat="1" applyFont="1" applyFill="1" applyBorder="1" applyAlignment="1">
      <alignment horizontal="left" vertical="center" wrapText="1"/>
    </xf>
    <xf numFmtId="3" fontId="38" fillId="29" borderId="1" xfId="0" applyNumberFormat="1" applyFont="1" applyFill="1" applyBorder="1" applyAlignment="1">
      <alignment horizontal="left" vertical="center" wrapText="1"/>
    </xf>
    <xf numFmtId="1" fontId="37" fillId="8" borderId="1" xfId="0" applyNumberFormat="1" applyFont="1" applyFill="1" applyBorder="1" applyAlignment="1">
      <alignment horizontal="left" vertical="center" wrapText="1"/>
    </xf>
    <xf numFmtId="49" fontId="50" fillId="8" borderId="1" xfId="0" quotePrefix="1" applyNumberFormat="1" applyFont="1" applyFill="1" applyBorder="1" applyAlignment="1">
      <alignment horizontal="right" vertical="center"/>
    </xf>
    <xf numFmtId="0" fontId="38" fillId="8" borderId="1" xfId="0" applyFont="1" applyFill="1" applyBorder="1" applyAlignment="1">
      <alignment horizontal="left" vertical="center" wrapText="1"/>
    </xf>
    <xf numFmtId="1" fontId="37" fillId="7" borderId="1" xfId="0" applyNumberFormat="1" applyFont="1" applyFill="1" applyBorder="1" applyAlignment="1">
      <alignment horizontal="left" vertical="center" wrapText="1"/>
    </xf>
    <xf numFmtId="3" fontId="37" fillId="3" borderId="1" xfId="0" applyNumberFormat="1" applyFont="1" applyFill="1" applyBorder="1" applyAlignment="1">
      <alignment horizontal="right" vertical="center"/>
    </xf>
    <xf numFmtId="49" fontId="37" fillId="0" borderId="1" xfId="0" quotePrefix="1" applyNumberFormat="1" applyFont="1" applyFill="1" applyBorder="1" applyAlignment="1">
      <alignment horizontal="left" vertical="center"/>
    </xf>
    <xf numFmtId="0" fontId="38" fillId="4" borderId="1" xfId="0" applyFont="1" applyFill="1" applyBorder="1" applyAlignment="1">
      <alignment horizontal="left" vertical="center" wrapText="1"/>
    </xf>
    <xf numFmtId="49" fontId="37" fillId="7" borderId="1" xfId="0" applyNumberFormat="1" applyFont="1" applyFill="1" applyBorder="1" applyAlignment="1">
      <alignment horizontal="left" vertical="center" wrapText="1"/>
    </xf>
    <xf numFmtId="1" fontId="37" fillId="38" borderId="1" xfId="0" applyNumberFormat="1" applyFont="1" applyFill="1" applyBorder="1" applyAlignment="1">
      <alignment horizontal="left" vertical="center" wrapText="1"/>
    </xf>
    <xf numFmtId="1" fontId="50" fillId="7" borderId="1" xfId="0" applyNumberFormat="1" applyFont="1" applyFill="1" applyBorder="1" applyAlignment="1">
      <alignment horizontal="left" vertical="center" wrapText="1"/>
    </xf>
    <xf numFmtId="1" fontId="37" fillId="9" borderId="1" xfId="0" applyNumberFormat="1" applyFont="1" applyFill="1" applyBorder="1" applyAlignment="1">
      <alignment horizontal="left" vertical="center" wrapText="1"/>
    </xf>
    <xf numFmtId="49" fontId="50" fillId="9" borderId="1" xfId="0" quotePrefix="1" applyNumberFormat="1" applyFont="1" applyFill="1" applyBorder="1" applyAlignment="1">
      <alignment horizontal="right" vertical="center"/>
    </xf>
    <xf numFmtId="0" fontId="37" fillId="9" borderId="1" xfId="0" applyFont="1" applyFill="1" applyBorder="1" applyAlignment="1">
      <alignment horizontal="left" vertical="center" wrapText="1"/>
    </xf>
    <xf numFmtId="0" fontId="38" fillId="33" borderId="1" xfId="0" applyFont="1" applyFill="1" applyBorder="1" applyAlignment="1">
      <alignment horizontal="left" vertical="center" wrapText="1"/>
    </xf>
    <xf numFmtId="49" fontId="50" fillId="5" borderId="1" xfId="0" applyNumberFormat="1" applyFont="1" applyFill="1" applyBorder="1" applyAlignment="1">
      <alignment horizontal="right" vertical="center" wrapText="1"/>
    </xf>
    <xf numFmtId="0" fontId="38" fillId="5" borderId="1" xfId="0" applyFont="1" applyFill="1" applyBorder="1" applyAlignment="1">
      <alignment horizontal="left" vertical="center" wrapText="1"/>
    </xf>
    <xf numFmtId="49" fontId="37" fillId="4" borderId="1" xfId="0" applyNumberFormat="1" applyFont="1" applyFill="1" applyBorder="1" applyAlignment="1" applyProtection="1">
      <alignment horizontal="left" vertical="center" wrapText="1"/>
    </xf>
    <xf numFmtId="49" fontId="38" fillId="33" borderId="1" xfId="0" applyNumberFormat="1" applyFont="1" applyFill="1" applyBorder="1" applyAlignment="1">
      <alignment horizontal="right" vertical="center" wrapText="1"/>
    </xf>
    <xf numFmtId="49" fontId="50" fillId="4" borderId="1" xfId="0" quotePrefix="1" applyNumberFormat="1" applyFont="1" applyFill="1" applyBorder="1" applyAlignment="1" applyProtection="1">
      <alignment horizontal="right" vertical="center"/>
    </xf>
    <xf numFmtId="49" fontId="38" fillId="5" borderId="1" xfId="0" applyNumberFormat="1" applyFont="1" applyFill="1" applyBorder="1" applyAlignment="1">
      <alignment horizontal="right" vertical="center" wrapText="1"/>
    </xf>
    <xf numFmtId="1" fontId="38" fillId="4" borderId="1" xfId="0" applyNumberFormat="1" applyFont="1" applyFill="1" applyBorder="1" applyAlignment="1" applyProtection="1">
      <alignment horizontal="left" vertical="center" wrapText="1"/>
    </xf>
    <xf numFmtId="49" fontId="38" fillId="4" borderId="1" xfId="0" applyNumberFormat="1" applyFont="1" applyFill="1" applyBorder="1" applyAlignment="1" applyProtection="1">
      <alignment horizontal="left" vertical="center" wrapText="1"/>
    </xf>
    <xf numFmtId="49" fontId="61" fillId="5" borderId="1" xfId="0" applyNumberFormat="1" applyFont="1" applyFill="1" applyBorder="1" applyAlignment="1">
      <alignment horizontal="right" vertical="center" wrapText="1"/>
    </xf>
    <xf numFmtId="49" fontId="50" fillId="11" borderId="1" xfId="0" applyNumberFormat="1" applyFont="1" applyFill="1" applyBorder="1" applyAlignment="1">
      <alignment horizontal="right" vertical="center" wrapText="1"/>
    </xf>
    <xf numFmtId="0" fontId="38" fillId="11" borderId="1" xfId="0" applyFont="1" applyFill="1" applyBorder="1" applyAlignment="1">
      <alignment horizontal="left" vertical="center" wrapText="1"/>
    </xf>
    <xf numFmtId="49" fontId="37" fillId="0" borderId="1" xfId="0" applyNumberFormat="1" applyFont="1" applyFill="1" applyBorder="1" applyAlignment="1" applyProtection="1">
      <alignment horizontal="left" vertical="center" wrapText="1"/>
    </xf>
    <xf numFmtId="1" fontId="38" fillId="11" borderId="1" xfId="0" applyNumberFormat="1" applyFont="1" applyFill="1" applyBorder="1" applyAlignment="1">
      <alignment horizontal="right" vertical="center" wrapText="1"/>
    </xf>
    <xf numFmtId="0" fontId="38" fillId="33" borderId="1" xfId="0" quotePrefix="1" applyFont="1" applyFill="1" applyBorder="1" applyAlignment="1">
      <alignment horizontal="right" vertical="center"/>
    </xf>
    <xf numFmtId="49" fontId="38" fillId="5" borderId="1" xfId="0" applyNumberFormat="1" applyFont="1" applyFill="1" applyBorder="1" applyAlignment="1">
      <alignment horizontal="left" vertical="center" wrapText="1"/>
    </xf>
    <xf numFmtId="49" fontId="38" fillId="33" borderId="1" xfId="0" quotePrefix="1" applyNumberFormat="1" applyFont="1" applyFill="1" applyBorder="1" applyAlignment="1">
      <alignment horizontal="right" vertical="center"/>
    </xf>
    <xf numFmtId="1" fontId="37" fillId="5" borderId="1" xfId="0" applyNumberFormat="1" applyFont="1" applyFill="1" applyBorder="1" applyAlignment="1">
      <alignment horizontal="left" vertical="center" wrapText="1"/>
    </xf>
    <xf numFmtId="49" fontId="37" fillId="6" borderId="1" xfId="0" applyNumberFormat="1" applyFont="1" applyFill="1" applyBorder="1" applyAlignment="1">
      <alignment horizontal="left" vertical="center" wrapText="1"/>
    </xf>
    <xf numFmtId="49" fontId="50" fillId="5" borderId="1" xfId="0" quotePrefix="1" applyNumberFormat="1" applyFont="1" applyFill="1" applyBorder="1" applyAlignment="1">
      <alignment horizontal="right" vertical="center"/>
    </xf>
    <xf numFmtId="49" fontId="38" fillId="4" borderId="1" xfId="0" applyNumberFormat="1" applyFont="1" applyFill="1" applyBorder="1" applyAlignment="1">
      <alignment horizontal="left" vertical="center"/>
    </xf>
    <xf numFmtId="49" fontId="50" fillId="4" borderId="1" xfId="0" applyNumberFormat="1" applyFont="1" applyFill="1" applyBorder="1" applyAlignment="1">
      <alignment horizontal="right" vertical="center"/>
    </xf>
    <xf numFmtId="49" fontId="38" fillId="4" borderId="0" xfId="0" applyNumberFormat="1" applyFont="1" applyFill="1" applyBorder="1" applyAlignment="1">
      <alignment horizontal="left" vertical="center"/>
    </xf>
    <xf numFmtId="49" fontId="50" fillId="4" borderId="0" xfId="0" applyNumberFormat="1" applyFont="1" applyFill="1" applyBorder="1" applyAlignment="1">
      <alignment horizontal="right" vertical="center"/>
    </xf>
    <xf numFmtId="49" fontId="37" fillId="4" borderId="0" xfId="0" applyNumberFormat="1" applyFont="1" applyFill="1" applyBorder="1" applyAlignment="1">
      <alignment horizontal="right" vertical="center" wrapText="1"/>
    </xf>
    <xf numFmtId="3" fontId="46" fillId="3" borderId="0" xfId="0" applyNumberFormat="1" applyFont="1" applyFill="1" applyBorder="1" applyAlignment="1">
      <alignment vertical="center"/>
    </xf>
    <xf numFmtId="0" fontId="39" fillId="0" borderId="0" xfId="0" applyFont="1" applyAlignment="1">
      <alignment vertical="center"/>
    </xf>
    <xf numFmtId="49" fontId="39" fillId="0" borderId="0" xfId="0" applyNumberFormat="1" applyFont="1" applyAlignment="1">
      <alignment horizontal="right" vertical="center"/>
    </xf>
    <xf numFmtId="49" fontId="38" fillId="4" borderId="0" xfId="0" applyNumberFormat="1" applyFont="1" applyFill="1" applyBorder="1" applyAlignment="1">
      <alignment horizontal="left" vertical="center" wrapText="1"/>
    </xf>
    <xf numFmtId="3" fontId="38" fillId="3" borderId="0" xfId="0" applyNumberFormat="1" applyFont="1" applyFill="1" applyBorder="1" applyAlignment="1">
      <alignment vertical="center"/>
    </xf>
    <xf numFmtId="3" fontId="38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7" fillId="0" borderId="0" xfId="0" applyFont="1" applyAlignment="1">
      <alignment vertical="center"/>
    </xf>
    <xf numFmtId="49" fontId="37" fillId="0" borderId="0" xfId="0" applyNumberFormat="1" applyFont="1" applyAlignment="1">
      <alignment horizontal="right" vertical="center"/>
    </xf>
    <xf numFmtId="3" fontId="37" fillId="0" borderId="0" xfId="0" applyNumberFormat="1" applyFont="1" applyAlignment="1">
      <alignment horizontal="right" vertical="center"/>
    </xf>
    <xf numFmtId="0" fontId="38" fillId="0" borderId="0" xfId="0" applyFont="1" applyFill="1" applyAlignment="1">
      <alignment horizontal="left" vertical="center"/>
    </xf>
    <xf numFmtId="0" fontId="37" fillId="0" borderId="0" xfId="0" applyNumberFormat="1" applyFont="1" applyFill="1" applyBorder="1" applyAlignment="1">
      <alignment vertical="center" wrapText="1"/>
    </xf>
    <xf numFmtId="49" fontId="37" fillId="0" borderId="0" xfId="0" applyNumberFormat="1" applyFont="1" applyFill="1" applyBorder="1" applyAlignment="1">
      <alignment horizontal="right" vertical="center" wrapText="1"/>
    </xf>
    <xf numFmtId="49" fontId="38" fillId="0" borderId="0" xfId="0" applyNumberFormat="1" applyFont="1" applyFill="1" applyBorder="1" applyAlignment="1">
      <alignment horizontal="left" vertical="center"/>
    </xf>
    <xf numFmtId="49" fontId="50" fillId="0" borderId="0" xfId="0" applyNumberFormat="1" applyFont="1" applyFill="1" applyBorder="1" applyAlignment="1">
      <alignment horizontal="right" vertical="center"/>
    </xf>
    <xf numFmtId="3" fontId="38" fillId="0" borderId="0" xfId="0" applyNumberFormat="1" applyFont="1" applyFill="1" applyBorder="1" applyAlignment="1">
      <alignment vertical="center"/>
    </xf>
    <xf numFmtId="49" fontId="38" fillId="0" borderId="0" xfId="0" applyNumberFormat="1" applyFont="1" applyFill="1" applyBorder="1" applyAlignment="1">
      <alignment horizontal="left" vertical="center" wrapText="1"/>
    </xf>
    <xf numFmtId="3" fontId="37" fillId="0" borderId="0" xfId="0" applyNumberFormat="1" applyFont="1" applyFill="1" applyBorder="1" applyAlignment="1">
      <alignment horizontal="right" vertical="center"/>
    </xf>
    <xf numFmtId="0" fontId="38" fillId="0" borderId="0" xfId="0" applyNumberFormat="1" applyFont="1" applyFill="1" applyBorder="1" applyAlignment="1">
      <alignment horizontal="right" vertical="center" wrapText="1"/>
    </xf>
    <xf numFmtId="3" fontId="37" fillId="0" borderId="0" xfId="0" applyNumberFormat="1" applyFont="1" applyFill="1" applyAlignment="1">
      <alignment horizontal="right" vertical="center"/>
    </xf>
    <xf numFmtId="49" fontId="50" fillId="0" borderId="0" xfId="0" applyNumberFormat="1" applyFont="1" applyAlignment="1">
      <alignment horizontal="right" vertical="center"/>
    </xf>
    <xf numFmtId="3" fontId="77" fillId="0" borderId="0" xfId="0" applyNumberFormat="1" applyFont="1" applyFill="1" applyAlignment="1">
      <alignment horizontal="left" vertical="center" wrapText="1"/>
    </xf>
    <xf numFmtId="0" fontId="38" fillId="0" borderId="0" xfId="0" applyFont="1" applyAlignment="1">
      <alignment horizontal="left" vertical="center"/>
    </xf>
    <xf numFmtId="0" fontId="37" fillId="0" borderId="0" xfId="0" applyFont="1" applyFill="1" applyAlignment="1">
      <alignment horizontal="right" vertical="center"/>
    </xf>
    <xf numFmtId="3" fontId="50" fillId="0" borderId="0" xfId="0" applyNumberFormat="1" applyFont="1" applyFill="1" applyAlignment="1">
      <alignment horizontal="left" vertical="center"/>
    </xf>
    <xf numFmtId="0" fontId="50" fillId="0" borderId="0" xfId="0" applyFont="1" applyFill="1" applyAlignment="1">
      <alignment horizontal="left" vertical="center"/>
    </xf>
    <xf numFmtId="165" fontId="50" fillId="0" borderId="0" xfId="0" applyNumberFormat="1" applyFont="1" applyFill="1" applyAlignment="1">
      <alignment horizontal="left" vertical="center"/>
    </xf>
    <xf numFmtId="3" fontId="37" fillId="3" borderId="0" xfId="0" applyNumberFormat="1" applyFont="1" applyFill="1" applyAlignment="1">
      <alignment horizontal="left" vertical="center"/>
    </xf>
    <xf numFmtId="165" fontId="38" fillId="0" borderId="0" xfId="0" applyNumberFormat="1" applyFont="1" applyFill="1" applyBorder="1" applyAlignment="1">
      <alignment vertical="center"/>
    </xf>
    <xf numFmtId="0" fontId="2" fillId="0" borderId="1" xfId="2" applyFont="1" applyBorder="1" applyAlignment="1">
      <alignment horizontal="center" vertical="center" textRotation="180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 applyProtection="1"/>
    <xf numFmtId="3" fontId="3" fillId="6" borderId="1" xfId="1" applyNumberFormat="1" applyFont="1" applyFill="1" applyBorder="1" applyAlignment="1">
      <alignment horizontal="right" wrapText="1"/>
    </xf>
    <xf numFmtId="0" fontId="3" fillId="2" borderId="1" xfId="2" applyNumberFormat="1" applyFont="1" applyFill="1" applyBorder="1" applyAlignment="1" applyProtection="1">
      <alignment horizontal="left" wrapText="1"/>
    </xf>
    <xf numFmtId="0" fontId="3" fillId="2" borderId="3" xfId="2" applyNumberFormat="1" applyFont="1" applyFill="1" applyBorder="1" applyAlignment="1" applyProtection="1">
      <alignment horizontal="right"/>
    </xf>
    <xf numFmtId="0" fontId="2" fillId="0" borderId="3" xfId="2" applyFont="1" applyFill="1" applyBorder="1" applyAlignment="1"/>
    <xf numFmtId="0" fontId="2" fillId="0" borderId="0" xfId="2" applyFont="1" applyFill="1" applyBorder="1" applyAlignment="1"/>
    <xf numFmtId="3" fontId="2" fillId="2" borderId="0" xfId="2" applyNumberFormat="1" applyFont="1" applyFill="1" applyBorder="1" applyAlignment="1">
      <alignment horizontal="right"/>
    </xf>
    <xf numFmtId="0" fontId="35" fillId="0" borderId="0" xfId="1" applyNumberFormat="1" applyFont="1" applyFill="1" applyBorder="1" applyAlignment="1" applyProtection="1">
      <alignment horizontal="right"/>
    </xf>
    <xf numFmtId="3" fontId="35" fillId="0" borderId="0" xfId="1" applyNumberFormat="1" applyFont="1" applyFill="1" applyBorder="1" applyAlignment="1" applyProtection="1"/>
    <xf numFmtId="4" fontId="35" fillId="0" borderId="0" xfId="1" applyNumberFormat="1" applyFont="1" applyFill="1" applyBorder="1" applyAlignment="1" applyProtection="1"/>
    <xf numFmtId="3" fontId="78" fillId="0" borderId="1" xfId="0" applyNumberFormat="1" applyFont="1" applyBorder="1" applyAlignment="1">
      <alignment vertical="center"/>
    </xf>
    <xf numFmtId="3" fontId="79" fillId="0" borderId="1" xfId="0" applyNumberFormat="1" applyFont="1" applyBorder="1" applyAlignment="1">
      <alignment horizontal="right" vertical="center"/>
    </xf>
    <xf numFmtId="3" fontId="79" fillId="3" borderId="1" xfId="0" applyNumberFormat="1" applyFont="1" applyFill="1" applyBorder="1" applyAlignment="1">
      <alignment vertical="center"/>
    </xf>
    <xf numFmtId="3" fontId="79" fillId="0" borderId="1" xfId="0" applyNumberFormat="1" applyFont="1" applyFill="1" applyBorder="1" applyAlignment="1">
      <alignment horizontal="right" vertical="center"/>
    </xf>
    <xf numFmtId="3" fontId="78" fillId="0" borderId="1" xfId="0" applyNumberFormat="1" applyFont="1" applyBorder="1" applyAlignment="1">
      <alignment horizontal="right" vertical="center"/>
    </xf>
    <xf numFmtId="3" fontId="79" fillId="0" borderId="1" xfId="0" applyNumberFormat="1" applyFont="1" applyBorder="1" applyAlignment="1">
      <alignment vertical="center"/>
    </xf>
    <xf numFmtId="3" fontId="78" fillId="3" borderId="1" xfId="0" applyNumberFormat="1" applyFont="1" applyFill="1" applyBorder="1" applyAlignment="1">
      <alignment vertical="center"/>
    </xf>
    <xf numFmtId="3" fontId="79" fillId="0" borderId="1" xfId="0" applyNumberFormat="1" applyFont="1" applyFill="1" applyBorder="1" applyAlignment="1">
      <alignment vertical="center"/>
    </xf>
    <xf numFmtId="3" fontId="78" fillId="0" borderId="1" xfId="0" applyNumberFormat="1" applyFont="1" applyFill="1" applyBorder="1" applyAlignment="1">
      <alignment horizontal="right" vertical="center"/>
    </xf>
    <xf numFmtId="3" fontId="78" fillId="0" borderId="1" xfId="0" applyNumberFormat="1" applyFont="1" applyFill="1" applyBorder="1" applyAlignment="1">
      <alignment vertical="center"/>
    </xf>
    <xf numFmtId="3" fontId="79" fillId="3" borderId="1" xfId="0" applyNumberFormat="1" applyFont="1" applyFill="1" applyBorder="1" applyAlignment="1">
      <alignment horizontal="right" vertical="center"/>
    </xf>
    <xf numFmtId="3" fontId="78" fillId="3" borderId="1" xfId="0" applyNumberFormat="1" applyFont="1" applyFill="1" applyBorder="1" applyAlignment="1">
      <alignment horizontal="right" vertical="center"/>
    </xf>
    <xf numFmtId="3" fontId="79" fillId="36" borderId="1" xfId="0" applyNumberFormat="1" applyFont="1" applyFill="1" applyBorder="1" applyAlignment="1">
      <alignment horizontal="left" vertical="center"/>
    </xf>
    <xf numFmtId="3" fontId="2" fillId="2" borderId="2" xfId="1" applyNumberFormat="1" applyFont="1" applyFill="1" applyBorder="1" applyAlignment="1" applyProtection="1">
      <alignment horizontal="right" wrapText="1"/>
    </xf>
    <xf numFmtId="3" fontId="2" fillId="0" borderId="1" xfId="1" applyNumberFormat="1" applyFont="1" applyFill="1" applyBorder="1" applyAlignment="1" applyProtection="1"/>
    <xf numFmtId="3" fontId="2" fillId="2" borderId="3" xfId="1" applyNumberFormat="1" applyFont="1" applyFill="1" applyBorder="1" applyAlignment="1" applyProtection="1">
      <alignment horizontal="right" wrapText="1"/>
    </xf>
    <xf numFmtId="3" fontId="2" fillId="2" borderId="1" xfId="1" applyNumberFormat="1" applyFont="1" applyFill="1" applyBorder="1" applyAlignment="1" applyProtection="1">
      <alignment horizontal="right" wrapText="1"/>
    </xf>
    <xf numFmtId="3" fontId="2" fillId="2" borderId="0" xfId="1" applyNumberFormat="1" applyFont="1" applyFill="1" applyBorder="1" applyAlignment="1" applyProtection="1">
      <alignment horizontal="right" wrapText="1"/>
    </xf>
    <xf numFmtId="3" fontId="2" fillId="2" borderId="1" xfId="1" quotePrefix="1" applyNumberFormat="1" applyFont="1" applyFill="1" applyBorder="1" applyAlignment="1">
      <alignment horizontal="center" vertical="center" wrapText="1"/>
    </xf>
    <xf numFmtId="3" fontId="2" fillId="2" borderId="3" xfId="1" quotePrefix="1" applyNumberFormat="1" applyFont="1" applyFill="1" applyBorder="1" applyAlignment="1">
      <alignment horizontal="center" vertical="center" wrapText="1"/>
    </xf>
    <xf numFmtId="3" fontId="27" fillId="2" borderId="5" xfId="1" applyNumberFormat="1" applyFont="1" applyFill="1" applyBorder="1" applyAlignment="1" applyProtection="1">
      <alignment horizontal="right" wrapText="1"/>
    </xf>
    <xf numFmtId="3" fontId="62" fillId="0" borderId="1" xfId="0" applyNumberFormat="1" applyFont="1" applyFill="1" applyBorder="1" applyAlignment="1" applyProtection="1">
      <alignment wrapText="1"/>
    </xf>
    <xf numFmtId="3" fontId="2" fillId="0" borderId="1" xfId="0" applyNumberFormat="1" applyFont="1" applyFill="1" applyBorder="1" applyAlignment="1" applyProtection="1">
      <alignment wrapText="1"/>
    </xf>
    <xf numFmtId="3" fontId="3" fillId="0" borderId="1" xfId="0" applyNumberFormat="1" applyFont="1" applyFill="1" applyBorder="1" applyAlignment="1" applyProtection="1">
      <alignment wrapText="1"/>
    </xf>
    <xf numFmtId="3" fontId="3" fillId="10" borderId="1" xfId="0" applyNumberFormat="1" applyFont="1" applyFill="1" applyBorder="1" applyAlignment="1" applyProtection="1">
      <alignment wrapText="1"/>
    </xf>
    <xf numFmtId="3" fontId="0" fillId="10" borderId="1" xfId="0" applyNumberFormat="1" applyFont="1" applyFill="1" applyBorder="1"/>
    <xf numFmtId="3" fontId="65" fillId="10" borderId="1" xfId="0" applyNumberFormat="1" applyFont="1" applyFill="1" applyBorder="1" applyAlignment="1" applyProtection="1">
      <alignment wrapText="1"/>
    </xf>
    <xf numFmtId="3" fontId="3" fillId="10" borderId="1" xfId="0" applyNumberFormat="1" applyFont="1" applyFill="1" applyBorder="1"/>
    <xf numFmtId="3" fontId="65" fillId="10" borderId="1" xfId="0" applyNumberFormat="1" applyFont="1" applyFill="1" applyBorder="1"/>
    <xf numFmtId="3" fontId="62" fillId="0" borderId="1" xfId="0" applyNumberFormat="1" applyFont="1" applyFill="1" applyBorder="1" applyAlignment="1">
      <alignment vertical="center" wrapText="1"/>
    </xf>
    <xf numFmtId="3" fontId="62" fillId="0" borderId="1" xfId="0" applyNumberFormat="1" applyFont="1" applyFill="1" applyBorder="1" applyAlignment="1" applyProtection="1"/>
    <xf numFmtId="3" fontId="3" fillId="0" borderId="6" xfId="0" applyNumberFormat="1" applyFont="1" applyFill="1" applyBorder="1" applyAlignment="1" applyProtection="1"/>
    <xf numFmtId="3" fontId="3" fillId="0" borderId="6" xfId="0" applyNumberFormat="1" applyFont="1" applyFill="1" applyBorder="1" applyAlignment="1" applyProtection="1">
      <alignment vertical="center" wrapText="1"/>
    </xf>
    <xf numFmtId="3" fontId="3" fillId="10" borderId="6" xfId="0" applyNumberFormat="1" applyFont="1" applyFill="1" applyBorder="1" applyAlignment="1" applyProtection="1">
      <alignment vertical="center" wrapText="1"/>
    </xf>
    <xf numFmtId="3" fontId="62" fillId="0" borderId="6" xfId="0" applyNumberFormat="1" applyFont="1" applyFill="1" applyBorder="1" applyAlignment="1">
      <alignment vertical="center" wrapText="1"/>
    </xf>
    <xf numFmtId="3" fontId="62" fillId="0" borderId="6" xfId="0" applyNumberFormat="1" applyFont="1" applyFill="1" applyBorder="1" applyAlignment="1" applyProtection="1">
      <alignment wrapText="1"/>
    </xf>
    <xf numFmtId="3" fontId="3" fillId="0" borderId="6" xfId="0" applyNumberFormat="1" applyFont="1" applyFill="1" applyBorder="1" applyAlignment="1" applyProtection="1">
      <alignment wrapText="1"/>
    </xf>
    <xf numFmtId="3" fontId="3" fillId="10" borderId="6" xfId="0" applyNumberFormat="1" applyFont="1" applyFill="1" applyBorder="1" applyAlignment="1" applyProtection="1">
      <alignment wrapText="1"/>
    </xf>
    <xf numFmtId="3" fontId="65" fillId="30" borderId="6" xfId="0" applyNumberFormat="1" applyFont="1" applyFill="1" applyBorder="1" applyAlignment="1" applyProtection="1">
      <alignment wrapText="1"/>
    </xf>
    <xf numFmtId="3" fontId="3" fillId="30" borderId="1" xfId="0" applyNumberFormat="1" applyFont="1" applyFill="1" applyBorder="1" applyAlignment="1" applyProtection="1">
      <alignment wrapText="1"/>
    </xf>
    <xf numFmtId="3" fontId="3" fillId="30" borderId="1" xfId="0" applyNumberFormat="1" applyFont="1" applyFill="1" applyBorder="1"/>
    <xf numFmtId="3" fontId="0" fillId="31" borderId="1" xfId="0" applyNumberFormat="1" applyFont="1" applyFill="1" applyBorder="1"/>
    <xf numFmtId="3" fontId="2" fillId="0" borderId="6" xfId="0" applyNumberFormat="1" applyFont="1" applyFill="1" applyBorder="1" applyAlignment="1" applyProtection="1">
      <alignment wrapText="1"/>
    </xf>
    <xf numFmtId="3" fontId="3" fillId="28" borderId="6" xfId="0" applyNumberFormat="1" applyFont="1" applyFill="1" applyBorder="1" applyAlignment="1" applyProtection="1">
      <alignment wrapText="1"/>
    </xf>
    <xf numFmtId="3" fontId="3" fillId="28" borderId="1" xfId="0" applyNumberFormat="1" applyFont="1" applyFill="1" applyBorder="1" applyAlignment="1" applyProtection="1">
      <alignment wrapText="1"/>
    </xf>
    <xf numFmtId="3" fontId="3" fillId="28" borderId="1" xfId="0" applyNumberFormat="1" applyFont="1" applyFill="1" applyBorder="1"/>
    <xf numFmtId="3" fontId="62" fillId="0" borderId="1" xfId="0" applyNumberFormat="1" applyFont="1" applyFill="1" applyBorder="1" applyAlignment="1" applyProtection="1">
      <alignment horizontal="left" wrapText="1"/>
    </xf>
    <xf numFmtId="3" fontId="3" fillId="0" borderId="1" xfId="0" applyNumberFormat="1" applyFont="1" applyFill="1" applyBorder="1" applyAlignment="1" applyProtection="1"/>
    <xf numFmtId="3" fontId="3" fillId="10" borderId="1" xfId="0" applyNumberFormat="1" applyFont="1" applyFill="1" applyBorder="1" applyAlignment="1" applyProtection="1"/>
    <xf numFmtId="3" fontId="64" fillId="10" borderId="1" xfId="0" applyNumberFormat="1" applyFont="1" applyFill="1" applyBorder="1"/>
    <xf numFmtId="3" fontId="2" fillId="0" borderId="1" xfId="0" applyNumberFormat="1" applyFont="1" applyFill="1" applyBorder="1"/>
    <xf numFmtId="3" fontId="3" fillId="0" borderId="1" xfId="0" applyNumberFormat="1" applyFont="1" applyFill="1" applyBorder="1"/>
    <xf numFmtId="3" fontId="62" fillId="0" borderId="1" xfId="0" applyNumberFormat="1" applyFont="1" applyFill="1" applyBorder="1"/>
    <xf numFmtId="3" fontId="62" fillId="0" borderId="1" xfId="0" applyNumberFormat="1" applyFont="1" applyFill="1" applyBorder="1" applyAlignment="1" applyProtection="1">
      <alignment horizontal="right" wrapText="1"/>
    </xf>
    <xf numFmtId="3" fontId="3" fillId="0" borderId="1" xfId="0" applyNumberFormat="1" applyFont="1" applyFill="1" applyBorder="1" applyAlignment="1" applyProtection="1">
      <alignment horizontal="center" wrapText="1"/>
    </xf>
    <xf numFmtId="3" fontId="2" fillId="0" borderId="1" xfId="0" quotePrefix="1" applyNumberFormat="1" applyFont="1" applyFill="1" applyBorder="1" applyAlignment="1" applyProtection="1">
      <alignment horizontal="left" wrapText="1"/>
    </xf>
    <xf numFmtId="3" fontId="2" fillId="0" borderId="1" xfId="0" applyNumberFormat="1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 applyProtection="1">
      <alignment horizontal="center" wrapText="1"/>
    </xf>
    <xf numFmtId="3" fontId="2" fillId="10" borderId="1" xfId="0" applyNumberFormat="1" applyFont="1" applyFill="1" applyBorder="1" applyAlignment="1" applyProtection="1">
      <alignment horizontal="center" wrapText="1"/>
    </xf>
    <xf numFmtId="3" fontId="3" fillId="10" borderId="1" xfId="0" applyNumberFormat="1" applyFont="1" applyFill="1" applyBorder="1" applyAlignment="1" applyProtection="1">
      <alignment horizontal="center" wrapText="1"/>
    </xf>
    <xf numFmtId="3" fontId="3" fillId="0" borderId="1" xfId="0" applyNumberFormat="1" applyFont="1" applyFill="1" applyBorder="1" applyAlignment="1" applyProtection="1">
      <alignment vertical="top" wrapText="1"/>
    </xf>
    <xf numFmtId="3" fontId="2" fillId="0" borderId="1" xfId="0" applyNumberFormat="1" applyFont="1" applyFill="1" applyBorder="1" applyAlignment="1">
      <alignment vertical="center" wrapText="1"/>
    </xf>
    <xf numFmtId="3" fontId="2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>
      <alignment horizontal="center" wrapText="1"/>
    </xf>
    <xf numFmtId="3" fontId="2" fillId="0" borderId="1" xfId="0" applyNumberFormat="1" applyFont="1" applyFill="1" applyBorder="1" applyAlignment="1" applyProtection="1"/>
    <xf numFmtId="3" fontId="48" fillId="10" borderId="1" xfId="0" applyNumberFormat="1" applyFont="1" applyFill="1" applyBorder="1"/>
    <xf numFmtId="3" fontId="3" fillId="30" borderId="1" xfId="0" applyNumberFormat="1" applyFont="1" applyFill="1" applyBorder="1" applyAlignment="1" applyProtection="1">
      <alignment horizontal="center" wrapText="1"/>
    </xf>
    <xf numFmtId="3" fontId="3" fillId="30" borderId="6" xfId="0" applyNumberFormat="1" applyFont="1" applyFill="1" applyBorder="1" applyAlignment="1" applyProtection="1">
      <alignment wrapText="1"/>
    </xf>
    <xf numFmtId="3" fontId="65" fillId="30" borderId="1" xfId="0" applyNumberFormat="1" applyFont="1" applyFill="1" applyBorder="1" applyAlignment="1" applyProtection="1">
      <alignment wrapText="1"/>
    </xf>
    <xf numFmtId="3" fontId="3" fillId="28" borderId="1" xfId="0" applyNumberFormat="1" applyFont="1" applyFill="1" applyBorder="1" applyAlignment="1" applyProtection="1">
      <alignment horizontal="center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left" wrapText="1"/>
    </xf>
    <xf numFmtId="3" fontId="2" fillId="0" borderId="1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 applyProtection="1">
      <alignment horizontal="center"/>
    </xf>
    <xf numFmtId="3" fontId="55" fillId="0" borderId="0" xfId="0" applyNumberFormat="1" applyFont="1" applyBorder="1" applyAlignment="1">
      <alignment horizontal="center"/>
    </xf>
    <xf numFmtId="3" fontId="0" fillId="0" borderId="0" xfId="0" applyNumberFormat="1"/>
    <xf numFmtId="3" fontId="56" fillId="0" borderId="0" xfId="0" applyNumberFormat="1" applyFont="1"/>
    <xf numFmtId="3" fontId="2" fillId="0" borderId="1" xfId="0" applyNumberFormat="1" applyFont="1" applyFill="1" applyBorder="1" applyAlignment="1">
      <alignment horizontal="left" vertical="center" textRotation="180" wrapText="1"/>
    </xf>
    <xf numFmtId="3" fontId="2" fillId="0" borderId="1" xfId="0" applyNumberFormat="1" applyFont="1" applyFill="1" applyBorder="1" applyAlignment="1">
      <alignment horizontal="center" vertical="center" textRotation="180" wrapText="1"/>
    </xf>
    <xf numFmtId="3" fontId="2" fillId="0" borderId="3" xfId="0" quotePrefix="1" applyNumberFormat="1" applyFont="1" applyFill="1" applyBorder="1" applyAlignment="1" applyProtection="1">
      <alignment horizontal="center" vertical="center"/>
    </xf>
    <xf numFmtId="3" fontId="2" fillId="0" borderId="3" xfId="58" applyNumberFormat="1" applyFont="1" applyBorder="1" applyAlignment="1">
      <alignment vertical="center" wrapText="1"/>
    </xf>
    <xf numFmtId="3" fontId="2" fillId="0" borderId="1" xfId="58" applyNumberFormat="1" applyFont="1" applyBorder="1" applyAlignment="1">
      <alignment vertical="center" wrapText="1"/>
    </xf>
    <xf numFmtId="3" fontId="53" fillId="0" borderId="1" xfId="0" applyNumberFormat="1" applyFont="1" applyFill="1" applyBorder="1" applyAlignment="1">
      <alignment horizontal="center" vertical="center" wrapText="1"/>
    </xf>
    <xf numFmtId="3" fontId="53" fillId="0" borderId="1" xfId="0" applyNumberFormat="1" applyFont="1" applyFill="1" applyBorder="1" applyAlignment="1">
      <alignment horizontal="center" vertical="center"/>
    </xf>
    <xf numFmtId="3" fontId="53" fillId="0" borderId="1" xfId="0" quotePrefix="1" applyNumberFormat="1" applyFont="1" applyFill="1" applyBorder="1" applyAlignment="1" applyProtection="1">
      <alignment horizontal="center" vertical="center"/>
    </xf>
    <xf numFmtId="3" fontId="57" fillId="0" borderId="1" xfId="0" applyNumberFormat="1" applyFont="1" applyFill="1" applyBorder="1" applyAlignment="1" applyProtection="1">
      <alignment wrapText="1"/>
    </xf>
    <xf numFmtId="3" fontId="58" fillId="0" borderId="1" xfId="0" applyNumberFormat="1" applyFont="1" applyFill="1" applyBorder="1" applyAlignment="1" applyProtection="1">
      <alignment wrapText="1"/>
    </xf>
    <xf numFmtId="3" fontId="58" fillId="0" borderId="1" xfId="0" applyNumberFormat="1" applyFont="1" applyFill="1" applyBorder="1" applyAlignment="1" applyProtection="1">
      <alignment horizontal="center" wrapText="1"/>
    </xf>
    <xf numFmtId="3" fontId="57" fillId="0" borderId="1" xfId="0" quotePrefix="1" applyNumberFormat="1" applyFont="1" applyFill="1" applyBorder="1" applyAlignment="1" applyProtection="1">
      <alignment horizontal="left" wrapText="1"/>
    </xf>
    <xf numFmtId="3" fontId="57" fillId="0" borderId="1" xfId="0" applyNumberFormat="1" applyFont="1" applyFill="1" applyBorder="1" applyAlignment="1" applyProtection="1">
      <alignment vertical="top" wrapText="1"/>
    </xf>
    <xf numFmtId="3" fontId="57" fillId="0" borderId="1" xfId="0" applyNumberFormat="1" applyFont="1" applyFill="1" applyBorder="1" applyAlignment="1" applyProtection="1">
      <alignment horizontal="center" wrapText="1"/>
    </xf>
    <xf numFmtId="3" fontId="58" fillId="10" borderId="1" xfId="0" applyNumberFormat="1" applyFont="1" applyFill="1" applyBorder="1" applyAlignment="1" applyProtection="1">
      <alignment wrapText="1"/>
    </xf>
    <xf numFmtId="3" fontId="57" fillId="10" borderId="1" xfId="0" applyNumberFormat="1" applyFont="1" applyFill="1" applyBorder="1" applyAlignment="1" applyProtection="1">
      <alignment horizontal="center" wrapText="1"/>
    </xf>
    <xf numFmtId="3" fontId="58" fillId="10" borderId="1" xfId="0" applyNumberFormat="1" applyFont="1" applyFill="1" applyBorder="1" applyAlignment="1" applyProtection="1">
      <alignment horizontal="center" wrapText="1"/>
    </xf>
    <xf numFmtId="3" fontId="48" fillId="10" borderId="1" xfId="0" applyNumberFormat="1" applyFont="1" applyFill="1" applyBorder="1" applyAlignment="1" applyProtection="1">
      <alignment wrapText="1"/>
    </xf>
    <xf numFmtId="3" fontId="58" fillId="0" borderId="1" xfId="0" applyNumberFormat="1" applyFont="1" applyFill="1" applyBorder="1" applyAlignment="1" applyProtection="1">
      <alignment vertical="top" wrapText="1"/>
    </xf>
    <xf numFmtId="3" fontId="57" fillId="0" borderId="1" xfId="0" applyNumberFormat="1" applyFont="1" applyFill="1" applyBorder="1" applyAlignment="1">
      <alignment vertical="center" wrapText="1"/>
    </xf>
    <xf numFmtId="3" fontId="57" fillId="0" borderId="3" xfId="0" applyNumberFormat="1" applyFont="1" applyFill="1" applyBorder="1" applyAlignment="1" applyProtection="1">
      <alignment wrapText="1"/>
    </xf>
    <xf numFmtId="3" fontId="57" fillId="0" borderId="3" xfId="0" applyNumberFormat="1" applyFont="1" applyFill="1" applyBorder="1" applyAlignment="1" applyProtection="1">
      <alignment horizontal="center" wrapText="1"/>
    </xf>
    <xf numFmtId="3" fontId="57" fillId="0" borderId="1" xfId="0" applyNumberFormat="1" applyFont="1" applyFill="1" applyBorder="1" applyAlignment="1" applyProtection="1"/>
    <xf numFmtId="3" fontId="58" fillId="0" borderId="6" xfId="0" applyNumberFormat="1" applyFont="1" applyFill="1" applyBorder="1" applyAlignment="1" applyProtection="1"/>
    <xf numFmtId="3" fontId="58" fillId="0" borderId="6" xfId="0" applyNumberFormat="1" applyFont="1" applyFill="1" applyBorder="1" applyAlignment="1" applyProtection="1">
      <alignment vertical="center" wrapText="1"/>
    </xf>
    <xf numFmtId="3" fontId="58" fillId="10" borderId="6" xfId="0" applyNumberFormat="1" applyFont="1" applyFill="1" applyBorder="1" applyAlignment="1" applyProtection="1">
      <alignment vertical="center" wrapText="1"/>
    </xf>
    <xf numFmtId="3" fontId="57" fillId="0" borderId="6" xfId="0" applyNumberFormat="1" applyFont="1" applyFill="1" applyBorder="1" applyAlignment="1" applyProtection="1">
      <alignment wrapText="1"/>
    </xf>
    <xf numFmtId="3" fontId="58" fillId="0" borderId="6" xfId="0" applyNumberFormat="1" applyFont="1" applyFill="1" applyBorder="1" applyAlignment="1" applyProtection="1">
      <alignment wrapText="1"/>
    </xf>
    <xf numFmtId="3" fontId="58" fillId="10" borderId="6" xfId="0" applyNumberFormat="1" applyFont="1" applyFill="1" applyBorder="1" applyAlignment="1" applyProtection="1">
      <alignment wrapText="1"/>
    </xf>
    <xf numFmtId="3" fontId="58" fillId="30" borderId="1" xfId="0" applyNumberFormat="1" applyFont="1" applyFill="1" applyBorder="1" applyAlignment="1" applyProtection="1">
      <alignment wrapText="1"/>
    </xf>
    <xf numFmtId="3" fontId="58" fillId="30" borderId="1" xfId="0" applyNumberFormat="1" applyFont="1" applyFill="1" applyBorder="1" applyAlignment="1" applyProtection="1">
      <alignment horizontal="center" wrapText="1"/>
    </xf>
    <xf numFmtId="3" fontId="58" fillId="30" borderId="6" xfId="0" applyNumberFormat="1" applyFont="1" applyFill="1" applyBorder="1" applyAlignment="1" applyProtection="1">
      <alignment wrapText="1"/>
    </xf>
    <xf numFmtId="3" fontId="58" fillId="28" borderId="1" xfId="0" applyNumberFormat="1" applyFont="1" applyFill="1" applyBorder="1" applyAlignment="1" applyProtection="1">
      <alignment wrapText="1"/>
    </xf>
    <xf numFmtId="3" fontId="58" fillId="28" borderId="1" xfId="0" applyNumberFormat="1" applyFont="1" applyFill="1" applyBorder="1" applyAlignment="1" applyProtection="1">
      <alignment horizontal="center" wrapText="1"/>
    </xf>
    <xf numFmtId="3" fontId="58" fillId="28" borderId="6" xfId="0" applyNumberFormat="1" applyFont="1" applyFill="1" applyBorder="1" applyAlignment="1" applyProtection="1">
      <alignment wrapText="1"/>
    </xf>
    <xf numFmtId="3" fontId="57" fillId="0" borderId="1" xfId="0" applyNumberFormat="1" applyFont="1" applyFill="1" applyBorder="1" applyAlignment="1" applyProtection="1">
      <alignment horizontal="right" wrapText="1"/>
    </xf>
    <xf numFmtId="3" fontId="57" fillId="0" borderId="1" xfId="0" applyNumberFormat="1" applyFont="1" applyFill="1" applyBorder="1" applyAlignment="1" applyProtection="1">
      <alignment horizontal="left" wrapText="1"/>
    </xf>
    <xf numFmtId="3" fontId="57" fillId="0" borderId="1" xfId="0" applyNumberFormat="1" applyFont="1" applyFill="1" applyBorder="1" applyAlignment="1">
      <alignment horizontal="left"/>
    </xf>
    <xf numFmtId="3" fontId="58" fillId="0" borderId="1" xfId="0" applyNumberFormat="1" applyFont="1" applyFill="1" applyBorder="1" applyAlignment="1" applyProtection="1"/>
    <xf numFmtId="3" fontId="58" fillId="10" borderId="1" xfId="0" applyNumberFormat="1" applyFont="1" applyFill="1" applyBorder="1" applyAlignment="1" applyProtection="1"/>
    <xf numFmtId="3" fontId="57" fillId="0" borderId="1" xfId="0" applyNumberFormat="1" applyFont="1" applyFill="1" applyBorder="1"/>
    <xf numFmtId="3" fontId="58" fillId="0" borderId="1" xfId="0" applyNumberFormat="1" applyFont="1" applyFill="1" applyBorder="1"/>
    <xf numFmtId="3" fontId="58" fillId="30" borderId="1" xfId="0" applyNumberFormat="1" applyFont="1" applyFill="1" applyBorder="1"/>
    <xf numFmtId="3" fontId="58" fillId="10" borderId="1" xfId="0" applyNumberFormat="1" applyFont="1" applyFill="1" applyBorder="1"/>
    <xf numFmtId="3" fontId="2" fillId="2" borderId="1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left" vertical="center" wrapText="1"/>
    </xf>
    <xf numFmtId="0" fontId="29" fillId="0" borderId="0" xfId="1" applyNumberFormat="1" applyFont="1" applyFill="1" applyBorder="1" applyAlignment="1" applyProtection="1">
      <alignment vertical="justify" wrapText="1"/>
    </xf>
    <xf numFmtId="164" fontId="51" fillId="0" borderId="0" xfId="1" applyNumberFormat="1" applyFont="1" applyFill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wrapText="1"/>
    </xf>
    <xf numFmtId="0" fontId="51" fillId="0" borderId="4" xfId="0" applyNumberFormat="1" applyFont="1" applyFill="1" applyBorder="1" applyAlignment="1" applyProtection="1">
      <alignment horizontal="center" vertical="center" wrapText="1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62" fillId="0" borderId="3" xfId="0" applyNumberFormat="1" applyFont="1" applyFill="1" applyBorder="1" applyAlignment="1" applyProtection="1">
      <alignment horizontal="center"/>
    </xf>
    <xf numFmtId="0" fontId="62" fillId="0" borderId="5" xfId="0" applyNumberFormat="1" applyFont="1" applyFill="1" applyBorder="1" applyAlignment="1" applyProtection="1">
      <alignment horizontal="center"/>
    </xf>
    <xf numFmtId="0" fontId="62" fillId="0" borderId="6" xfId="0" applyNumberFormat="1" applyFont="1" applyFill="1" applyBorder="1" applyAlignment="1" applyProtection="1">
      <alignment horizontal="center"/>
    </xf>
    <xf numFmtId="3" fontId="55" fillId="0" borderId="3" xfId="0" applyNumberFormat="1" applyFont="1" applyBorder="1" applyAlignment="1">
      <alignment horizontal="center"/>
    </xf>
    <xf numFmtId="3" fontId="55" fillId="0" borderId="5" xfId="0" applyNumberFormat="1" applyFont="1" applyBorder="1" applyAlignment="1">
      <alignment horizontal="center"/>
    </xf>
    <xf numFmtId="3" fontId="55" fillId="0" borderId="6" xfId="0" applyNumberFormat="1" applyFont="1" applyBorder="1" applyAlignment="1">
      <alignment horizontal="center"/>
    </xf>
    <xf numFmtId="3" fontId="2" fillId="0" borderId="3" xfId="0" applyNumberFormat="1" applyFont="1" applyFill="1" applyBorder="1" applyAlignment="1" applyProtection="1">
      <alignment horizontal="center"/>
    </xf>
    <xf numFmtId="3" fontId="2" fillId="0" borderId="5" xfId="0" applyNumberFormat="1" applyFont="1" applyFill="1" applyBorder="1" applyAlignment="1" applyProtection="1">
      <alignment horizontal="center"/>
    </xf>
    <xf numFmtId="3" fontId="2" fillId="0" borderId="6" xfId="0" applyNumberFormat="1" applyFont="1" applyFill="1" applyBorder="1" applyAlignment="1" applyProtection="1">
      <alignment horizontal="center"/>
    </xf>
    <xf numFmtId="3" fontId="51" fillId="0" borderId="4" xfId="0" applyNumberFormat="1" applyFont="1" applyFill="1" applyBorder="1" applyAlignment="1" applyProtection="1">
      <alignment horizontal="center" vertical="center" wrapText="1"/>
    </xf>
    <xf numFmtId="3" fontId="51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1" applyNumberFormat="1" applyFont="1" applyFill="1" applyBorder="1" applyAlignment="1" applyProtection="1">
      <alignment horizontal="center" vertical="center" wrapText="1"/>
    </xf>
    <xf numFmtId="0" fontId="37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3" fontId="37" fillId="0" borderId="0" xfId="0" applyNumberFormat="1" applyFont="1" applyAlignment="1">
      <alignment horizontal="left" vertical="center"/>
    </xf>
  </cellXfs>
  <cellStyles count="59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40% - Naglasak1 2" xfId="48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cel_BuiltIn_40% - Isticanje1" xfId="49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aslov 1 1" xfId="50"/>
    <cellStyle name="Naslov 1 1 1" xfId="51"/>
    <cellStyle name="Neutral" xfId="40"/>
    <cellStyle name="Normalno" xfId="0" builtinId="0"/>
    <cellStyle name="Normalno 2" xfId="1"/>
    <cellStyle name="Normalno 2 2" xfId="2"/>
    <cellStyle name="Normalno 2 3" xfId="4"/>
    <cellStyle name="Normalno 2 3 2" xfId="46"/>
    <cellStyle name="Normalno 2 3 2 2" xfId="58"/>
    <cellStyle name="Normalno 2 4" xfId="41"/>
    <cellStyle name="Normalno 3" xfId="47"/>
    <cellStyle name="Normalno 4" xfId="52"/>
    <cellStyle name="Note" xfId="42"/>
    <cellStyle name="Obično 4" xfId="53"/>
    <cellStyle name="Obično 4 2" xfId="54"/>
    <cellStyle name="Obično 4 2 2" xfId="55"/>
    <cellStyle name="Obično_8.mj.2008" xfId="56"/>
    <cellStyle name="Output" xfId="43"/>
    <cellStyle name="Postotak 2" xfId="57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'PLAN RASHODA_2022-2023-2024'!$A$1:$A$269</c:f>
              <c:numCache>
                <c:formatCode>General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1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F6-46ED-B4D2-8D7E7728964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'PLAN RASHODA_2022-2023-2024'!$B$1:$B$269</c:f>
              <c:numCache>
                <c:formatCode>General</c:formatCode>
                <c:ptCount val="28"/>
                <c:pt idx="1">
                  <c:v>0</c:v>
                </c:pt>
                <c:pt idx="2">
                  <c:v>2</c:v>
                </c:pt>
                <c:pt idx="4">
                  <c:v>31</c:v>
                </c:pt>
                <c:pt idx="8">
                  <c:v>32</c:v>
                </c:pt>
                <c:pt idx="13">
                  <c:v>34</c:v>
                </c:pt>
                <c:pt idx="15">
                  <c:v>36</c:v>
                </c:pt>
                <c:pt idx="18">
                  <c:v>41</c:v>
                </c:pt>
                <c:pt idx="20">
                  <c:v>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2F6-46ED-B4D2-8D7E7728964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'PLAN RASHODA_2022-2023-2024'!$C$1:$C$269</c:f>
              <c:numCache>
                <c:formatCode>General</c:formatCode>
                <c:ptCount val="28"/>
                <c:pt idx="1">
                  <c:v>0</c:v>
                </c:pt>
                <c:pt idx="2">
                  <c:v>3</c:v>
                </c:pt>
                <c:pt idx="5">
                  <c:v>311</c:v>
                </c:pt>
                <c:pt idx="6">
                  <c:v>312</c:v>
                </c:pt>
                <c:pt idx="7">
                  <c:v>313</c:v>
                </c:pt>
                <c:pt idx="9">
                  <c:v>321</c:v>
                </c:pt>
                <c:pt idx="10">
                  <c:v>322</c:v>
                </c:pt>
                <c:pt idx="11">
                  <c:v>323</c:v>
                </c:pt>
                <c:pt idx="12">
                  <c:v>329</c:v>
                </c:pt>
                <c:pt idx="14">
                  <c:v>343</c:v>
                </c:pt>
                <c:pt idx="16">
                  <c:v>369</c:v>
                </c:pt>
                <c:pt idx="19">
                  <c:v>412</c:v>
                </c:pt>
                <c:pt idx="21">
                  <c:v>422</c:v>
                </c:pt>
                <c:pt idx="22">
                  <c:v>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2F6-46ED-B4D2-8D7E7728964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'PLAN RASHODA_2022-2023-2024'!$G$1:$G$269</c:f>
              <c:numCache>
                <c:formatCode>General</c:formatCode>
                <c:ptCount val="28"/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 formatCode="#,##0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2F6-46ED-B4D2-8D7E7728964C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'PLAN RASHODA_2022-2023-2024'!$H$1:$H$269</c:f>
              <c:numCache>
                <c:formatCode>#,##0</c:formatCode>
                <c:ptCount val="28"/>
                <c:pt idx="1">
                  <c:v>0</c:v>
                </c:pt>
                <c:pt idx="2">
                  <c:v>5</c:v>
                </c:pt>
                <c:pt idx="3">
                  <c:v>22494033.780000001</c:v>
                </c:pt>
                <c:pt idx="4">
                  <c:v>11312000</c:v>
                </c:pt>
                <c:pt idx="5">
                  <c:v>9327500</c:v>
                </c:pt>
                <c:pt idx="6">
                  <c:v>390500</c:v>
                </c:pt>
                <c:pt idx="7">
                  <c:v>1594000</c:v>
                </c:pt>
                <c:pt idx="8">
                  <c:v>11110533.780000001</c:v>
                </c:pt>
                <c:pt idx="9">
                  <c:v>379600</c:v>
                </c:pt>
                <c:pt idx="10">
                  <c:v>8052233.7800000003</c:v>
                </c:pt>
                <c:pt idx="11">
                  <c:v>2399700</c:v>
                </c:pt>
                <c:pt idx="12">
                  <c:v>279000</c:v>
                </c:pt>
                <c:pt idx="13">
                  <c:v>20500</c:v>
                </c:pt>
                <c:pt idx="14">
                  <c:v>20500</c:v>
                </c:pt>
                <c:pt idx="15">
                  <c:v>51000</c:v>
                </c:pt>
                <c:pt idx="16">
                  <c:v>51000</c:v>
                </c:pt>
                <c:pt idx="17">
                  <c:v>2731800</c:v>
                </c:pt>
                <c:pt idx="18">
                  <c:v>10000</c:v>
                </c:pt>
                <c:pt idx="19">
                  <c:v>10000</c:v>
                </c:pt>
                <c:pt idx="20">
                  <c:v>2721800</c:v>
                </c:pt>
                <c:pt idx="21">
                  <c:v>2711800</c:v>
                </c:pt>
                <c:pt idx="22">
                  <c:v>10000</c:v>
                </c:pt>
                <c:pt idx="23">
                  <c:v>25225833.780000001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2F6-46ED-B4D2-8D7E7728964C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'PLAN RASHODA_2022-2023-2024'!$I$1:$I$269</c:f>
              <c:numCache>
                <c:formatCode>General</c:formatCode>
                <c:ptCount val="28"/>
                <c:pt idx="1">
                  <c:v>0</c:v>
                </c:pt>
                <c:pt idx="2">
                  <c:v>6</c:v>
                </c:pt>
                <c:pt idx="3" formatCode="#,##0">
                  <c:v>14389600</c:v>
                </c:pt>
                <c:pt idx="4" formatCode="#,##0">
                  <c:v>11000600</c:v>
                </c:pt>
                <c:pt idx="5" formatCode="#,##0">
                  <c:v>8981800</c:v>
                </c:pt>
                <c:pt idx="6" formatCode="#,##0">
                  <c:v>355400</c:v>
                </c:pt>
                <c:pt idx="7" formatCode="#,##0">
                  <c:v>1663400</c:v>
                </c:pt>
                <c:pt idx="8" formatCode="#,##0">
                  <c:v>3368500</c:v>
                </c:pt>
                <c:pt idx="9" formatCode="#,##0">
                  <c:v>341400</c:v>
                </c:pt>
                <c:pt idx="10" formatCode="#,##0">
                  <c:v>1425700</c:v>
                </c:pt>
                <c:pt idx="11" formatCode="#,##0">
                  <c:v>1362300</c:v>
                </c:pt>
                <c:pt idx="12" formatCode="#,##0">
                  <c:v>239100</c:v>
                </c:pt>
                <c:pt idx="13" formatCode="#,##0">
                  <c:v>20500</c:v>
                </c:pt>
                <c:pt idx="14" formatCode="#,##0">
                  <c:v>20500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">
                  <c:v>41720</c:v>
                </c:pt>
                <c:pt idx="18" formatCode="#,##0">
                  <c:v>900</c:v>
                </c:pt>
                <c:pt idx="19" formatCode="#,##0">
                  <c:v>900</c:v>
                </c:pt>
                <c:pt idx="20" formatCode="#,##0">
                  <c:v>40820</c:v>
                </c:pt>
                <c:pt idx="21" formatCode="#,##0">
                  <c:v>40820</c:v>
                </c:pt>
                <c:pt idx="22" formatCode="#,##0">
                  <c:v>0</c:v>
                </c:pt>
                <c:pt idx="23" formatCode="#,##0">
                  <c:v>14431320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2F6-46ED-B4D2-8D7E7728964C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'PLAN RASHODA_2022-2023-2024'!$J$1:$J$269</c:f>
              <c:numCache>
                <c:formatCode>General</c:formatCode>
                <c:ptCount val="28"/>
                <c:pt idx="1">
                  <c:v>0</c:v>
                </c:pt>
                <c:pt idx="2">
                  <c:v>7</c:v>
                </c:pt>
                <c:pt idx="3" formatCode="#,##0">
                  <c:v>14460340</c:v>
                </c:pt>
                <c:pt idx="4" formatCode="#,##0">
                  <c:v>11171300</c:v>
                </c:pt>
                <c:pt idx="5" formatCode="#,##0">
                  <c:v>9120700</c:v>
                </c:pt>
                <c:pt idx="6" formatCode="#,##0">
                  <c:v>364400</c:v>
                </c:pt>
                <c:pt idx="7" formatCode="#,##0">
                  <c:v>1686200</c:v>
                </c:pt>
                <c:pt idx="8" formatCode="#,##0">
                  <c:v>3267540</c:v>
                </c:pt>
                <c:pt idx="9" formatCode="#,##0">
                  <c:v>323800</c:v>
                </c:pt>
                <c:pt idx="10" formatCode="#,##0">
                  <c:v>1447540</c:v>
                </c:pt>
                <c:pt idx="11" formatCode="#,##0">
                  <c:v>1255000</c:v>
                </c:pt>
                <c:pt idx="12" formatCode="#,##0">
                  <c:v>241200</c:v>
                </c:pt>
                <c:pt idx="13" formatCode="#,##0">
                  <c:v>21500</c:v>
                </c:pt>
                <c:pt idx="14" formatCode="#,##0">
                  <c:v>21500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">
                  <c:v>41000</c:v>
                </c:pt>
                <c:pt idx="18" formatCode="#,##0">
                  <c:v>900</c:v>
                </c:pt>
                <c:pt idx="19" formatCode="#,##0">
                  <c:v>900</c:v>
                </c:pt>
                <c:pt idx="20" formatCode="#,##0">
                  <c:v>40100</c:v>
                </c:pt>
                <c:pt idx="21" formatCode="#,##0">
                  <c:v>40100</c:v>
                </c:pt>
                <c:pt idx="22" formatCode="#,##0">
                  <c:v>0</c:v>
                </c:pt>
                <c:pt idx="23" formatCode="#,##0">
                  <c:v>14501340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2F6-46ED-B4D2-8D7E7728964C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'PLAN RASHODA_2022-2023-2024'!$K$1:$K$269</c:f>
              <c:numCache>
                <c:formatCode>#,##0</c:formatCode>
                <c:ptCount val="2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2F6-46ED-B4D2-8D7E7728964C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'PLAN RASHODA_2022-2023-2024'!$L$1:$L$269</c:f>
              <c:numCache>
                <c:formatCode>#,##0</c:formatCode>
                <c:ptCount val="2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2F6-46ED-B4D2-8D7E7728964C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'PLAN RASHODA_2022-2023-2024'!$M$1:$M$269</c:f>
              <c:numCache>
                <c:formatCode>#,##0</c:formatCode>
                <c:ptCount val="28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2F6-46ED-B4D2-8D7E7728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5660544"/>
        <c:axId val="205662080"/>
      </c:barChart>
      <c:catAx>
        <c:axId val="2056605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662080"/>
        <c:crosses val="autoZero"/>
        <c:auto val="1"/>
        <c:lblAlgn val="ctr"/>
        <c:lblOffset val="100"/>
        <c:noMultiLvlLbl val="0"/>
      </c:catAx>
      <c:valAx>
        <c:axId val="20566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56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Grafikon 1">
          <a:extLst>
            <a:ext uri="{FF2B5EF4-FFF2-40B4-BE49-F238E27FC236}">
              <a16:creationId xmlns="" xmlns:a16="http://schemas.microsoft.com/office/drawing/2014/main" id="{9B848AA4-3B8D-4E8E-B8DC-332918CF96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rina\Desktop\2%200%201%208%20%20%20%20%20%20%20%20FIN.%20IZVJ.%20%20i%20REBALANS\2%200%201%208\FINANC.IZVJE&#352;TAJ%20ZA%20I-IX\FINANC.IZVJE&#352;TAJ%20I%20-%20IX%202018-&#352;ESTA%20s%20ispravljenim%20izvorima,fontovima%20i%20sl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_2018"/>
      <sheetName val="Grafikon983"/>
      <sheetName val="OPĆI DIO 2018 I-IX"/>
      <sheetName val=" PLAN PRIHODA 2018 I-IX"/>
      <sheetName val="PLAN RASHODA_2018 I-IX"/>
      <sheetName val="POSEBNI DIO_2018 I -IX"/>
    </sheetNames>
    <sheetDataSet>
      <sheetData sheetId="0"/>
      <sheetData sheetId="1"/>
      <sheetData sheetId="2"/>
      <sheetData sheetId="3"/>
      <sheetData sheetId="4"/>
      <sheetData sheetId="5">
        <row r="7">
          <cell r="L7">
            <v>4504005.97</v>
          </cell>
        </row>
        <row r="588">
          <cell r="L588">
            <v>0</v>
          </cell>
        </row>
        <row r="655">
          <cell r="L655">
            <v>0</v>
          </cell>
        </row>
        <row r="851">
          <cell r="L851">
            <v>0</v>
          </cell>
        </row>
        <row r="918">
          <cell r="L91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Normal="100" zoomScaleSheetLayoutView="100" workbookViewId="0">
      <selection activeCell="A7" sqref="A7"/>
    </sheetView>
  </sheetViews>
  <sheetFormatPr defaultRowHeight="12.75" x14ac:dyDescent="0.2"/>
  <cols>
    <col min="1" max="1" width="46.42578125" style="20" customWidth="1"/>
    <col min="2" max="2" width="28.42578125" style="20" customWidth="1"/>
    <col min="3" max="3" width="29.7109375" style="20" customWidth="1"/>
    <col min="4" max="4" width="28" style="20" customWidth="1"/>
    <col min="5" max="5" width="9.140625" style="20"/>
    <col min="6" max="6" width="12.28515625" style="20" bestFit="1" customWidth="1"/>
    <col min="7" max="252" width="9.140625" style="20"/>
    <col min="253" max="253" width="46.42578125" style="20" customWidth="1"/>
    <col min="254" max="254" width="21.28515625" style="20" customWidth="1"/>
    <col min="255" max="255" width="23" style="20" customWidth="1"/>
    <col min="256" max="256" width="21.7109375" style="20" customWidth="1"/>
    <col min="257" max="257" width="9.140625" style="20"/>
    <col min="258" max="258" width="12.28515625" style="20" bestFit="1" customWidth="1"/>
    <col min="259" max="259" width="11.28515625" style="20" bestFit="1" customWidth="1"/>
    <col min="260" max="260" width="12.28515625" style="20" bestFit="1" customWidth="1"/>
    <col min="261" max="508" width="9.140625" style="20"/>
    <col min="509" max="509" width="46.42578125" style="20" customWidth="1"/>
    <col min="510" max="510" width="21.28515625" style="20" customWidth="1"/>
    <col min="511" max="511" width="23" style="20" customWidth="1"/>
    <col min="512" max="512" width="21.7109375" style="20" customWidth="1"/>
    <col min="513" max="513" width="9.140625" style="20"/>
    <col min="514" max="514" width="12.28515625" style="20" bestFit="1" customWidth="1"/>
    <col min="515" max="515" width="11.28515625" style="20" bestFit="1" customWidth="1"/>
    <col min="516" max="516" width="12.28515625" style="20" bestFit="1" customWidth="1"/>
    <col min="517" max="764" width="9.140625" style="20"/>
    <col min="765" max="765" width="46.42578125" style="20" customWidth="1"/>
    <col min="766" max="766" width="21.28515625" style="20" customWidth="1"/>
    <col min="767" max="767" width="23" style="20" customWidth="1"/>
    <col min="768" max="768" width="21.7109375" style="20" customWidth="1"/>
    <col min="769" max="769" width="9.140625" style="20"/>
    <col min="770" max="770" width="12.28515625" style="20" bestFit="1" customWidth="1"/>
    <col min="771" max="771" width="11.28515625" style="20" bestFit="1" customWidth="1"/>
    <col min="772" max="772" width="12.28515625" style="20" bestFit="1" customWidth="1"/>
    <col min="773" max="1020" width="9.140625" style="20"/>
    <col min="1021" max="1021" width="46.42578125" style="20" customWidth="1"/>
    <col min="1022" max="1022" width="21.28515625" style="20" customWidth="1"/>
    <col min="1023" max="1023" width="23" style="20" customWidth="1"/>
    <col min="1024" max="1024" width="21.7109375" style="20" customWidth="1"/>
    <col min="1025" max="1025" width="9.140625" style="20"/>
    <col min="1026" max="1026" width="12.28515625" style="20" bestFit="1" customWidth="1"/>
    <col min="1027" max="1027" width="11.28515625" style="20" bestFit="1" customWidth="1"/>
    <col min="1028" max="1028" width="12.28515625" style="20" bestFit="1" customWidth="1"/>
    <col min="1029" max="1276" width="9.140625" style="20"/>
    <col min="1277" max="1277" width="46.42578125" style="20" customWidth="1"/>
    <col min="1278" max="1278" width="21.28515625" style="20" customWidth="1"/>
    <col min="1279" max="1279" width="23" style="20" customWidth="1"/>
    <col min="1280" max="1280" width="21.7109375" style="20" customWidth="1"/>
    <col min="1281" max="1281" width="9.140625" style="20"/>
    <col min="1282" max="1282" width="12.28515625" style="20" bestFit="1" customWidth="1"/>
    <col min="1283" max="1283" width="11.28515625" style="20" bestFit="1" customWidth="1"/>
    <col min="1284" max="1284" width="12.28515625" style="20" bestFit="1" customWidth="1"/>
    <col min="1285" max="1532" width="9.140625" style="20"/>
    <col min="1533" max="1533" width="46.42578125" style="20" customWidth="1"/>
    <col min="1534" max="1534" width="21.28515625" style="20" customWidth="1"/>
    <col min="1535" max="1535" width="23" style="20" customWidth="1"/>
    <col min="1536" max="1536" width="21.7109375" style="20" customWidth="1"/>
    <col min="1537" max="1537" width="9.140625" style="20"/>
    <col min="1538" max="1538" width="12.28515625" style="20" bestFit="1" customWidth="1"/>
    <col min="1539" max="1539" width="11.28515625" style="20" bestFit="1" customWidth="1"/>
    <col min="1540" max="1540" width="12.28515625" style="20" bestFit="1" customWidth="1"/>
    <col min="1541" max="1788" width="9.140625" style="20"/>
    <col min="1789" max="1789" width="46.42578125" style="20" customWidth="1"/>
    <col min="1790" max="1790" width="21.28515625" style="20" customWidth="1"/>
    <col min="1791" max="1791" width="23" style="20" customWidth="1"/>
    <col min="1792" max="1792" width="21.7109375" style="20" customWidth="1"/>
    <col min="1793" max="1793" width="9.140625" style="20"/>
    <col min="1794" max="1794" width="12.28515625" style="20" bestFit="1" customWidth="1"/>
    <col min="1795" max="1795" width="11.28515625" style="20" bestFit="1" customWidth="1"/>
    <col min="1796" max="1796" width="12.28515625" style="20" bestFit="1" customWidth="1"/>
    <col min="1797" max="2044" width="9.140625" style="20"/>
    <col min="2045" max="2045" width="46.42578125" style="20" customWidth="1"/>
    <col min="2046" max="2046" width="21.28515625" style="20" customWidth="1"/>
    <col min="2047" max="2047" width="23" style="20" customWidth="1"/>
    <col min="2048" max="2048" width="21.7109375" style="20" customWidth="1"/>
    <col min="2049" max="2049" width="9.140625" style="20"/>
    <col min="2050" max="2050" width="12.28515625" style="20" bestFit="1" customWidth="1"/>
    <col min="2051" max="2051" width="11.28515625" style="20" bestFit="1" customWidth="1"/>
    <col min="2052" max="2052" width="12.28515625" style="20" bestFit="1" customWidth="1"/>
    <col min="2053" max="2300" width="9.140625" style="20"/>
    <col min="2301" max="2301" width="46.42578125" style="20" customWidth="1"/>
    <col min="2302" max="2302" width="21.28515625" style="20" customWidth="1"/>
    <col min="2303" max="2303" width="23" style="20" customWidth="1"/>
    <col min="2304" max="2304" width="21.7109375" style="20" customWidth="1"/>
    <col min="2305" max="2305" width="9.140625" style="20"/>
    <col min="2306" max="2306" width="12.28515625" style="20" bestFit="1" customWidth="1"/>
    <col min="2307" max="2307" width="11.28515625" style="20" bestFit="1" customWidth="1"/>
    <col min="2308" max="2308" width="12.28515625" style="20" bestFit="1" customWidth="1"/>
    <col min="2309" max="2556" width="9.140625" style="20"/>
    <col min="2557" max="2557" width="46.42578125" style="20" customWidth="1"/>
    <col min="2558" max="2558" width="21.28515625" style="20" customWidth="1"/>
    <col min="2559" max="2559" width="23" style="20" customWidth="1"/>
    <col min="2560" max="2560" width="21.7109375" style="20" customWidth="1"/>
    <col min="2561" max="2561" width="9.140625" style="20"/>
    <col min="2562" max="2562" width="12.28515625" style="20" bestFit="1" customWidth="1"/>
    <col min="2563" max="2563" width="11.28515625" style="20" bestFit="1" customWidth="1"/>
    <col min="2564" max="2564" width="12.28515625" style="20" bestFit="1" customWidth="1"/>
    <col min="2565" max="2812" width="9.140625" style="20"/>
    <col min="2813" max="2813" width="46.42578125" style="20" customWidth="1"/>
    <col min="2814" max="2814" width="21.28515625" style="20" customWidth="1"/>
    <col min="2815" max="2815" width="23" style="20" customWidth="1"/>
    <col min="2816" max="2816" width="21.7109375" style="20" customWidth="1"/>
    <col min="2817" max="2817" width="9.140625" style="20"/>
    <col min="2818" max="2818" width="12.28515625" style="20" bestFit="1" customWidth="1"/>
    <col min="2819" max="2819" width="11.28515625" style="20" bestFit="1" customWidth="1"/>
    <col min="2820" max="2820" width="12.28515625" style="20" bestFit="1" customWidth="1"/>
    <col min="2821" max="3068" width="9.140625" style="20"/>
    <col min="3069" max="3069" width="46.42578125" style="20" customWidth="1"/>
    <col min="3070" max="3070" width="21.28515625" style="20" customWidth="1"/>
    <col min="3071" max="3071" width="23" style="20" customWidth="1"/>
    <col min="3072" max="3072" width="21.7109375" style="20" customWidth="1"/>
    <col min="3073" max="3073" width="9.140625" style="20"/>
    <col min="3074" max="3074" width="12.28515625" style="20" bestFit="1" customWidth="1"/>
    <col min="3075" max="3075" width="11.28515625" style="20" bestFit="1" customWidth="1"/>
    <col min="3076" max="3076" width="12.28515625" style="20" bestFit="1" customWidth="1"/>
    <col min="3077" max="3324" width="9.140625" style="20"/>
    <col min="3325" max="3325" width="46.42578125" style="20" customWidth="1"/>
    <col min="3326" max="3326" width="21.28515625" style="20" customWidth="1"/>
    <col min="3327" max="3327" width="23" style="20" customWidth="1"/>
    <col min="3328" max="3328" width="21.7109375" style="20" customWidth="1"/>
    <col min="3329" max="3329" width="9.140625" style="20"/>
    <col min="3330" max="3330" width="12.28515625" style="20" bestFit="1" customWidth="1"/>
    <col min="3331" max="3331" width="11.28515625" style="20" bestFit="1" customWidth="1"/>
    <col min="3332" max="3332" width="12.28515625" style="20" bestFit="1" customWidth="1"/>
    <col min="3333" max="3580" width="9.140625" style="20"/>
    <col min="3581" max="3581" width="46.42578125" style="20" customWidth="1"/>
    <col min="3582" max="3582" width="21.28515625" style="20" customWidth="1"/>
    <col min="3583" max="3583" width="23" style="20" customWidth="1"/>
    <col min="3584" max="3584" width="21.7109375" style="20" customWidth="1"/>
    <col min="3585" max="3585" width="9.140625" style="20"/>
    <col min="3586" max="3586" width="12.28515625" style="20" bestFit="1" customWidth="1"/>
    <col min="3587" max="3587" width="11.28515625" style="20" bestFit="1" customWidth="1"/>
    <col min="3588" max="3588" width="12.28515625" style="20" bestFit="1" customWidth="1"/>
    <col min="3589" max="3836" width="9.140625" style="20"/>
    <col min="3837" max="3837" width="46.42578125" style="20" customWidth="1"/>
    <col min="3838" max="3838" width="21.28515625" style="20" customWidth="1"/>
    <col min="3839" max="3839" width="23" style="20" customWidth="1"/>
    <col min="3840" max="3840" width="21.7109375" style="20" customWidth="1"/>
    <col min="3841" max="3841" width="9.140625" style="20"/>
    <col min="3842" max="3842" width="12.28515625" style="20" bestFit="1" customWidth="1"/>
    <col min="3843" max="3843" width="11.28515625" style="20" bestFit="1" customWidth="1"/>
    <col min="3844" max="3844" width="12.28515625" style="20" bestFit="1" customWidth="1"/>
    <col min="3845" max="4092" width="9.140625" style="20"/>
    <col min="4093" max="4093" width="46.42578125" style="20" customWidth="1"/>
    <col min="4094" max="4094" width="21.28515625" style="20" customWidth="1"/>
    <col min="4095" max="4095" width="23" style="20" customWidth="1"/>
    <col min="4096" max="4096" width="21.7109375" style="20" customWidth="1"/>
    <col min="4097" max="4097" width="9.140625" style="20"/>
    <col min="4098" max="4098" width="12.28515625" style="20" bestFit="1" customWidth="1"/>
    <col min="4099" max="4099" width="11.28515625" style="20" bestFit="1" customWidth="1"/>
    <col min="4100" max="4100" width="12.28515625" style="20" bestFit="1" customWidth="1"/>
    <col min="4101" max="4348" width="9.140625" style="20"/>
    <col min="4349" max="4349" width="46.42578125" style="20" customWidth="1"/>
    <col min="4350" max="4350" width="21.28515625" style="20" customWidth="1"/>
    <col min="4351" max="4351" width="23" style="20" customWidth="1"/>
    <col min="4352" max="4352" width="21.7109375" style="20" customWidth="1"/>
    <col min="4353" max="4353" width="9.140625" style="20"/>
    <col min="4354" max="4354" width="12.28515625" style="20" bestFit="1" customWidth="1"/>
    <col min="4355" max="4355" width="11.28515625" style="20" bestFit="1" customWidth="1"/>
    <col min="4356" max="4356" width="12.28515625" style="20" bestFit="1" customWidth="1"/>
    <col min="4357" max="4604" width="9.140625" style="20"/>
    <col min="4605" max="4605" width="46.42578125" style="20" customWidth="1"/>
    <col min="4606" max="4606" width="21.28515625" style="20" customWidth="1"/>
    <col min="4607" max="4607" width="23" style="20" customWidth="1"/>
    <col min="4608" max="4608" width="21.7109375" style="20" customWidth="1"/>
    <col min="4609" max="4609" width="9.140625" style="20"/>
    <col min="4610" max="4610" width="12.28515625" style="20" bestFit="1" customWidth="1"/>
    <col min="4611" max="4611" width="11.28515625" style="20" bestFit="1" customWidth="1"/>
    <col min="4612" max="4612" width="12.28515625" style="20" bestFit="1" customWidth="1"/>
    <col min="4613" max="4860" width="9.140625" style="20"/>
    <col min="4861" max="4861" width="46.42578125" style="20" customWidth="1"/>
    <col min="4862" max="4862" width="21.28515625" style="20" customWidth="1"/>
    <col min="4863" max="4863" width="23" style="20" customWidth="1"/>
    <col min="4864" max="4864" width="21.7109375" style="20" customWidth="1"/>
    <col min="4865" max="4865" width="9.140625" style="20"/>
    <col min="4866" max="4866" width="12.28515625" style="20" bestFit="1" customWidth="1"/>
    <col min="4867" max="4867" width="11.28515625" style="20" bestFit="1" customWidth="1"/>
    <col min="4868" max="4868" width="12.28515625" style="20" bestFit="1" customWidth="1"/>
    <col min="4869" max="5116" width="9.140625" style="20"/>
    <col min="5117" max="5117" width="46.42578125" style="20" customWidth="1"/>
    <col min="5118" max="5118" width="21.28515625" style="20" customWidth="1"/>
    <col min="5119" max="5119" width="23" style="20" customWidth="1"/>
    <col min="5120" max="5120" width="21.7109375" style="20" customWidth="1"/>
    <col min="5121" max="5121" width="9.140625" style="20"/>
    <col min="5122" max="5122" width="12.28515625" style="20" bestFit="1" customWidth="1"/>
    <col min="5123" max="5123" width="11.28515625" style="20" bestFit="1" customWidth="1"/>
    <col min="5124" max="5124" width="12.28515625" style="20" bestFit="1" customWidth="1"/>
    <col min="5125" max="5372" width="9.140625" style="20"/>
    <col min="5373" max="5373" width="46.42578125" style="20" customWidth="1"/>
    <col min="5374" max="5374" width="21.28515625" style="20" customWidth="1"/>
    <col min="5375" max="5375" width="23" style="20" customWidth="1"/>
    <col min="5376" max="5376" width="21.7109375" style="20" customWidth="1"/>
    <col min="5377" max="5377" width="9.140625" style="20"/>
    <col min="5378" max="5378" width="12.28515625" style="20" bestFit="1" customWidth="1"/>
    <col min="5379" max="5379" width="11.28515625" style="20" bestFit="1" customWidth="1"/>
    <col min="5380" max="5380" width="12.28515625" style="20" bestFit="1" customWidth="1"/>
    <col min="5381" max="5628" width="9.140625" style="20"/>
    <col min="5629" max="5629" width="46.42578125" style="20" customWidth="1"/>
    <col min="5630" max="5630" width="21.28515625" style="20" customWidth="1"/>
    <col min="5631" max="5631" width="23" style="20" customWidth="1"/>
    <col min="5632" max="5632" width="21.7109375" style="20" customWidth="1"/>
    <col min="5633" max="5633" width="9.140625" style="20"/>
    <col min="5634" max="5634" width="12.28515625" style="20" bestFit="1" customWidth="1"/>
    <col min="5635" max="5635" width="11.28515625" style="20" bestFit="1" customWidth="1"/>
    <col min="5636" max="5636" width="12.28515625" style="20" bestFit="1" customWidth="1"/>
    <col min="5637" max="5884" width="9.140625" style="20"/>
    <col min="5885" max="5885" width="46.42578125" style="20" customWidth="1"/>
    <col min="5886" max="5886" width="21.28515625" style="20" customWidth="1"/>
    <col min="5887" max="5887" width="23" style="20" customWidth="1"/>
    <col min="5888" max="5888" width="21.7109375" style="20" customWidth="1"/>
    <col min="5889" max="5889" width="9.140625" style="20"/>
    <col min="5890" max="5890" width="12.28515625" style="20" bestFit="1" customWidth="1"/>
    <col min="5891" max="5891" width="11.28515625" style="20" bestFit="1" customWidth="1"/>
    <col min="5892" max="5892" width="12.28515625" style="20" bestFit="1" customWidth="1"/>
    <col min="5893" max="6140" width="9.140625" style="20"/>
    <col min="6141" max="6141" width="46.42578125" style="20" customWidth="1"/>
    <col min="6142" max="6142" width="21.28515625" style="20" customWidth="1"/>
    <col min="6143" max="6143" width="23" style="20" customWidth="1"/>
    <col min="6144" max="6144" width="21.7109375" style="20" customWidth="1"/>
    <col min="6145" max="6145" width="9.140625" style="20"/>
    <col min="6146" max="6146" width="12.28515625" style="20" bestFit="1" customWidth="1"/>
    <col min="6147" max="6147" width="11.28515625" style="20" bestFit="1" customWidth="1"/>
    <col min="6148" max="6148" width="12.28515625" style="20" bestFit="1" customWidth="1"/>
    <col min="6149" max="6396" width="9.140625" style="20"/>
    <col min="6397" max="6397" width="46.42578125" style="20" customWidth="1"/>
    <col min="6398" max="6398" width="21.28515625" style="20" customWidth="1"/>
    <col min="6399" max="6399" width="23" style="20" customWidth="1"/>
    <col min="6400" max="6400" width="21.7109375" style="20" customWidth="1"/>
    <col min="6401" max="6401" width="9.140625" style="20"/>
    <col min="6402" max="6402" width="12.28515625" style="20" bestFit="1" customWidth="1"/>
    <col min="6403" max="6403" width="11.28515625" style="20" bestFit="1" customWidth="1"/>
    <col min="6404" max="6404" width="12.28515625" style="20" bestFit="1" customWidth="1"/>
    <col min="6405" max="6652" width="9.140625" style="20"/>
    <col min="6653" max="6653" width="46.42578125" style="20" customWidth="1"/>
    <col min="6654" max="6654" width="21.28515625" style="20" customWidth="1"/>
    <col min="6655" max="6655" width="23" style="20" customWidth="1"/>
    <col min="6656" max="6656" width="21.7109375" style="20" customWidth="1"/>
    <col min="6657" max="6657" width="9.140625" style="20"/>
    <col min="6658" max="6658" width="12.28515625" style="20" bestFit="1" customWidth="1"/>
    <col min="6659" max="6659" width="11.28515625" style="20" bestFit="1" customWidth="1"/>
    <col min="6660" max="6660" width="12.28515625" style="20" bestFit="1" customWidth="1"/>
    <col min="6661" max="6908" width="9.140625" style="20"/>
    <col min="6909" max="6909" width="46.42578125" style="20" customWidth="1"/>
    <col min="6910" max="6910" width="21.28515625" style="20" customWidth="1"/>
    <col min="6911" max="6911" width="23" style="20" customWidth="1"/>
    <col min="6912" max="6912" width="21.7109375" style="20" customWidth="1"/>
    <col min="6913" max="6913" width="9.140625" style="20"/>
    <col min="6914" max="6914" width="12.28515625" style="20" bestFit="1" customWidth="1"/>
    <col min="6915" max="6915" width="11.28515625" style="20" bestFit="1" customWidth="1"/>
    <col min="6916" max="6916" width="12.28515625" style="20" bestFit="1" customWidth="1"/>
    <col min="6917" max="7164" width="9.140625" style="20"/>
    <col min="7165" max="7165" width="46.42578125" style="20" customWidth="1"/>
    <col min="7166" max="7166" width="21.28515625" style="20" customWidth="1"/>
    <col min="7167" max="7167" width="23" style="20" customWidth="1"/>
    <col min="7168" max="7168" width="21.7109375" style="20" customWidth="1"/>
    <col min="7169" max="7169" width="9.140625" style="20"/>
    <col min="7170" max="7170" width="12.28515625" style="20" bestFit="1" customWidth="1"/>
    <col min="7171" max="7171" width="11.28515625" style="20" bestFit="1" customWidth="1"/>
    <col min="7172" max="7172" width="12.28515625" style="20" bestFit="1" customWidth="1"/>
    <col min="7173" max="7420" width="9.140625" style="20"/>
    <col min="7421" max="7421" width="46.42578125" style="20" customWidth="1"/>
    <col min="7422" max="7422" width="21.28515625" style="20" customWidth="1"/>
    <col min="7423" max="7423" width="23" style="20" customWidth="1"/>
    <col min="7424" max="7424" width="21.7109375" style="20" customWidth="1"/>
    <col min="7425" max="7425" width="9.140625" style="20"/>
    <col min="7426" max="7426" width="12.28515625" style="20" bestFit="1" customWidth="1"/>
    <col min="7427" max="7427" width="11.28515625" style="20" bestFit="1" customWidth="1"/>
    <col min="7428" max="7428" width="12.28515625" style="20" bestFit="1" customWidth="1"/>
    <col min="7429" max="7676" width="9.140625" style="20"/>
    <col min="7677" max="7677" width="46.42578125" style="20" customWidth="1"/>
    <col min="7678" max="7678" width="21.28515625" style="20" customWidth="1"/>
    <col min="7679" max="7679" width="23" style="20" customWidth="1"/>
    <col min="7680" max="7680" width="21.7109375" style="20" customWidth="1"/>
    <col min="7681" max="7681" width="9.140625" style="20"/>
    <col min="7682" max="7682" width="12.28515625" style="20" bestFit="1" customWidth="1"/>
    <col min="7683" max="7683" width="11.28515625" style="20" bestFit="1" customWidth="1"/>
    <col min="7684" max="7684" width="12.28515625" style="20" bestFit="1" customWidth="1"/>
    <col min="7685" max="7932" width="9.140625" style="20"/>
    <col min="7933" max="7933" width="46.42578125" style="20" customWidth="1"/>
    <col min="7934" max="7934" width="21.28515625" style="20" customWidth="1"/>
    <col min="7935" max="7935" width="23" style="20" customWidth="1"/>
    <col min="7936" max="7936" width="21.7109375" style="20" customWidth="1"/>
    <col min="7937" max="7937" width="9.140625" style="20"/>
    <col min="7938" max="7938" width="12.28515625" style="20" bestFit="1" customWidth="1"/>
    <col min="7939" max="7939" width="11.28515625" style="20" bestFit="1" customWidth="1"/>
    <col min="7940" max="7940" width="12.28515625" style="20" bestFit="1" customWidth="1"/>
    <col min="7941" max="8188" width="9.140625" style="20"/>
    <col min="8189" max="8189" width="46.42578125" style="20" customWidth="1"/>
    <col min="8190" max="8190" width="21.28515625" style="20" customWidth="1"/>
    <col min="8191" max="8191" width="23" style="20" customWidth="1"/>
    <col min="8192" max="8192" width="21.7109375" style="20" customWidth="1"/>
    <col min="8193" max="8193" width="9.140625" style="20"/>
    <col min="8194" max="8194" width="12.28515625" style="20" bestFit="1" customWidth="1"/>
    <col min="8195" max="8195" width="11.28515625" style="20" bestFit="1" customWidth="1"/>
    <col min="8196" max="8196" width="12.28515625" style="20" bestFit="1" customWidth="1"/>
    <col min="8197" max="8444" width="9.140625" style="20"/>
    <col min="8445" max="8445" width="46.42578125" style="20" customWidth="1"/>
    <col min="8446" max="8446" width="21.28515625" style="20" customWidth="1"/>
    <col min="8447" max="8447" width="23" style="20" customWidth="1"/>
    <col min="8448" max="8448" width="21.7109375" style="20" customWidth="1"/>
    <col min="8449" max="8449" width="9.140625" style="20"/>
    <col min="8450" max="8450" width="12.28515625" style="20" bestFit="1" customWidth="1"/>
    <col min="8451" max="8451" width="11.28515625" style="20" bestFit="1" customWidth="1"/>
    <col min="8452" max="8452" width="12.28515625" style="20" bestFit="1" customWidth="1"/>
    <col min="8453" max="8700" width="9.140625" style="20"/>
    <col min="8701" max="8701" width="46.42578125" style="20" customWidth="1"/>
    <col min="8702" max="8702" width="21.28515625" style="20" customWidth="1"/>
    <col min="8703" max="8703" width="23" style="20" customWidth="1"/>
    <col min="8704" max="8704" width="21.7109375" style="20" customWidth="1"/>
    <col min="8705" max="8705" width="9.140625" style="20"/>
    <col min="8706" max="8706" width="12.28515625" style="20" bestFit="1" customWidth="1"/>
    <col min="8707" max="8707" width="11.28515625" style="20" bestFit="1" customWidth="1"/>
    <col min="8708" max="8708" width="12.28515625" style="20" bestFit="1" customWidth="1"/>
    <col min="8709" max="8956" width="9.140625" style="20"/>
    <col min="8957" max="8957" width="46.42578125" style="20" customWidth="1"/>
    <col min="8958" max="8958" width="21.28515625" style="20" customWidth="1"/>
    <col min="8959" max="8959" width="23" style="20" customWidth="1"/>
    <col min="8960" max="8960" width="21.7109375" style="20" customWidth="1"/>
    <col min="8961" max="8961" width="9.140625" style="20"/>
    <col min="8962" max="8962" width="12.28515625" style="20" bestFit="1" customWidth="1"/>
    <col min="8963" max="8963" width="11.28515625" style="20" bestFit="1" customWidth="1"/>
    <col min="8964" max="8964" width="12.28515625" style="20" bestFit="1" customWidth="1"/>
    <col min="8965" max="9212" width="9.140625" style="20"/>
    <col min="9213" max="9213" width="46.42578125" style="20" customWidth="1"/>
    <col min="9214" max="9214" width="21.28515625" style="20" customWidth="1"/>
    <col min="9215" max="9215" width="23" style="20" customWidth="1"/>
    <col min="9216" max="9216" width="21.7109375" style="20" customWidth="1"/>
    <col min="9217" max="9217" width="9.140625" style="20"/>
    <col min="9218" max="9218" width="12.28515625" style="20" bestFit="1" customWidth="1"/>
    <col min="9219" max="9219" width="11.28515625" style="20" bestFit="1" customWidth="1"/>
    <col min="9220" max="9220" width="12.28515625" style="20" bestFit="1" customWidth="1"/>
    <col min="9221" max="9468" width="9.140625" style="20"/>
    <col min="9469" max="9469" width="46.42578125" style="20" customWidth="1"/>
    <col min="9470" max="9470" width="21.28515625" style="20" customWidth="1"/>
    <col min="9471" max="9471" width="23" style="20" customWidth="1"/>
    <col min="9472" max="9472" width="21.7109375" style="20" customWidth="1"/>
    <col min="9473" max="9473" width="9.140625" style="20"/>
    <col min="9474" max="9474" width="12.28515625" style="20" bestFit="1" customWidth="1"/>
    <col min="9475" max="9475" width="11.28515625" style="20" bestFit="1" customWidth="1"/>
    <col min="9476" max="9476" width="12.28515625" style="20" bestFit="1" customWidth="1"/>
    <col min="9477" max="9724" width="9.140625" style="20"/>
    <col min="9725" max="9725" width="46.42578125" style="20" customWidth="1"/>
    <col min="9726" max="9726" width="21.28515625" style="20" customWidth="1"/>
    <col min="9727" max="9727" width="23" style="20" customWidth="1"/>
    <col min="9728" max="9728" width="21.7109375" style="20" customWidth="1"/>
    <col min="9729" max="9729" width="9.140625" style="20"/>
    <col min="9730" max="9730" width="12.28515625" style="20" bestFit="1" customWidth="1"/>
    <col min="9731" max="9731" width="11.28515625" style="20" bestFit="1" customWidth="1"/>
    <col min="9732" max="9732" width="12.28515625" style="20" bestFit="1" customWidth="1"/>
    <col min="9733" max="9980" width="9.140625" style="20"/>
    <col min="9981" max="9981" width="46.42578125" style="20" customWidth="1"/>
    <col min="9982" max="9982" width="21.28515625" style="20" customWidth="1"/>
    <col min="9983" max="9983" width="23" style="20" customWidth="1"/>
    <col min="9984" max="9984" width="21.7109375" style="20" customWidth="1"/>
    <col min="9985" max="9985" width="9.140625" style="20"/>
    <col min="9986" max="9986" width="12.28515625" style="20" bestFit="1" customWidth="1"/>
    <col min="9987" max="9987" width="11.28515625" style="20" bestFit="1" customWidth="1"/>
    <col min="9988" max="9988" width="12.28515625" style="20" bestFit="1" customWidth="1"/>
    <col min="9989" max="10236" width="9.140625" style="20"/>
    <col min="10237" max="10237" width="46.42578125" style="20" customWidth="1"/>
    <col min="10238" max="10238" width="21.28515625" style="20" customWidth="1"/>
    <col min="10239" max="10239" width="23" style="20" customWidth="1"/>
    <col min="10240" max="10240" width="21.7109375" style="20" customWidth="1"/>
    <col min="10241" max="10241" width="9.140625" style="20"/>
    <col min="10242" max="10242" width="12.28515625" style="20" bestFit="1" customWidth="1"/>
    <col min="10243" max="10243" width="11.28515625" style="20" bestFit="1" customWidth="1"/>
    <col min="10244" max="10244" width="12.28515625" style="20" bestFit="1" customWidth="1"/>
    <col min="10245" max="10492" width="9.140625" style="20"/>
    <col min="10493" max="10493" width="46.42578125" style="20" customWidth="1"/>
    <col min="10494" max="10494" width="21.28515625" style="20" customWidth="1"/>
    <col min="10495" max="10495" width="23" style="20" customWidth="1"/>
    <col min="10496" max="10496" width="21.7109375" style="20" customWidth="1"/>
    <col min="10497" max="10497" width="9.140625" style="20"/>
    <col min="10498" max="10498" width="12.28515625" style="20" bestFit="1" customWidth="1"/>
    <col min="10499" max="10499" width="11.28515625" style="20" bestFit="1" customWidth="1"/>
    <col min="10500" max="10500" width="12.28515625" style="20" bestFit="1" customWidth="1"/>
    <col min="10501" max="10748" width="9.140625" style="20"/>
    <col min="10749" max="10749" width="46.42578125" style="20" customWidth="1"/>
    <col min="10750" max="10750" width="21.28515625" style="20" customWidth="1"/>
    <col min="10751" max="10751" width="23" style="20" customWidth="1"/>
    <col min="10752" max="10752" width="21.7109375" style="20" customWidth="1"/>
    <col min="10753" max="10753" width="9.140625" style="20"/>
    <col min="10754" max="10754" width="12.28515625" style="20" bestFit="1" customWidth="1"/>
    <col min="10755" max="10755" width="11.28515625" style="20" bestFit="1" customWidth="1"/>
    <col min="10756" max="10756" width="12.28515625" style="20" bestFit="1" customWidth="1"/>
    <col min="10757" max="11004" width="9.140625" style="20"/>
    <col min="11005" max="11005" width="46.42578125" style="20" customWidth="1"/>
    <col min="11006" max="11006" width="21.28515625" style="20" customWidth="1"/>
    <col min="11007" max="11007" width="23" style="20" customWidth="1"/>
    <col min="11008" max="11008" width="21.7109375" style="20" customWidth="1"/>
    <col min="11009" max="11009" width="9.140625" style="20"/>
    <col min="11010" max="11010" width="12.28515625" style="20" bestFit="1" customWidth="1"/>
    <col min="11011" max="11011" width="11.28515625" style="20" bestFit="1" customWidth="1"/>
    <col min="11012" max="11012" width="12.28515625" style="20" bestFit="1" customWidth="1"/>
    <col min="11013" max="11260" width="9.140625" style="20"/>
    <col min="11261" max="11261" width="46.42578125" style="20" customWidth="1"/>
    <col min="11262" max="11262" width="21.28515625" style="20" customWidth="1"/>
    <col min="11263" max="11263" width="23" style="20" customWidth="1"/>
    <col min="11264" max="11264" width="21.7109375" style="20" customWidth="1"/>
    <col min="11265" max="11265" width="9.140625" style="20"/>
    <col min="11266" max="11266" width="12.28515625" style="20" bestFit="1" customWidth="1"/>
    <col min="11267" max="11267" width="11.28515625" style="20" bestFit="1" customWidth="1"/>
    <col min="11268" max="11268" width="12.28515625" style="20" bestFit="1" customWidth="1"/>
    <col min="11269" max="11516" width="9.140625" style="20"/>
    <col min="11517" max="11517" width="46.42578125" style="20" customWidth="1"/>
    <col min="11518" max="11518" width="21.28515625" style="20" customWidth="1"/>
    <col min="11519" max="11519" width="23" style="20" customWidth="1"/>
    <col min="11520" max="11520" width="21.7109375" style="20" customWidth="1"/>
    <col min="11521" max="11521" width="9.140625" style="20"/>
    <col min="11522" max="11522" width="12.28515625" style="20" bestFit="1" customWidth="1"/>
    <col min="11523" max="11523" width="11.28515625" style="20" bestFit="1" customWidth="1"/>
    <col min="11524" max="11524" width="12.28515625" style="20" bestFit="1" customWidth="1"/>
    <col min="11525" max="11772" width="9.140625" style="20"/>
    <col min="11773" max="11773" width="46.42578125" style="20" customWidth="1"/>
    <col min="11774" max="11774" width="21.28515625" style="20" customWidth="1"/>
    <col min="11775" max="11775" width="23" style="20" customWidth="1"/>
    <col min="11776" max="11776" width="21.7109375" style="20" customWidth="1"/>
    <col min="11777" max="11777" width="9.140625" style="20"/>
    <col min="11778" max="11778" width="12.28515625" style="20" bestFit="1" customWidth="1"/>
    <col min="11779" max="11779" width="11.28515625" style="20" bestFit="1" customWidth="1"/>
    <col min="11780" max="11780" width="12.28515625" style="20" bestFit="1" customWidth="1"/>
    <col min="11781" max="12028" width="9.140625" style="20"/>
    <col min="12029" max="12029" width="46.42578125" style="20" customWidth="1"/>
    <col min="12030" max="12030" width="21.28515625" style="20" customWidth="1"/>
    <col min="12031" max="12031" width="23" style="20" customWidth="1"/>
    <col min="12032" max="12032" width="21.7109375" style="20" customWidth="1"/>
    <col min="12033" max="12033" width="9.140625" style="20"/>
    <col min="12034" max="12034" width="12.28515625" style="20" bestFit="1" customWidth="1"/>
    <col min="12035" max="12035" width="11.28515625" style="20" bestFit="1" customWidth="1"/>
    <col min="12036" max="12036" width="12.28515625" style="20" bestFit="1" customWidth="1"/>
    <col min="12037" max="12284" width="9.140625" style="20"/>
    <col min="12285" max="12285" width="46.42578125" style="20" customWidth="1"/>
    <col min="12286" max="12286" width="21.28515625" style="20" customWidth="1"/>
    <col min="12287" max="12287" width="23" style="20" customWidth="1"/>
    <col min="12288" max="12288" width="21.7109375" style="20" customWidth="1"/>
    <col min="12289" max="12289" width="9.140625" style="20"/>
    <col min="12290" max="12290" width="12.28515625" style="20" bestFit="1" customWidth="1"/>
    <col min="12291" max="12291" width="11.28515625" style="20" bestFit="1" customWidth="1"/>
    <col min="12292" max="12292" width="12.28515625" style="20" bestFit="1" customWidth="1"/>
    <col min="12293" max="12540" width="9.140625" style="20"/>
    <col min="12541" max="12541" width="46.42578125" style="20" customWidth="1"/>
    <col min="12542" max="12542" width="21.28515625" style="20" customWidth="1"/>
    <col min="12543" max="12543" width="23" style="20" customWidth="1"/>
    <col min="12544" max="12544" width="21.7109375" style="20" customWidth="1"/>
    <col min="12545" max="12545" width="9.140625" style="20"/>
    <col min="12546" max="12546" width="12.28515625" style="20" bestFit="1" customWidth="1"/>
    <col min="12547" max="12547" width="11.28515625" style="20" bestFit="1" customWidth="1"/>
    <col min="12548" max="12548" width="12.28515625" style="20" bestFit="1" customWidth="1"/>
    <col min="12549" max="12796" width="9.140625" style="20"/>
    <col min="12797" max="12797" width="46.42578125" style="20" customWidth="1"/>
    <col min="12798" max="12798" width="21.28515625" style="20" customWidth="1"/>
    <col min="12799" max="12799" width="23" style="20" customWidth="1"/>
    <col min="12800" max="12800" width="21.7109375" style="20" customWidth="1"/>
    <col min="12801" max="12801" width="9.140625" style="20"/>
    <col min="12802" max="12802" width="12.28515625" style="20" bestFit="1" customWidth="1"/>
    <col min="12803" max="12803" width="11.28515625" style="20" bestFit="1" customWidth="1"/>
    <col min="12804" max="12804" width="12.28515625" style="20" bestFit="1" customWidth="1"/>
    <col min="12805" max="13052" width="9.140625" style="20"/>
    <col min="13053" max="13053" width="46.42578125" style="20" customWidth="1"/>
    <col min="13054" max="13054" width="21.28515625" style="20" customWidth="1"/>
    <col min="13055" max="13055" width="23" style="20" customWidth="1"/>
    <col min="13056" max="13056" width="21.7109375" style="20" customWidth="1"/>
    <col min="13057" max="13057" width="9.140625" style="20"/>
    <col min="13058" max="13058" width="12.28515625" style="20" bestFit="1" customWidth="1"/>
    <col min="13059" max="13059" width="11.28515625" style="20" bestFit="1" customWidth="1"/>
    <col min="13060" max="13060" width="12.28515625" style="20" bestFit="1" customWidth="1"/>
    <col min="13061" max="13308" width="9.140625" style="20"/>
    <col min="13309" max="13309" width="46.42578125" style="20" customWidth="1"/>
    <col min="13310" max="13310" width="21.28515625" style="20" customWidth="1"/>
    <col min="13311" max="13311" width="23" style="20" customWidth="1"/>
    <col min="13312" max="13312" width="21.7109375" style="20" customWidth="1"/>
    <col min="13313" max="13313" width="9.140625" style="20"/>
    <col min="13314" max="13314" width="12.28515625" style="20" bestFit="1" customWidth="1"/>
    <col min="13315" max="13315" width="11.28515625" style="20" bestFit="1" customWidth="1"/>
    <col min="13316" max="13316" width="12.28515625" style="20" bestFit="1" customWidth="1"/>
    <col min="13317" max="13564" width="9.140625" style="20"/>
    <col min="13565" max="13565" width="46.42578125" style="20" customWidth="1"/>
    <col min="13566" max="13566" width="21.28515625" style="20" customWidth="1"/>
    <col min="13567" max="13567" width="23" style="20" customWidth="1"/>
    <col min="13568" max="13568" width="21.7109375" style="20" customWidth="1"/>
    <col min="13569" max="13569" width="9.140625" style="20"/>
    <col min="13570" max="13570" width="12.28515625" style="20" bestFit="1" customWidth="1"/>
    <col min="13571" max="13571" width="11.28515625" style="20" bestFit="1" customWidth="1"/>
    <col min="13572" max="13572" width="12.28515625" style="20" bestFit="1" customWidth="1"/>
    <col min="13573" max="13820" width="9.140625" style="20"/>
    <col min="13821" max="13821" width="46.42578125" style="20" customWidth="1"/>
    <col min="13822" max="13822" width="21.28515625" style="20" customWidth="1"/>
    <col min="13823" max="13823" width="23" style="20" customWidth="1"/>
    <col min="13824" max="13824" width="21.7109375" style="20" customWidth="1"/>
    <col min="13825" max="13825" width="9.140625" style="20"/>
    <col min="13826" max="13826" width="12.28515625" style="20" bestFit="1" customWidth="1"/>
    <col min="13827" max="13827" width="11.28515625" style="20" bestFit="1" customWidth="1"/>
    <col min="13828" max="13828" width="12.28515625" style="20" bestFit="1" customWidth="1"/>
    <col min="13829" max="14076" width="9.140625" style="20"/>
    <col min="14077" max="14077" width="46.42578125" style="20" customWidth="1"/>
    <col min="14078" max="14078" width="21.28515625" style="20" customWidth="1"/>
    <col min="14079" max="14079" width="23" style="20" customWidth="1"/>
    <col min="14080" max="14080" width="21.7109375" style="20" customWidth="1"/>
    <col min="14081" max="14081" width="9.140625" style="20"/>
    <col min="14082" max="14082" width="12.28515625" style="20" bestFit="1" customWidth="1"/>
    <col min="14083" max="14083" width="11.28515625" style="20" bestFit="1" customWidth="1"/>
    <col min="14084" max="14084" width="12.28515625" style="20" bestFit="1" customWidth="1"/>
    <col min="14085" max="14332" width="9.140625" style="20"/>
    <col min="14333" max="14333" width="46.42578125" style="20" customWidth="1"/>
    <col min="14334" max="14334" width="21.28515625" style="20" customWidth="1"/>
    <col min="14335" max="14335" width="23" style="20" customWidth="1"/>
    <col min="14336" max="14336" width="21.7109375" style="20" customWidth="1"/>
    <col min="14337" max="14337" width="9.140625" style="20"/>
    <col min="14338" max="14338" width="12.28515625" style="20" bestFit="1" customWidth="1"/>
    <col min="14339" max="14339" width="11.28515625" style="20" bestFit="1" customWidth="1"/>
    <col min="14340" max="14340" width="12.28515625" style="20" bestFit="1" customWidth="1"/>
    <col min="14341" max="14588" width="9.140625" style="20"/>
    <col min="14589" max="14589" width="46.42578125" style="20" customWidth="1"/>
    <col min="14590" max="14590" width="21.28515625" style="20" customWidth="1"/>
    <col min="14591" max="14591" width="23" style="20" customWidth="1"/>
    <col min="14592" max="14592" width="21.7109375" style="20" customWidth="1"/>
    <col min="14593" max="14593" width="9.140625" style="20"/>
    <col min="14594" max="14594" width="12.28515625" style="20" bestFit="1" customWidth="1"/>
    <col min="14595" max="14595" width="11.28515625" style="20" bestFit="1" customWidth="1"/>
    <col min="14596" max="14596" width="12.28515625" style="20" bestFit="1" customWidth="1"/>
    <col min="14597" max="14844" width="9.140625" style="20"/>
    <col min="14845" max="14845" width="46.42578125" style="20" customWidth="1"/>
    <col min="14846" max="14846" width="21.28515625" style="20" customWidth="1"/>
    <col min="14847" max="14847" width="23" style="20" customWidth="1"/>
    <col min="14848" max="14848" width="21.7109375" style="20" customWidth="1"/>
    <col min="14849" max="14849" width="9.140625" style="20"/>
    <col min="14850" max="14850" width="12.28515625" style="20" bestFit="1" customWidth="1"/>
    <col min="14851" max="14851" width="11.28515625" style="20" bestFit="1" customWidth="1"/>
    <col min="14852" max="14852" width="12.28515625" style="20" bestFit="1" customWidth="1"/>
    <col min="14853" max="15100" width="9.140625" style="20"/>
    <col min="15101" max="15101" width="46.42578125" style="20" customWidth="1"/>
    <col min="15102" max="15102" width="21.28515625" style="20" customWidth="1"/>
    <col min="15103" max="15103" width="23" style="20" customWidth="1"/>
    <col min="15104" max="15104" width="21.7109375" style="20" customWidth="1"/>
    <col min="15105" max="15105" width="9.140625" style="20"/>
    <col min="15106" max="15106" width="12.28515625" style="20" bestFit="1" customWidth="1"/>
    <col min="15107" max="15107" width="11.28515625" style="20" bestFit="1" customWidth="1"/>
    <col min="15108" max="15108" width="12.28515625" style="20" bestFit="1" customWidth="1"/>
    <col min="15109" max="15356" width="9.140625" style="20"/>
    <col min="15357" max="15357" width="46.42578125" style="20" customWidth="1"/>
    <col min="15358" max="15358" width="21.28515625" style="20" customWidth="1"/>
    <col min="15359" max="15359" width="23" style="20" customWidth="1"/>
    <col min="15360" max="15360" width="21.7109375" style="20" customWidth="1"/>
    <col min="15361" max="15361" width="9.140625" style="20"/>
    <col min="15362" max="15362" width="12.28515625" style="20" bestFit="1" customWidth="1"/>
    <col min="15363" max="15363" width="11.28515625" style="20" bestFit="1" customWidth="1"/>
    <col min="15364" max="15364" width="12.28515625" style="20" bestFit="1" customWidth="1"/>
    <col min="15365" max="15612" width="9.140625" style="20"/>
    <col min="15613" max="15613" width="46.42578125" style="20" customWidth="1"/>
    <col min="15614" max="15614" width="21.28515625" style="20" customWidth="1"/>
    <col min="15615" max="15615" width="23" style="20" customWidth="1"/>
    <col min="15616" max="15616" width="21.7109375" style="20" customWidth="1"/>
    <col min="15617" max="15617" width="9.140625" style="20"/>
    <col min="15618" max="15618" width="12.28515625" style="20" bestFit="1" customWidth="1"/>
    <col min="15619" max="15619" width="11.28515625" style="20" bestFit="1" customWidth="1"/>
    <col min="15620" max="15620" width="12.28515625" style="20" bestFit="1" customWidth="1"/>
    <col min="15621" max="15868" width="9.140625" style="20"/>
    <col min="15869" max="15869" width="46.42578125" style="20" customWidth="1"/>
    <col min="15870" max="15870" width="21.28515625" style="20" customWidth="1"/>
    <col min="15871" max="15871" width="23" style="20" customWidth="1"/>
    <col min="15872" max="15872" width="21.7109375" style="20" customWidth="1"/>
    <col min="15873" max="15873" width="9.140625" style="20"/>
    <col min="15874" max="15874" width="12.28515625" style="20" bestFit="1" customWidth="1"/>
    <col min="15875" max="15875" width="11.28515625" style="20" bestFit="1" customWidth="1"/>
    <col min="15876" max="15876" width="12.28515625" style="20" bestFit="1" customWidth="1"/>
    <col min="15877" max="16124" width="9.140625" style="20"/>
    <col min="16125" max="16125" width="46.42578125" style="20" customWidth="1"/>
    <col min="16126" max="16126" width="21.28515625" style="20" customWidth="1"/>
    <col min="16127" max="16127" width="23" style="20" customWidth="1"/>
    <col min="16128" max="16128" width="21.7109375" style="20" customWidth="1"/>
    <col min="16129" max="16129" width="9.140625" style="20"/>
    <col min="16130" max="16130" width="12.28515625" style="20" bestFit="1" customWidth="1"/>
    <col min="16131" max="16131" width="11.28515625" style="20" bestFit="1" customWidth="1"/>
    <col min="16132" max="16132" width="12.28515625" style="20" bestFit="1" customWidth="1"/>
    <col min="16133" max="16384" width="9.140625" style="20"/>
  </cols>
  <sheetData>
    <row r="1" spans="1:8" ht="42" customHeight="1" x14ac:dyDescent="0.2">
      <c r="A1" s="534" t="s">
        <v>523</v>
      </c>
      <c r="B1" s="534"/>
      <c r="C1" s="534"/>
      <c r="D1" s="534"/>
      <c r="E1" s="534"/>
      <c r="F1" s="19"/>
    </row>
    <row r="2" spans="1:8" ht="20.100000000000001" customHeight="1" x14ac:dyDescent="0.2">
      <c r="A2" s="109"/>
      <c r="B2" s="109"/>
      <c r="C2" s="45"/>
      <c r="D2" s="45"/>
      <c r="E2" s="45"/>
      <c r="F2" s="20" t="s">
        <v>0</v>
      </c>
    </row>
    <row r="3" spans="1:8" ht="20.100000000000001" customHeight="1" x14ac:dyDescent="0.2">
      <c r="A3" s="531" t="s">
        <v>1</v>
      </c>
      <c r="B3" s="531"/>
      <c r="C3" s="531"/>
      <c r="D3" s="531"/>
      <c r="E3" s="45"/>
    </row>
    <row r="4" spans="1:8" ht="20.100000000000001" customHeight="1" x14ac:dyDescent="0.2">
      <c r="A4" s="532" t="s">
        <v>2</v>
      </c>
      <c r="B4" s="532"/>
      <c r="C4" s="45"/>
      <c r="D4" s="45"/>
      <c r="E4" s="45"/>
    </row>
    <row r="5" spans="1:8" ht="20.100000000000001" customHeight="1" x14ac:dyDescent="0.2">
      <c r="A5" s="110"/>
      <c r="B5" s="110"/>
      <c r="C5" s="45"/>
      <c r="D5" s="45"/>
      <c r="E5" s="45"/>
    </row>
    <row r="6" spans="1:8" ht="42.75" customHeight="1" x14ac:dyDescent="0.2">
      <c r="A6" s="111"/>
      <c r="B6" s="112" t="s">
        <v>498</v>
      </c>
      <c r="C6" s="112" t="s">
        <v>493</v>
      </c>
      <c r="D6" s="112" t="s">
        <v>499</v>
      </c>
      <c r="E6" s="45"/>
    </row>
    <row r="7" spans="1:8" ht="20.25" customHeight="1" x14ac:dyDescent="0.2">
      <c r="A7" s="113" t="s">
        <v>3</v>
      </c>
      <c r="B7" s="422">
        <f>B8+B9</f>
        <v>21381300</v>
      </c>
      <c r="C7" s="422">
        <f>C8+C9</f>
        <v>14431320</v>
      </c>
      <c r="D7" s="423">
        <f>D8+D9</f>
        <v>14501340</v>
      </c>
      <c r="E7" s="45"/>
    </row>
    <row r="8" spans="1:8" ht="20.100000000000001" customHeight="1" x14ac:dyDescent="0.2">
      <c r="A8" s="114" t="s">
        <v>4</v>
      </c>
      <c r="B8" s="423">
        <f>' PLAN PRIHODA - 2022 '!I6+' PLAN PRIHODA - 2022 '!J6+' PLAN PRIHODA - 2022 '!K6+' PLAN PRIHODA - 2022 '!L6+' PLAN PRIHODA - 2022 '!M6+' PLAN PRIHODA - 2022 '!N6</f>
        <v>21380500</v>
      </c>
      <c r="C8" s="423">
        <f>' PLAN PRIHODA - 2023 i 2024 '!I64+' PLAN PRIHODA - 2023 i 2024 '!J64+' PLAN PRIHODA - 2023 i 2024 '!K64+' PLAN PRIHODA - 2023 i 2024 '!L64+' PLAN PRIHODA - 2023 i 2024 '!M64+' PLAN PRIHODA - 2023 i 2024 '!N64</f>
        <v>14430500</v>
      </c>
      <c r="D8" s="423">
        <f>' PLAN PRIHODA - 2023 i 2024 '!I129+' PLAN PRIHODA - 2023 i 2024 '!J129+' PLAN PRIHODA - 2023 i 2024 '!K129+' PLAN PRIHODA - 2023 i 2024 '!L129+' PLAN PRIHODA - 2023 i 2024 '!M129+' PLAN PRIHODA - 2023 i 2024 '!N129</f>
        <v>14500500</v>
      </c>
      <c r="E8" s="45"/>
      <c r="F8" s="23"/>
    </row>
    <row r="9" spans="1:8" ht="20.100000000000001" customHeight="1" x14ac:dyDescent="0.2">
      <c r="A9" s="115" t="s">
        <v>5</v>
      </c>
      <c r="B9" s="424">
        <f>' PLAN PRIHODA - 2022 '!O49</f>
        <v>800</v>
      </c>
      <c r="C9" s="423">
        <f>' PLAN PRIHODA - 2023 i 2024 '!O64</f>
        <v>820</v>
      </c>
      <c r="D9" s="423">
        <f>' PLAN PRIHODA - 2023 i 2024 '!O129</f>
        <v>840</v>
      </c>
      <c r="E9" s="45"/>
      <c r="F9" s="23"/>
    </row>
    <row r="10" spans="1:8" ht="20.100000000000001" customHeight="1" x14ac:dyDescent="0.2">
      <c r="A10" s="115" t="s">
        <v>6</v>
      </c>
      <c r="B10" s="424">
        <f>B11+B12</f>
        <v>25225833.780000001</v>
      </c>
      <c r="C10" s="424">
        <f t="shared" ref="C10:D10" si="0">C11+C12</f>
        <v>14431320</v>
      </c>
      <c r="D10" s="425">
        <f t="shared" si="0"/>
        <v>14501340</v>
      </c>
      <c r="E10" s="45"/>
      <c r="F10" s="23"/>
      <c r="G10" s="195"/>
    </row>
    <row r="11" spans="1:8" ht="20.100000000000001" customHeight="1" x14ac:dyDescent="0.2">
      <c r="A11" s="116" t="s">
        <v>7</v>
      </c>
      <c r="B11" s="424">
        <f>'PLAN RASHODA_2022-2023-2024'!H4</f>
        <v>22494033.780000001</v>
      </c>
      <c r="C11" s="423">
        <f>'PLAN RASHODA_2022-2023-2024'!I4</f>
        <v>14389600</v>
      </c>
      <c r="D11" s="423">
        <f>'PLAN RASHODA_2022-2023-2024'!J4</f>
        <v>14460340</v>
      </c>
      <c r="E11" s="45"/>
      <c r="F11" s="25"/>
      <c r="G11" s="195"/>
      <c r="H11" s="23"/>
    </row>
    <row r="12" spans="1:8" ht="20.100000000000001" customHeight="1" x14ac:dyDescent="0.2">
      <c r="A12" s="115" t="s">
        <v>8</v>
      </c>
      <c r="B12" s="424">
        <f>'PLAN RASHODA_2022-2023-2024'!H231</f>
        <v>2731800</v>
      </c>
      <c r="C12" s="423">
        <f>'PLAN RASHODA_2022-2023-2024'!I231</f>
        <v>41720</v>
      </c>
      <c r="D12" s="423">
        <f>'PLAN RASHODA_2022-2023-2024'!J231</f>
        <v>41000</v>
      </c>
      <c r="E12" s="45"/>
    </row>
    <row r="13" spans="1:8" ht="20.100000000000001" customHeight="1" x14ac:dyDescent="0.2">
      <c r="A13" s="116" t="s">
        <v>9</v>
      </c>
      <c r="B13" s="530">
        <f>B7-B10</f>
        <v>-3844533.7800000012</v>
      </c>
      <c r="C13" s="423">
        <f>C7-C10</f>
        <v>0</v>
      </c>
      <c r="D13" s="423">
        <f>D7-D10</f>
        <v>0</v>
      </c>
      <c r="E13" s="45"/>
    </row>
    <row r="14" spans="1:8" ht="20.100000000000001" customHeight="1" x14ac:dyDescent="0.2">
      <c r="A14" s="117"/>
      <c r="B14" s="426"/>
      <c r="C14" s="407"/>
      <c r="D14" s="407"/>
      <c r="E14" s="45"/>
    </row>
    <row r="15" spans="1:8" ht="20.100000000000001" customHeight="1" x14ac:dyDescent="0.2">
      <c r="A15" s="118" t="s">
        <v>10</v>
      </c>
      <c r="B15" s="426"/>
      <c r="C15" s="407"/>
      <c r="D15" s="407"/>
      <c r="E15" s="45"/>
    </row>
    <row r="16" spans="1:8" ht="20.100000000000001" customHeight="1" x14ac:dyDescent="0.2">
      <c r="A16" s="119"/>
      <c r="B16" s="426"/>
      <c r="C16" s="407"/>
      <c r="D16" s="407"/>
      <c r="E16" s="45"/>
    </row>
    <row r="17" spans="1:6" ht="37.5" customHeight="1" x14ac:dyDescent="0.2">
      <c r="A17" s="120"/>
      <c r="B17" s="427" t="s">
        <v>498</v>
      </c>
      <c r="C17" s="428" t="s">
        <v>493</v>
      </c>
      <c r="D17" s="427" t="s">
        <v>499</v>
      </c>
      <c r="E17" s="45"/>
      <c r="F17" s="23"/>
    </row>
    <row r="18" spans="1:6" ht="33.75" customHeight="1" x14ac:dyDescent="0.2">
      <c r="A18" s="21" t="s">
        <v>382</v>
      </c>
      <c r="B18" s="429">
        <v>3844533.78</v>
      </c>
      <c r="C18" s="22">
        <v>0</v>
      </c>
      <c r="D18" s="22">
        <v>0</v>
      </c>
      <c r="F18" s="25"/>
    </row>
    <row r="19" spans="1:6" ht="33.75" hidden="1" customHeight="1" x14ac:dyDescent="0.2">
      <c r="A19" s="21" t="s">
        <v>383</v>
      </c>
      <c r="B19" s="27">
        <v>4939435.32</v>
      </c>
      <c r="C19" s="22">
        <v>0</v>
      </c>
      <c r="D19" s="22">
        <v>0</v>
      </c>
      <c r="F19" s="25"/>
    </row>
    <row r="20" spans="1:6" ht="44.25" hidden="1" customHeight="1" x14ac:dyDescent="0.2">
      <c r="A20" s="21" t="s">
        <v>371</v>
      </c>
      <c r="B20" s="24"/>
      <c r="C20" s="28"/>
      <c r="D20" s="28"/>
    </row>
    <row r="21" spans="1:6" ht="35.25" hidden="1" customHeight="1" x14ac:dyDescent="0.2">
      <c r="A21" s="21" t="s">
        <v>372</v>
      </c>
      <c r="B21" s="24"/>
      <c r="C21" s="28"/>
      <c r="D21" s="28"/>
    </row>
    <row r="22" spans="1:6" ht="24.75" hidden="1" customHeight="1" x14ac:dyDescent="0.2">
      <c r="A22" s="29" t="s">
        <v>370</v>
      </c>
      <c r="B22" s="26"/>
    </row>
    <row r="23" spans="1:6" ht="36.75" hidden="1" customHeight="1" x14ac:dyDescent="0.2">
      <c r="A23" s="533"/>
      <c r="B23" s="533"/>
      <c r="C23" s="533"/>
      <c r="D23" s="533"/>
    </row>
    <row r="28" spans="1:6" x14ac:dyDescent="0.2">
      <c r="D28" s="23"/>
    </row>
    <row r="30" spans="1:6" x14ac:dyDescent="0.2">
      <c r="A30" s="195"/>
      <c r="B30" s="25"/>
    </row>
  </sheetData>
  <mergeCells count="4">
    <mergeCell ref="A3:D3"/>
    <mergeCell ref="A4:B4"/>
    <mergeCell ref="A23:D23"/>
    <mergeCell ref="A1:E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69"/>
  <sheetViews>
    <sheetView zoomScaleNormal="100" workbookViewId="0">
      <selection activeCell="A4" sqref="A4"/>
    </sheetView>
  </sheetViews>
  <sheetFormatPr defaultRowHeight="15" x14ac:dyDescent="0.25"/>
  <cols>
    <col min="1" max="1" width="4.85546875" customWidth="1"/>
    <col min="2" max="3" width="7.7109375" customWidth="1"/>
    <col min="4" max="4" width="7.7109375" hidden="1" customWidth="1"/>
    <col min="5" max="5" width="7.5703125" hidden="1" customWidth="1"/>
    <col min="6" max="7" width="9.140625" hidden="1" customWidth="1"/>
    <col min="8" max="8" width="47.42578125" customWidth="1"/>
    <col min="9" max="10" width="16.7109375" style="159" customWidth="1"/>
    <col min="11" max="11" width="17" style="208" customWidth="1"/>
    <col min="12" max="12" width="17.28515625" style="208" customWidth="1"/>
    <col min="13" max="13" width="15.7109375" style="208" customWidth="1"/>
    <col min="14" max="14" width="15.7109375" style="159" customWidth="1"/>
    <col min="15" max="15" width="16.28515625" style="159" customWidth="1"/>
    <col min="16" max="16" width="17.140625" style="159" customWidth="1"/>
    <col min="17" max="17" width="10.140625" style="159" bestFit="1" customWidth="1"/>
    <col min="18" max="18" width="20.7109375" style="159" customWidth="1"/>
    <col min="19" max="19" width="11.85546875" customWidth="1"/>
    <col min="22" max="22" width="10.140625" bestFit="1" customWidth="1"/>
  </cols>
  <sheetData>
    <row r="2" spans="1:22" ht="30.75" customHeight="1" x14ac:dyDescent="0.25">
      <c r="A2" s="535" t="s">
        <v>2</v>
      </c>
      <c r="B2" s="535"/>
      <c r="C2" s="535"/>
      <c r="D2" s="535"/>
      <c r="E2" s="535"/>
      <c r="F2" s="535"/>
      <c r="G2" s="535"/>
      <c r="H2" s="535"/>
      <c r="I2" s="535"/>
      <c r="J2" s="535"/>
      <c r="K2" s="201"/>
      <c r="L2" s="202"/>
      <c r="M2" s="202"/>
      <c r="N2" s="158"/>
      <c r="O2" s="158"/>
    </row>
    <row r="3" spans="1:22" ht="30" customHeight="1" x14ac:dyDescent="0.25">
      <c r="A3" s="536" t="s">
        <v>479</v>
      </c>
      <c r="B3" s="536"/>
      <c r="C3" s="536"/>
      <c r="D3" s="536"/>
      <c r="E3" s="536"/>
      <c r="F3" s="536"/>
      <c r="G3" s="536"/>
      <c r="H3" s="536"/>
      <c r="I3" s="537"/>
      <c r="J3" s="537"/>
      <c r="K3" s="537"/>
      <c r="L3" s="537"/>
      <c r="M3" s="537"/>
      <c r="N3" s="537"/>
      <c r="O3" s="158"/>
    </row>
    <row r="4" spans="1:22" s="122" customFormat="1" ht="120" x14ac:dyDescent="0.25">
      <c r="A4" s="192" t="s">
        <v>78</v>
      </c>
      <c r="B4" s="192" t="s">
        <v>79</v>
      </c>
      <c r="C4" s="192" t="s">
        <v>435</v>
      </c>
      <c r="D4" s="192" t="s">
        <v>80</v>
      </c>
      <c r="E4" s="192" t="s">
        <v>81</v>
      </c>
      <c r="F4" s="192"/>
      <c r="G4" s="193" t="s">
        <v>82</v>
      </c>
      <c r="H4" s="194" t="s">
        <v>436</v>
      </c>
      <c r="I4" s="203" t="s">
        <v>486</v>
      </c>
      <c r="J4" s="203" t="s">
        <v>421</v>
      </c>
      <c r="K4" s="204" t="s">
        <v>437</v>
      </c>
      <c r="L4" s="204" t="s">
        <v>438</v>
      </c>
      <c r="M4" s="204" t="s">
        <v>422</v>
      </c>
      <c r="N4" s="204" t="s">
        <v>423</v>
      </c>
      <c r="O4" s="204" t="s">
        <v>424</v>
      </c>
      <c r="P4" s="158"/>
      <c r="Q4" s="158"/>
      <c r="R4" s="158"/>
    </row>
    <row r="5" spans="1:22" s="129" customFormat="1" ht="15" customHeight="1" x14ac:dyDescent="0.2">
      <c r="A5" s="126">
        <v>1</v>
      </c>
      <c r="B5" s="126">
        <v>2</v>
      </c>
      <c r="C5" s="126">
        <v>3</v>
      </c>
      <c r="D5" s="126">
        <v>4</v>
      </c>
      <c r="E5" s="126">
        <v>5</v>
      </c>
      <c r="F5" s="126">
        <v>6</v>
      </c>
      <c r="G5" s="127" t="s">
        <v>434</v>
      </c>
      <c r="H5" s="128">
        <v>4</v>
      </c>
      <c r="I5" s="128">
        <v>5</v>
      </c>
      <c r="J5" s="128">
        <v>6</v>
      </c>
      <c r="K5" s="128">
        <v>7</v>
      </c>
      <c r="L5" s="128">
        <v>8</v>
      </c>
      <c r="M5" s="128">
        <v>9</v>
      </c>
      <c r="N5" s="128">
        <v>10</v>
      </c>
      <c r="O5" s="128">
        <v>11</v>
      </c>
      <c r="P5" s="205"/>
      <c r="Q5" s="205"/>
      <c r="R5" s="205"/>
    </row>
    <row r="6" spans="1:22" ht="29.1" customHeight="1" x14ac:dyDescent="0.25">
      <c r="A6" s="174">
        <v>6</v>
      </c>
      <c r="B6" s="175"/>
      <c r="C6" s="175"/>
      <c r="D6" s="175"/>
      <c r="E6" s="175"/>
      <c r="F6" s="175"/>
      <c r="G6" s="176"/>
      <c r="H6" s="177" t="s">
        <v>4</v>
      </c>
      <c r="I6" s="430">
        <f t="shared" ref="I6:O6" si="0">I7+I23+I29+I35+I44</f>
        <v>300000</v>
      </c>
      <c r="J6" s="430">
        <f t="shared" si="0"/>
        <v>12500000</v>
      </c>
      <c r="K6" s="430">
        <f t="shared" si="0"/>
        <v>574000</v>
      </c>
      <c r="L6" s="430">
        <f t="shared" si="0"/>
        <v>6000</v>
      </c>
      <c r="M6" s="430">
        <f t="shared" si="0"/>
        <v>500</v>
      </c>
      <c r="N6" s="430">
        <f t="shared" si="0"/>
        <v>8000000</v>
      </c>
      <c r="O6" s="430">
        <f t="shared" si="0"/>
        <v>0</v>
      </c>
    </row>
    <row r="7" spans="1:22" s="135" customFormat="1" ht="30" customHeight="1" x14ac:dyDescent="0.25">
      <c r="A7" s="175"/>
      <c r="B7" s="178">
        <v>63</v>
      </c>
      <c r="C7" s="178"/>
      <c r="D7" s="175"/>
      <c r="E7" s="175"/>
      <c r="F7" s="175"/>
      <c r="G7" s="179"/>
      <c r="H7" s="174" t="s">
        <v>439</v>
      </c>
      <c r="I7" s="430"/>
      <c r="J7" s="430">
        <f>J8+J12+J16</f>
        <v>0</v>
      </c>
      <c r="K7" s="430">
        <f>K8+K12+K16</f>
        <v>574000</v>
      </c>
      <c r="L7" s="430">
        <f t="shared" ref="L7:O7" si="1">L8+L12+L16</f>
        <v>6000</v>
      </c>
      <c r="M7" s="430">
        <f t="shared" si="1"/>
        <v>0</v>
      </c>
      <c r="N7" s="430">
        <f t="shared" si="1"/>
        <v>0</v>
      </c>
      <c r="O7" s="430">
        <f t="shared" si="1"/>
        <v>0</v>
      </c>
      <c r="P7" s="206"/>
      <c r="Q7" s="206"/>
      <c r="R7" s="159"/>
      <c r="V7" s="161"/>
    </row>
    <row r="8" spans="1:22" s="180" customFormat="1" ht="29.1" hidden="1" customHeight="1" x14ac:dyDescent="0.25">
      <c r="A8" s="175"/>
      <c r="B8" s="178"/>
      <c r="C8" s="178">
        <v>633</v>
      </c>
      <c r="D8" s="175"/>
      <c r="E8" s="175"/>
      <c r="F8" s="175"/>
      <c r="G8" s="179"/>
      <c r="H8" s="174" t="s">
        <v>440</v>
      </c>
      <c r="I8" s="430"/>
      <c r="J8" s="430">
        <f>J9</f>
        <v>0</v>
      </c>
      <c r="K8" s="430">
        <f t="shared" ref="K8:O10" si="2">K9</f>
        <v>0</v>
      </c>
      <c r="L8" s="430">
        <f t="shared" si="2"/>
        <v>0</v>
      </c>
      <c r="M8" s="430">
        <f t="shared" si="2"/>
        <v>0</v>
      </c>
      <c r="N8" s="430">
        <f t="shared" si="2"/>
        <v>0</v>
      </c>
      <c r="O8" s="430">
        <f t="shared" si="2"/>
        <v>0</v>
      </c>
      <c r="P8" s="207"/>
      <c r="Q8" s="207"/>
      <c r="R8" s="207"/>
    </row>
    <row r="9" spans="1:22" s="135" customFormat="1" ht="30" hidden="1" customHeight="1" x14ac:dyDescent="0.25">
      <c r="A9" s="131"/>
      <c r="B9" s="133"/>
      <c r="C9" s="133"/>
      <c r="D9" s="131">
        <v>6331</v>
      </c>
      <c r="E9" s="131"/>
      <c r="F9" s="131"/>
      <c r="G9" s="134"/>
      <c r="H9" s="130" t="s">
        <v>441</v>
      </c>
      <c r="I9" s="431"/>
      <c r="J9" s="432">
        <f>J10</f>
        <v>0</v>
      </c>
      <c r="K9" s="432">
        <f t="shared" si="2"/>
        <v>0</v>
      </c>
      <c r="L9" s="432">
        <f t="shared" si="2"/>
        <v>0</v>
      </c>
      <c r="M9" s="432">
        <f t="shared" si="2"/>
        <v>0</v>
      </c>
      <c r="N9" s="432">
        <f t="shared" si="2"/>
        <v>0</v>
      </c>
      <c r="O9" s="432">
        <f t="shared" si="2"/>
        <v>0</v>
      </c>
      <c r="P9" s="206"/>
      <c r="Q9" s="206"/>
      <c r="R9" s="206"/>
    </row>
    <row r="10" spans="1:22" s="135" customFormat="1" ht="30" hidden="1" customHeight="1" x14ac:dyDescent="0.25">
      <c r="A10" s="131"/>
      <c r="B10" s="133"/>
      <c r="C10" s="133"/>
      <c r="D10" s="131"/>
      <c r="E10" s="131">
        <v>63311</v>
      </c>
      <c r="F10" s="131"/>
      <c r="G10" s="134"/>
      <c r="H10" s="131" t="s">
        <v>442</v>
      </c>
      <c r="I10" s="432"/>
      <c r="J10" s="432">
        <f>J11</f>
        <v>0</v>
      </c>
      <c r="K10" s="432">
        <f t="shared" si="2"/>
        <v>0</v>
      </c>
      <c r="L10" s="432">
        <f t="shared" si="2"/>
        <v>0</v>
      </c>
      <c r="M10" s="432">
        <f t="shared" si="2"/>
        <v>0</v>
      </c>
      <c r="N10" s="432">
        <f t="shared" si="2"/>
        <v>0</v>
      </c>
      <c r="O10" s="432">
        <f t="shared" si="2"/>
        <v>0</v>
      </c>
      <c r="P10" s="206"/>
      <c r="Q10" s="206"/>
      <c r="R10" s="206"/>
    </row>
    <row r="11" spans="1:22" s="135" customFormat="1" ht="30" hidden="1" customHeight="1" x14ac:dyDescent="0.25">
      <c r="A11" s="131"/>
      <c r="B11" s="133"/>
      <c r="C11" s="133"/>
      <c r="D11" s="131"/>
      <c r="E11" s="131"/>
      <c r="F11" s="136">
        <v>633110</v>
      </c>
      <c r="G11" s="137"/>
      <c r="H11" s="136" t="s">
        <v>442</v>
      </c>
      <c r="I11" s="433"/>
      <c r="J11" s="433">
        <v>0</v>
      </c>
      <c r="K11" s="433">
        <v>0</v>
      </c>
      <c r="L11" s="433">
        <v>0</v>
      </c>
      <c r="M11" s="433">
        <v>0</v>
      </c>
      <c r="N11" s="434">
        <v>0</v>
      </c>
      <c r="O11" s="434">
        <v>0</v>
      </c>
      <c r="P11" s="206"/>
      <c r="Q11" s="206"/>
      <c r="R11" s="206"/>
    </row>
    <row r="12" spans="1:22" s="180" customFormat="1" ht="29.1" customHeight="1" x14ac:dyDescent="0.25">
      <c r="A12" s="175"/>
      <c r="B12" s="178"/>
      <c r="C12" s="178">
        <v>634</v>
      </c>
      <c r="D12" s="175"/>
      <c r="E12" s="175"/>
      <c r="F12" s="175"/>
      <c r="G12" s="179"/>
      <c r="H12" s="174" t="s">
        <v>443</v>
      </c>
      <c r="I12" s="430"/>
      <c r="J12" s="430">
        <f>J13</f>
        <v>0</v>
      </c>
      <c r="K12" s="430">
        <f>K13</f>
        <v>360000</v>
      </c>
      <c r="L12" s="430">
        <f t="shared" ref="K12:O14" si="3">L13</f>
        <v>0</v>
      </c>
      <c r="M12" s="430">
        <f t="shared" si="3"/>
        <v>0</v>
      </c>
      <c r="N12" s="430">
        <f t="shared" si="3"/>
        <v>0</v>
      </c>
      <c r="O12" s="430">
        <f t="shared" si="3"/>
        <v>0</v>
      </c>
      <c r="P12" s="207"/>
      <c r="Q12" s="207"/>
      <c r="R12" s="207"/>
    </row>
    <row r="13" spans="1:22" s="135" customFormat="1" ht="21.95" hidden="1" customHeight="1" x14ac:dyDescent="0.25">
      <c r="A13" s="131"/>
      <c r="B13" s="133"/>
      <c r="C13" s="133"/>
      <c r="D13" s="131">
        <v>6341</v>
      </c>
      <c r="E13" s="131"/>
      <c r="F13" s="131"/>
      <c r="G13" s="132"/>
      <c r="H13" s="131" t="s">
        <v>444</v>
      </c>
      <c r="I13" s="432"/>
      <c r="J13" s="432">
        <f>J14</f>
        <v>0</v>
      </c>
      <c r="K13" s="432">
        <f t="shared" si="3"/>
        <v>360000</v>
      </c>
      <c r="L13" s="432">
        <f t="shared" si="3"/>
        <v>0</v>
      </c>
      <c r="M13" s="432">
        <f t="shared" si="3"/>
        <v>0</v>
      </c>
      <c r="N13" s="432">
        <f t="shared" si="3"/>
        <v>0</v>
      </c>
      <c r="O13" s="432">
        <f t="shared" si="3"/>
        <v>0</v>
      </c>
      <c r="P13" s="206"/>
      <c r="Q13" s="206"/>
      <c r="R13" s="206"/>
    </row>
    <row r="14" spans="1:22" s="135" customFormat="1" ht="21.95" hidden="1" customHeight="1" x14ac:dyDescent="0.25">
      <c r="A14" s="131"/>
      <c r="B14" s="133"/>
      <c r="C14" s="133"/>
      <c r="D14" s="131"/>
      <c r="E14" s="131">
        <v>63414</v>
      </c>
      <c r="F14" s="131"/>
      <c r="G14" s="132"/>
      <c r="H14" s="131" t="s">
        <v>445</v>
      </c>
      <c r="I14" s="432"/>
      <c r="J14" s="432">
        <v>0</v>
      </c>
      <c r="K14" s="432">
        <f>K15</f>
        <v>360000</v>
      </c>
      <c r="L14" s="432">
        <f t="shared" si="3"/>
        <v>0</v>
      </c>
      <c r="M14" s="432">
        <f t="shared" si="3"/>
        <v>0</v>
      </c>
      <c r="N14" s="432">
        <f t="shared" si="3"/>
        <v>0</v>
      </c>
      <c r="O14" s="432">
        <f t="shared" si="3"/>
        <v>0</v>
      </c>
      <c r="P14" s="206"/>
      <c r="Q14" s="206"/>
      <c r="R14" s="206"/>
    </row>
    <row r="15" spans="1:22" s="135" customFormat="1" ht="24.95" hidden="1" customHeight="1" x14ac:dyDescent="0.25">
      <c r="A15" s="131"/>
      <c r="B15" s="133"/>
      <c r="C15" s="133"/>
      <c r="D15" s="131"/>
      <c r="E15" s="131"/>
      <c r="F15" s="136">
        <v>634140</v>
      </c>
      <c r="G15" s="138"/>
      <c r="H15" s="136" t="s">
        <v>497</v>
      </c>
      <c r="I15" s="433"/>
      <c r="J15" s="433">
        <v>0</v>
      </c>
      <c r="K15" s="433">
        <v>360000</v>
      </c>
      <c r="L15" s="433">
        <v>0</v>
      </c>
      <c r="M15" s="433">
        <v>0</v>
      </c>
      <c r="N15" s="433">
        <v>0</v>
      </c>
      <c r="O15" s="434">
        <v>0</v>
      </c>
      <c r="P15" s="206"/>
      <c r="Q15" s="206"/>
      <c r="R15" s="206"/>
    </row>
    <row r="16" spans="1:22" s="180" customFormat="1" ht="32.1" customHeight="1" x14ac:dyDescent="0.25">
      <c r="A16" s="175"/>
      <c r="B16" s="178"/>
      <c r="C16" s="178">
        <v>636</v>
      </c>
      <c r="D16" s="175"/>
      <c r="E16" s="175"/>
      <c r="F16" s="175"/>
      <c r="G16" s="179"/>
      <c r="H16" s="174" t="s">
        <v>446</v>
      </c>
      <c r="I16" s="430"/>
      <c r="J16" s="430">
        <f>J17+J20</f>
        <v>0</v>
      </c>
      <c r="K16" s="430">
        <f>K17</f>
        <v>214000</v>
      </c>
      <c r="L16" s="430">
        <f>L20</f>
        <v>6000</v>
      </c>
      <c r="M16" s="430">
        <f t="shared" ref="M16:O16" si="4">M17+M20</f>
        <v>0</v>
      </c>
      <c r="N16" s="430">
        <f t="shared" si="4"/>
        <v>0</v>
      </c>
      <c r="O16" s="430">
        <f t="shared" si="4"/>
        <v>0</v>
      </c>
      <c r="P16" s="207"/>
      <c r="Q16" s="207"/>
      <c r="R16" s="207"/>
    </row>
    <row r="17" spans="1:18" s="135" customFormat="1" ht="30" hidden="1" customHeight="1" x14ac:dyDescent="0.25">
      <c r="A17" s="131"/>
      <c r="B17" s="133"/>
      <c r="C17" s="133"/>
      <c r="D17" s="131">
        <v>6361</v>
      </c>
      <c r="E17" s="131"/>
      <c r="F17" s="131"/>
      <c r="G17" s="132"/>
      <c r="H17" s="131" t="s">
        <v>447</v>
      </c>
      <c r="I17" s="432"/>
      <c r="J17" s="432">
        <f>J18</f>
        <v>0</v>
      </c>
      <c r="K17" s="432">
        <f t="shared" ref="K17:O18" si="5">K18</f>
        <v>214000</v>
      </c>
      <c r="L17" s="432">
        <f t="shared" si="5"/>
        <v>0</v>
      </c>
      <c r="M17" s="432">
        <f t="shared" si="5"/>
        <v>0</v>
      </c>
      <c r="N17" s="432">
        <f t="shared" si="5"/>
        <v>0</v>
      </c>
      <c r="O17" s="432">
        <f t="shared" si="5"/>
        <v>0</v>
      </c>
      <c r="P17" s="206"/>
      <c r="Q17" s="206"/>
      <c r="R17" s="206"/>
    </row>
    <row r="18" spans="1:18" s="135" customFormat="1" ht="30" hidden="1" customHeight="1" x14ac:dyDescent="0.25">
      <c r="A18" s="131"/>
      <c r="B18" s="133"/>
      <c r="C18" s="133"/>
      <c r="D18" s="131"/>
      <c r="E18" s="131">
        <v>63612</v>
      </c>
      <c r="F18" s="131"/>
      <c r="G18" s="132"/>
      <c r="H18" s="131" t="s">
        <v>448</v>
      </c>
      <c r="I18" s="432"/>
      <c r="J18" s="432">
        <f>J19</f>
        <v>0</v>
      </c>
      <c r="K18" s="432">
        <f t="shared" si="5"/>
        <v>214000</v>
      </c>
      <c r="L18" s="432">
        <f t="shared" si="5"/>
        <v>0</v>
      </c>
      <c r="M18" s="432">
        <f t="shared" si="5"/>
        <v>0</v>
      </c>
      <c r="N18" s="432">
        <f t="shared" si="5"/>
        <v>0</v>
      </c>
      <c r="O18" s="432">
        <f t="shared" si="5"/>
        <v>0</v>
      </c>
      <c r="P18" s="206"/>
      <c r="Q18" s="206"/>
      <c r="R18" s="206"/>
    </row>
    <row r="19" spans="1:18" s="135" customFormat="1" ht="24.95" hidden="1" customHeight="1" x14ac:dyDescent="0.25">
      <c r="A19" s="131"/>
      <c r="B19" s="133"/>
      <c r="C19" s="133"/>
      <c r="D19" s="131"/>
      <c r="E19" s="131"/>
      <c r="F19" s="136">
        <v>636120</v>
      </c>
      <c r="G19" s="138"/>
      <c r="H19" s="136" t="s">
        <v>448</v>
      </c>
      <c r="I19" s="433"/>
      <c r="J19" s="433">
        <v>0</v>
      </c>
      <c r="K19" s="435">
        <v>214000</v>
      </c>
      <c r="L19" s="436">
        <v>0</v>
      </c>
      <c r="M19" s="436">
        <v>0</v>
      </c>
      <c r="N19" s="434">
        <v>0</v>
      </c>
      <c r="O19" s="434">
        <f>'[1]POSEBNI DIO_2018 I -IX'!L588</f>
        <v>0</v>
      </c>
      <c r="P19" s="206"/>
      <c r="Q19" s="206"/>
      <c r="R19" s="206"/>
    </row>
    <row r="20" spans="1:18" s="135" customFormat="1" ht="30" hidden="1" customHeight="1" x14ac:dyDescent="0.25">
      <c r="A20" s="131"/>
      <c r="B20" s="139"/>
      <c r="C20" s="139"/>
      <c r="D20" s="131">
        <v>6362</v>
      </c>
      <c r="E20" s="131"/>
      <c r="F20" s="131"/>
      <c r="G20" s="132"/>
      <c r="H20" s="131" t="s">
        <v>449</v>
      </c>
      <c r="I20" s="432"/>
      <c r="J20" s="432">
        <f>J21</f>
        <v>0</v>
      </c>
      <c r="K20" s="432">
        <f t="shared" ref="K20:O21" si="6">K21</f>
        <v>0</v>
      </c>
      <c r="L20" s="432">
        <f t="shared" si="6"/>
        <v>6000</v>
      </c>
      <c r="M20" s="432">
        <f t="shared" si="6"/>
        <v>0</v>
      </c>
      <c r="N20" s="432">
        <f t="shared" si="6"/>
        <v>0</v>
      </c>
      <c r="O20" s="432">
        <f t="shared" si="6"/>
        <v>0</v>
      </c>
      <c r="P20" s="206"/>
      <c r="Q20" s="206"/>
      <c r="R20" s="206"/>
    </row>
    <row r="21" spans="1:18" s="135" customFormat="1" ht="30" hidden="1" customHeight="1" x14ac:dyDescent="0.25">
      <c r="A21" s="131"/>
      <c r="B21" s="139"/>
      <c r="C21" s="139"/>
      <c r="D21" s="131"/>
      <c r="E21" s="131">
        <v>63622</v>
      </c>
      <c r="F21" s="131"/>
      <c r="G21" s="132"/>
      <c r="H21" s="131" t="s">
        <v>450</v>
      </c>
      <c r="I21" s="432"/>
      <c r="J21" s="432">
        <f>J22</f>
        <v>0</v>
      </c>
      <c r="K21" s="432">
        <f t="shared" si="6"/>
        <v>0</v>
      </c>
      <c r="L21" s="432">
        <f t="shared" si="6"/>
        <v>6000</v>
      </c>
      <c r="M21" s="432">
        <f t="shared" si="6"/>
        <v>0</v>
      </c>
      <c r="N21" s="432">
        <f t="shared" si="6"/>
        <v>0</v>
      </c>
      <c r="O21" s="432">
        <f t="shared" si="6"/>
        <v>0</v>
      </c>
      <c r="P21" s="206"/>
      <c r="Q21" s="206"/>
      <c r="R21" s="206"/>
    </row>
    <row r="22" spans="1:18" s="135" customFormat="1" ht="24.95" hidden="1" customHeight="1" x14ac:dyDescent="0.25">
      <c r="A22" s="131"/>
      <c r="B22" s="139"/>
      <c r="C22" s="139"/>
      <c r="D22" s="131"/>
      <c r="E22" s="131"/>
      <c r="F22" s="136">
        <v>636220</v>
      </c>
      <c r="G22" s="138"/>
      <c r="H22" s="136" t="s">
        <v>450</v>
      </c>
      <c r="I22" s="433"/>
      <c r="J22" s="433">
        <v>0</v>
      </c>
      <c r="K22" s="433">
        <v>0</v>
      </c>
      <c r="L22" s="437">
        <v>6000</v>
      </c>
      <c r="M22" s="436">
        <v>0</v>
      </c>
      <c r="N22" s="434">
        <v>0</v>
      </c>
      <c r="O22" s="434">
        <f>'[1]POSEBNI DIO_2018 I -IX'!L851</f>
        <v>0</v>
      </c>
      <c r="P22" s="206"/>
      <c r="Q22" s="206"/>
      <c r="R22" s="206"/>
    </row>
    <row r="23" spans="1:18" s="180" customFormat="1" ht="29.1" customHeight="1" x14ac:dyDescent="0.25">
      <c r="A23" s="174"/>
      <c r="B23" s="174">
        <v>64</v>
      </c>
      <c r="C23" s="174"/>
      <c r="D23" s="174"/>
      <c r="E23" s="174"/>
      <c r="F23" s="174"/>
      <c r="G23" s="179"/>
      <c r="H23" s="181" t="s">
        <v>451</v>
      </c>
      <c r="I23" s="438"/>
      <c r="J23" s="430">
        <f>J24</f>
        <v>0</v>
      </c>
      <c r="K23" s="430">
        <f t="shared" ref="K23:O26" si="7">K24</f>
        <v>0</v>
      </c>
      <c r="L23" s="430">
        <f t="shared" si="7"/>
        <v>0</v>
      </c>
      <c r="M23" s="430">
        <f t="shared" si="7"/>
        <v>500</v>
      </c>
      <c r="N23" s="430">
        <f t="shared" si="7"/>
        <v>0</v>
      </c>
      <c r="O23" s="430">
        <f t="shared" si="7"/>
        <v>0</v>
      </c>
      <c r="P23" s="207"/>
      <c r="Q23" s="207"/>
      <c r="R23" s="207"/>
    </row>
    <row r="24" spans="1:18" s="180" customFormat="1" ht="29.1" customHeight="1" x14ac:dyDescent="0.25">
      <c r="A24" s="174"/>
      <c r="B24" s="174"/>
      <c r="C24" s="174">
        <v>641</v>
      </c>
      <c r="D24" s="174"/>
      <c r="E24" s="182"/>
      <c r="F24" s="182"/>
      <c r="G24" s="183"/>
      <c r="H24" s="184" t="s">
        <v>452</v>
      </c>
      <c r="I24" s="439"/>
      <c r="J24" s="430">
        <f>J25</f>
        <v>0</v>
      </c>
      <c r="K24" s="430">
        <f t="shared" si="7"/>
        <v>0</v>
      </c>
      <c r="L24" s="430">
        <f t="shared" si="7"/>
        <v>0</v>
      </c>
      <c r="M24" s="430">
        <f>M25</f>
        <v>500</v>
      </c>
      <c r="N24" s="430">
        <f t="shared" si="7"/>
        <v>0</v>
      </c>
      <c r="O24" s="430">
        <f t="shared" si="7"/>
        <v>0</v>
      </c>
      <c r="P24" s="207"/>
      <c r="Q24" s="207"/>
      <c r="R24" s="207"/>
    </row>
    <row r="25" spans="1:18" s="135" customFormat="1" ht="21.95" hidden="1" customHeight="1" x14ac:dyDescent="0.25">
      <c r="A25" s="131"/>
      <c r="B25" s="131"/>
      <c r="C25" s="131"/>
      <c r="D25" s="131">
        <v>6413</v>
      </c>
      <c r="E25" s="131"/>
      <c r="F25" s="131"/>
      <c r="G25" s="132"/>
      <c r="H25" s="140" t="s">
        <v>453</v>
      </c>
      <c r="I25" s="440"/>
      <c r="J25" s="432">
        <f>J26</f>
        <v>0</v>
      </c>
      <c r="K25" s="432">
        <f t="shared" si="7"/>
        <v>0</v>
      </c>
      <c r="L25" s="432">
        <f t="shared" si="7"/>
        <v>0</v>
      </c>
      <c r="M25" s="432">
        <f t="shared" si="7"/>
        <v>500</v>
      </c>
      <c r="N25" s="432">
        <f t="shared" si="7"/>
        <v>0</v>
      </c>
      <c r="O25" s="432">
        <f t="shared" si="7"/>
        <v>0</v>
      </c>
      <c r="P25" s="206"/>
      <c r="Q25" s="206"/>
      <c r="R25" s="206"/>
    </row>
    <row r="26" spans="1:18" s="135" customFormat="1" ht="21.95" hidden="1" customHeight="1" x14ac:dyDescent="0.25">
      <c r="A26" s="131"/>
      <c r="B26" s="131"/>
      <c r="C26" s="131"/>
      <c r="D26" s="131"/>
      <c r="E26" s="131">
        <v>64132</v>
      </c>
      <c r="F26" s="131"/>
      <c r="G26" s="132"/>
      <c r="H26" s="141" t="s">
        <v>454</v>
      </c>
      <c r="I26" s="441"/>
      <c r="J26" s="432">
        <f>J27</f>
        <v>0</v>
      </c>
      <c r="K26" s="432">
        <f t="shared" si="7"/>
        <v>0</v>
      </c>
      <c r="L26" s="432">
        <f t="shared" si="7"/>
        <v>0</v>
      </c>
      <c r="M26" s="432">
        <f t="shared" si="7"/>
        <v>500</v>
      </c>
      <c r="N26" s="432">
        <f t="shared" si="7"/>
        <v>0</v>
      </c>
      <c r="O26" s="432">
        <f t="shared" si="7"/>
        <v>0</v>
      </c>
      <c r="P26" s="206"/>
      <c r="Q26" s="206"/>
      <c r="R26" s="206"/>
    </row>
    <row r="27" spans="1:18" s="135" customFormat="1" ht="24.95" hidden="1" customHeight="1" x14ac:dyDescent="0.25">
      <c r="A27" s="131"/>
      <c r="B27" s="131"/>
      <c r="C27" s="131"/>
      <c r="D27" s="131"/>
      <c r="E27" s="131"/>
      <c r="F27" s="136">
        <v>641320</v>
      </c>
      <c r="G27" s="138"/>
      <c r="H27" s="142" t="s">
        <v>454</v>
      </c>
      <c r="I27" s="442"/>
      <c r="J27" s="433">
        <v>0</v>
      </c>
      <c r="K27" s="433">
        <v>0</v>
      </c>
      <c r="L27" s="436">
        <v>0</v>
      </c>
      <c r="M27" s="437">
        <v>500</v>
      </c>
      <c r="N27" s="434">
        <v>0</v>
      </c>
      <c r="O27" s="434"/>
      <c r="P27" s="206"/>
      <c r="Q27" s="206"/>
      <c r="R27" s="206"/>
    </row>
    <row r="28" spans="1:18" s="180" customFormat="1" ht="29.1" customHeight="1" x14ac:dyDescent="0.25">
      <c r="A28" s="175"/>
      <c r="B28" s="175"/>
      <c r="C28" s="175"/>
      <c r="D28" s="175"/>
      <c r="E28" s="175"/>
      <c r="F28" s="175"/>
      <c r="G28" s="179"/>
      <c r="H28" s="185" t="s">
        <v>455</v>
      </c>
      <c r="I28" s="443"/>
      <c r="J28" s="430">
        <f t="shared" ref="J28:O32" si="8">J29</f>
        <v>0</v>
      </c>
      <c r="K28" s="430">
        <f t="shared" si="8"/>
        <v>0</v>
      </c>
      <c r="L28" s="430">
        <f t="shared" si="8"/>
        <v>0</v>
      </c>
      <c r="M28" s="430">
        <f t="shared" si="8"/>
        <v>0</v>
      </c>
      <c r="N28" s="430">
        <f t="shared" si="8"/>
        <v>8000000</v>
      </c>
      <c r="O28" s="430">
        <f t="shared" si="8"/>
        <v>0</v>
      </c>
      <c r="P28" s="207"/>
      <c r="Q28" s="207"/>
      <c r="R28" s="207"/>
    </row>
    <row r="29" spans="1:18" s="180" customFormat="1" ht="45" x14ac:dyDescent="0.25">
      <c r="A29" s="174"/>
      <c r="B29" s="174">
        <v>66</v>
      </c>
      <c r="C29" s="174"/>
      <c r="D29" s="174"/>
      <c r="E29" s="174"/>
      <c r="F29" s="174"/>
      <c r="G29" s="179"/>
      <c r="H29" s="186" t="s">
        <v>456</v>
      </c>
      <c r="I29" s="444"/>
      <c r="J29" s="430">
        <f t="shared" si="8"/>
        <v>0</v>
      </c>
      <c r="K29" s="430">
        <f t="shared" si="8"/>
        <v>0</v>
      </c>
      <c r="L29" s="430">
        <f t="shared" si="8"/>
        <v>0</v>
      </c>
      <c r="M29" s="430">
        <f t="shared" si="8"/>
        <v>0</v>
      </c>
      <c r="N29" s="430">
        <f t="shared" si="8"/>
        <v>8000000</v>
      </c>
      <c r="O29" s="430">
        <f t="shared" si="8"/>
        <v>0</v>
      </c>
      <c r="P29" s="207"/>
      <c r="Q29" s="207"/>
      <c r="R29" s="207"/>
    </row>
    <row r="30" spans="1:18" s="180" customFormat="1" ht="32.1" customHeight="1" x14ac:dyDescent="0.25">
      <c r="A30" s="174"/>
      <c r="B30" s="174"/>
      <c r="C30" s="174">
        <v>661</v>
      </c>
      <c r="D30" s="174"/>
      <c r="E30" s="174"/>
      <c r="F30" s="174"/>
      <c r="G30" s="179"/>
      <c r="H30" s="174" t="s">
        <v>457</v>
      </c>
      <c r="I30" s="430"/>
      <c r="J30" s="430">
        <f t="shared" si="8"/>
        <v>0</v>
      </c>
      <c r="K30" s="430">
        <f t="shared" si="8"/>
        <v>0</v>
      </c>
      <c r="L30" s="430">
        <f t="shared" si="8"/>
        <v>0</v>
      </c>
      <c r="M30" s="430">
        <f t="shared" si="8"/>
        <v>0</v>
      </c>
      <c r="N30" s="430">
        <f>N31</f>
        <v>8000000</v>
      </c>
      <c r="O30" s="430">
        <f t="shared" si="8"/>
        <v>0</v>
      </c>
      <c r="P30" s="207"/>
      <c r="Q30" s="207"/>
      <c r="R30" s="207"/>
    </row>
    <row r="31" spans="1:18" s="135" customFormat="1" ht="21.95" hidden="1" customHeight="1" x14ac:dyDescent="0.25">
      <c r="A31" s="131"/>
      <c r="B31" s="131"/>
      <c r="C31" s="131"/>
      <c r="D31" s="131">
        <v>6615</v>
      </c>
      <c r="E31" s="131"/>
      <c r="F31" s="131"/>
      <c r="G31" s="132"/>
      <c r="H31" s="131" t="s">
        <v>458</v>
      </c>
      <c r="I31" s="432"/>
      <c r="J31" s="432">
        <f>J32</f>
        <v>0</v>
      </c>
      <c r="K31" s="432">
        <f t="shared" si="8"/>
        <v>0</v>
      </c>
      <c r="L31" s="432">
        <f t="shared" si="8"/>
        <v>0</v>
      </c>
      <c r="M31" s="432">
        <f t="shared" si="8"/>
        <v>0</v>
      </c>
      <c r="N31" s="432">
        <f t="shared" si="8"/>
        <v>8000000</v>
      </c>
      <c r="O31" s="432">
        <f t="shared" si="8"/>
        <v>0</v>
      </c>
      <c r="P31" s="206"/>
      <c r="Q31" s="206"/>
      <c r="R31" s="206"/>
    </row>
    <row r="32" spans="1:18" s="135" customFormat="1" ht="21.95" hidden="1" customHeight="1" x14ac:dyDescent="0.25">
      <c r="A32" s="131"/>
      <c r="B32" s="131"/>
      <c r="C32" s="131"/>
      <c r="D32" s="131"/>
      <c r="E32" s="131">
        <v>66151</v>
      </c>
      <c r="F32" s="131"/>
      <c r="G32" s="132"/>
      <c r="H32" s="144" t="s">
        <v>458</v>
      </c>
      <c r="I32" s="445"/>
      <c r="J32" s="432">
        <f>J33</f>
        <v>0</v>
      </c>
      <c r="K32" s="432">
        <f t="shared" si="8"/>
        <v>0</v>
      </c>
      <c r="L32" s="432">
        <f t="shared" si="8"/>
        <v>0</v>
      </c>
      <c r="M32" s="432">
        <f t="shared" si="8"/>
        <v>0</v>
      </c>
      <c r="N32" s="432">
        <f t="shared" si="8"/>
        <v>8000000</v>
      </c>
      <c r="O32" s="432">
        <f t="shared" si="8"/>
        <v>0</v>
      </c>
      <c r="P32" s="206"/>
      <c r="Q32" s="206"/>
      <c r="R32" s="206"/>
    </row>
    <row r="33" spans="1:18" s="135" customFormat="1" ht="24.95" hidden="1" customHeight="1" x14ac:dyDescent="0.25">
      <c r="A33" s="131"/>
      <c r="B33" s="131"/>
      <c r="C33" s="131"/>
      <c r="D33" s="131"/>
      <c r="E33" s="131"/>
      <c r="F33" s="136">
        <v>661510</v>
      </c>
      <c r="G33" s="138"/>
      <c r="H33" s="145" t="s">
        <v>458</v>
      </c>
      <c r="I33" s="446"/>
      <c r="J33" s="433">
        <v>0</v>
      </c>
      <c r="K33" s="433">
        <v>0</v>
      </c>
      <c r="L33" s="436">
        <v>0</v>
      </c>
      <c r="M33" s="436">
        <v>0</v>
      </c>
      <c r="N33" s="437">
        <v>8000000</v>
      </c>
      <c r="O33" s="434"/>
      <c r="P33" s="206"/>
      <c r="Q33" s="206"/>
      <c r="R33" s="206"/>
    </row>
    <row r="34" spans="1:18" s="180" customFormat="1" ht="29.1" customHeight="1" x14ac:dyDescent="0.25">
      <c r="A34" s="174"/>
      <c r="B34" s="174">
        <v>67</v>
      </c>
      <c r="C34" s="175"/>
      <c r="D34" s="175"/>
      <c r="E34" s="175"/>
      <c r="F34" s="175"/>
      <c r="G34" s="179"/>
      <c r="H34" s="187" t="s">
        <v>459</v>
      </c>
      <c r="I34" s="430">
        <f>I35</f>
        <v>300000</v>
      </c>
      <c r="J34" s="430">
        <f>J35+J44</f>
        <v>12500000</v>
      </c>
      <c r="K34" s="430">
        <f t="shared" ref="K34:O34" si="9">K35</f>
        <v>0</v>
      </c>
      <c r="L34" s="430">
        <f t="shared" si="9"/>
        <v>0</v>
      </c>
      <c r="M34" s="430">
        <f t="shared" si="9"/>
        <v>0</v>
      </c>
      <c r="N34" s="430"/>
      <c r="O34" s="430">
        <f t="shared" si="9"/>
        <v>0</v>
      </c>
      <c r="P34" s="207"/>
      <c r="Q34" s="207"/>
      <c r="R34" s="207"/>
    </row>
    <row r="35" spans="1:18" s="180" customFormat="1" ht="32.1" customHeight="1" x14ac:dyDescent="0.25">
      <c r="A35" s="174"/>
      <c r="B35" s="174"/>
      <c r="C35" s="174"/>
      <c r="D35" s="174"/>
      <c r="E35" s="174"/>
      <c r="F35" s="174"/>
      <c r="G35" s="179"/>
      <c r="H35" s="174" t="s">
        <v>460</v>
      </c>
      <c r="I35" s="430">
        <f>I36</f>
        <v>300000</v>
      </c>
      <c r="J35" s="430">
        <f t="shared" ref="J35:O35" si="10">J36+J40</f>
        <v>12500000</v>
      </c>
      <c r="K35" s="430">
        <f t="shared" si="10"/>
        <v>0</v>
      </c>
      <c r="L35" s="430">
        <f t="shared" si="10"/>
        <v>0</v>
      </c>
      <c r="M35" s="430">
        <f t="shared" si="10"/>
        <v>0</v>
      </c>
      <c r="N35" s="430">
        <f t="shared" si="10"/>
        <v>0</v>
      </c>
      <c r="O35" s="430">
        <f t="shared" si="10"/>
        <v>0</v>
      </c>
      <c r="P35" s="207"/>
      <c r="Q35" s="207"/>
      <c r="R35" s="207"/>
    </row>
    <row r="36" spans="1:18" s="180" customFormat="1" ht="31.5" customHeight="1" x14ac:dyDescent="0.25">
      <c r="A36" s="174"/>
      <c r="B36" s="174"/>
      <c r="C36" s="174">
        <v>671</v>
      </c>
      <c r="D36" s="174"/>
      <c r="E36" s="174"/>
      <c r="F36" s="174"/>
      <c r="G36" s="179"/>
      <c r="H36" s="174" t="s">
        <v>461</v>
      </c>
      <c r="I36" s="430">
        <f>I37</f>
        <v>300000</v>
      </c>
      <c r="J36" s="430">
        <f t="shared" ref="J36:O36" si="11">J37</f>
        <v>0</v>
      </c>
      <c r="K36" s="430">
        <f t="shared" si="11"/>
        <v>0</v>
      </c>
      <c r="L36" s="430">
        <f t="shared" si="11"/>
        <v>0</v>
      </c>
      <c r="M36" s="430">
        <f t="shared" si="11"/>
        <v>0</v>
      </c>
      <c r="N36" s="430">
        <f t="shared" si="11"/>
        <v>0</v>
      </c>
      <c r="O36" s="430">
        <f t="shared" si="11"/>
        <v>0</v>
      </c>
      <c r="P36" s="207"/>
      <c r="Q36" s="207"/>
      <c r="R36" s="207"/>
    </row>
    <row r="37" spans="1:18" s="135" customFormat="1" ht="24.95" hidden="1" customHeight="1" x14ac:dyDescent="0.25">
      <c r="A37" s="130"/>
      <c r="B37" s="130"/>
      <c r="C37" s="130"/>
      <c r="D37" s="131">
        <v>6711</v>
      </c>
      <c r="E37" s="131"/>
      <c r="F37" s="131"/>
      <c r="G37" s="132"/>
      <c r="H37" s="144" t="s">
        <v>462</v>
      </c>
      <c r="I37" s="445">
        <f>I38</f>
        <v>300000</v>
      </c>
      <c r="J37" s="432">
        <f>J38</f>
        <v>0</v>
      </c>
      <c r="K37" s="432">
        <f t="shared" ref="K37:O38" si="12">K38</f>
        <v>0</v>
      </c>
      <c r="L37" s="432">
        <f t="shared" si="12"/>
        <v>0</v>
      </c>
      <c r="M37" s="432">
        <f t="shared" si="12"/>
        <v>0</v>
      </c>
      <c r="N37" s="432">
        <f t="shared" si="12"/>
        <v>0</v>
      </c>
      <c r="O37" s="432">
        <f t="shared" si="12"/>
        <v>0</v>
      </c>
      <c r="P37" s="206"/>
      <c r="Q37" s="206"/>
      <c r="R37" s="206"/>
    </row>
    <row r="38" spans="1:18" s="135" customFormat="1" ht="24.95" hidden="1" customHeight="1" x14ac:dyDescent="0.25">
      <c r="A38" s="130"/>
      <c r="B38" s="130"/>
      <c r="C38" s="130"/>
      <c r="D38" s="131"/>
      <c r="E38" s="131">
        <v>67111</v>
      </c>
      <c r="F38" s="131"/>
      <c r="G38" s="132"/>
      <c r="H38" s="144" t="s">
        <v>462</v>
      </c>
      <c r="I38" s="445">
        <f>I39</f>
        <v>300000</v>
      </c>
      <c r="J38" s="432">
        <f>J39</f>
        <v>0</v>
      </c>
      <c r="K38" s="432">
        <f t="shared" si="12"/>
        <v>0</v>
      </c>
      <c r="L38" s="432">
        <f t="shared" si="12"/>
        <v>0</v>
      </c>
      <c r="M38" s="432">
        <f t="shared" si="12"/>
        <v>0</v>
      </c>
      <c r="N38" s="432">
        <f t="shared" si="12"/>
        <v>0</v>
      </c>
      <c r="O38" s="432">
        <f t="shared" si="12"/>
        <v>0</v>
      </c>
      <c r="P38" s="206"/>
      <c r="Q38" s="206"/>
      <c r="R38" s="206"/>
    </row>
    <row r="39" spans="1:18" s="135" customFormat="1" ht="24.95" hidden="1" customHeight="1" x14ac:dyDescent="0.25">
      <c r="A39" s="130"/>
      <c r="B39" s="130"/>
      <c r="C39" s="130"/>
      <c r="D39" s="131"/>
      <c r="E39" s="131"/>
      <c r="F39" s="146">
        <v>671111</v>
      </c>
      <c r="G39" s="147"/>
      <c r="H39" s="148" t="s">
        <v>463</v>
      </c>
      <c r="I39" s="447">
        <v>300000</v>
      </c>
      <c r="J39" s="448">
        <v>0</v>
      </c>
      <c r="K39" s="448">
        <v>0</v>
      </c>
      <c r="L39" s="448">
        <v>0</v>
      </c>
      <c r="M39" s="448">
        <v>0</v>
      </c>
      <c r="N39" s="449">
        <v>0</v>
      </c>
      <c r="O39" s="450">
        <v>0</v>
      </c>
      <c r="P39" s="206"/>
      <c r="Q39" s="206"/>
      <c r="R39" s="206"/>
    </row>
    <row r="40" spans="1:18" s="180" customFormat="1" ht="29.1" customHeight="1" x14ac:dyDescent="0.25">
      <c r="A40" s="174"/>
      <c r="B40" s="178"/>
      <c r="C40" s="188">
        <v>673</v>
      </c>
      <c r="D40" s="174"/>
      <c r="E40" s="174"/>
      <c r="F40" s="174"/>
      <c r="G40" s="179"/>
      <c r="H40" s="186" t="s">
        <v>464</v>
      </c>
      <c r="I40" s="444"/>
      <c r="J40" s="430">
        <f>J41</f>
        <v>12500000</v>
      </c>
      <c r="K40" s="430">
        <f t="shared" ref="K40:O42" si="13">K41</f>
        <v>0</v>
      </c>
      <c r="L40" s="430">
        <f t="shared" si="13"/>
        <v>0</v>
      </c>
      <c r="M40" s="430">
        <f t="shared" si="13"/>
        <v>0</v>
      </c>
      <c r="N40" s="430">
        <f t="shared" si="13"/>
        <v>0</v>
      </c>
      <c r="O40" s="430">
        <f t="shared" si="13"/>
        <v>0</v>
      </c>
      <c r="P40" s="207"/>
      <c r="Q40" s="207"/>
      <c r="R40" s="207"/>
    </row>
    <row r="41" spans="1:18" s="135" customFormat="1" ht="27" hidden="1" customHeight="1" x14ac:dyDescent="0.25">
      <c r="A41" s="131"/>
      <c r="B41" s="139"/>
      <c r="C41" s="139"/>
      <c r="D41" s="131">
        <v>6731</v>
      </c>
      <c r="E41" s="131"/>
      <c r="F41" s="131"/>
      <c r="G41" s="132"/>
      <c r="H41" s="144" t="s">
        <v>464</v>
      </c>
      <c r="I41" s="445"/>
      <c r="J41" s="432">
        <f>J42</f>
        <v>12500000</v>
      </c>
      <c r="K41" s="432">
        <f t="shared" si="13"/>
        <v>0</v>
      </c>
      <c r="L41" s="432">
        <f t="shared" si="13"/>
        <v>0</v>
      </c>
      <c r="M41" s="432">
        <f t="shared" si="13"/>
        <v>0</v>
      </c>
      <c r="N41" s="432">
        <f t="shared" si="13"/>
        <v>0</v>
      </c>
      <c r="O41" s="432">
        <f t="shared" si="13"/>
        <v>0</v>
      </c>
      <c r="P41" s="206"/>
      <c r="Q41" s="206"/>
      <c r="R41" s="206"/>
    </row>
    <row r="42" spans="1:18" s="135" customFormat="1" ht="27" hidden="1" customHeight="1" x14ac:dyDescent="0.25">
      <c r="A42" s="131"/>
      <c r="B42" s="139"/>
      <c r="C42" s="139"/>
      <c r="D42" s="131"/>
      <c r="E42" s="131">
        <v>67311</v>
      </c>
      <c r="F42" s="131"/>
      <c r="G42" s="132"/>
      <c r="H42" s="144" t="s">
        <v>464</v>
      </c>
      <c r="I42" s="445"/>
      <c r="J42" s="432">
        <f>J43</f>
        <v>12500000</v>
      </c>
      <c r="K42" s="432">
        <f t="shared" si="13"/>
        <v>0</v>
      </c>
      <c r="L42" s="432">
        <f t="shared" si="13"/>
        <v>0</v>
      </c>
      <c r="M42" s="432">
        <f t="shared" si="13"/>
        <v>0</v>
      </c>
      <c r="N42" s="432">
        <f t="shared" si="13"/>
        <v>0</v>
      </c>
      <c r="O42" s="432">
        <f t="shared" si="13"/>
        <v>0</v>
      </c>
      <c r="P42" s="206"/>
      <c r="Q42" s="206"/>
      <c r="R42" s="206"/>
    </row>
    <row r="43" spans="1:18" s="135" customFormat="1" ht="27" hidden="1" customHeight="1" x14ac:dyDescent="0.25">
      <c r="A43" s="131"/>
      <c r="B43" s="139"/>
      <c r="C43" s="139"/>
      <c r="D43" s="131"/>
      <c r="E43" s="131"/>
      <c r="F43" s="136">
        <v>673111</v>
      </c>
      <c r="G43" s="138"/>
      <c r="H43" s="145" t="s">
        <v>464</v>
      </c>
      <c r="I43" s="446"/>
      <c r="J43" s="435">
        <v>12500000</v>
      </c>
      <c r="K43" s="433">
        <v>0</v>
      </c>
      <c r="L43" s="436">
        <v>0</v>
      </c>
      <c r="M43" s="436">
        <v>0</v>
      </c>
      <c r="N43" s="436">
        <v>0</v>
      </c>
      <c r="O43" s="434">
        <v>0</v>
      </c>
      <c r="P43" s="206"/>
      <c r="Q43" s="206"/>
      <c r="R43" s="206"/>
    </row>
    <row r="44" spans="1:18" s="135" customFormat="1" ht="27" hidden="1" customHeight="1" x14ac:dyDescent="0.25">
      <c r="A44" s="131"/>
      <c r="B44" s="133">
        <v>68</v>
      </c>
      <c r="C44" s="133"/>
      <c r="D44" s="130"/>
      <c r="E44" s="130"/>
      <c r="F44" s="130"/>
      <c r="G44" s="134"/>
      <c r="H44" s="143" t="s">
        <v>465</v>
      </c>
      <c r="I44" s="451"/>
      <c r="J44" s="431">
        <f>J45</f>
        <v>0</v>
      </c>
      <c r="K44" s="431">
        <f t="shared" ref="K44:O47" si="14">K45</f>
        <v>0</v>
      </c>
      <c r="L44" s="431">
        <f t="shared" si="14"/>
        <v>0</v>
      </c>
      <c r="M44" s="431">
        <f t="shared" si="14"/>
        <v>0</v>
      </c>
      <c r="N44" s="431">
        <f t="shared" si="14"/>
        <v>0</v>
      </c>
      <c r="O44" s="431">
        <f t="shared" si="14"/>
        <v>0</v>
      </c>
      <c r="P44" s="206"/>
      <c r="Q44" s="206"/>
      <c r="R44" s="206"/>
    </row>
    <row r="45" spans="1:18" s="135" customFormat="1" ht="27" hidden="1" customHeight="1" x14ac:dyDescent="0.25">
      <c r="A45" s="131"/>
      <c r="B45" s="133"/>
      <c r="C45" s="133">
        <v>683</v>
      </c>
      <c r="D45" s="130"/>
      <c r="E45" s="130"/>
      <c r="F45" s="130"/>
      <c r="G45" s="134"/>
      <c r="H45" s="143" t="s">
        <v>466</v>
      </c>
      <c r="I45" s="451"/>
      <c r="J45" s="431">
        <f>J46</f>
        <v>0</v>
      </c>
      <c r="K45" s="431">
        <f t="shared" si="14"/>
        <v>0</v>
      </c>
      <c r="L45" s="431">
        <f t="shared" si="14"/>
        <v>0</v>
      </c>
      <c r="M45" s="431">
        <f t="shared" si="14"/>
        <v>0</v>
      </c>
      <c r="N45" s="431">
        <f t="shared" si="14"/>
        <v>0</v>
      </c>
      <c r="O45" s="431">
        <f t="shared" si="14"/>
        <v>0</v>
      </c>
      <c r="P45" s="206"/>
      <c r="Q45" s="206"/>
      <c r="R45" s="206"/>
    </row>
    <row r="46" spans="1:18" s="135" customFormat="1" ht="27" hidden="1" customHeight="1" x14ac:dyDescent="0.25">
      <c r="A46" s="131"/>
      <c r="B46" s="139"/>
      <c r="C46" s="139"/>
      <c r="D46" s="131">
        <v>6831</v>
      </c>
      <c r="E46" s="131"/>
      <c r="F46" s="131"/>
      <c r="G46" s="132"/>
      <c r="H46" s="144" t="s">
        <v>466</v>
      </c>
      <c r="I46" s="445"/>
      <c r="J46" s="432">
        <f>J47</f>
        <v>0</v>
      </c>
      <c r="K46" s="432">
        <f t="shared" si="14"/>
        <v>0</v>
      </c>
      <c r="L46" s="432">
        <f t="shared" si="14"/>
        <v>0</v>
      </c>
      <c r="M46" s="432">
        <f t="shared" si="14"/>
        <v>0</v>
      </c>
      <c r="N46" s="432">
        <f t="shared" si="14"/>
        <v>0</v>
      </c>
      <c r="O46" s="432">
        <f t="shared" si="14"/>
        <v>0</v>
      </c>
      <c r="P46" s="206"/>
      <c r="Q46" s="206"/>
      <c r="R46" s="206"/>
    </row>
    <row r="47" spans="1:18" s="135" customFormat="1" ht="27" hidden="1" customHeight="1" x14ac:dyDescent="0.25">
      <c r="A47" s="131"/>
      <c r="B47" s="139"/>
      <c r="C47" s="139"/>
      <c r="D47" s="131"/>
      <c r="E47" s="131">
        <v>68311</v>
      </c>
      <c r="F47" s="131"/>
      <c r="G47" s="132"/>
      <c r="H47" s="144" t="s">
        <v>466</v>
      </c>
      <c r="I47" s="445"/>
      <c r="J47" s="432">
        <f>J48</f>
        <v>0</v>
      </c>
      <c r="K47" s="432">
        <f t="shared" si="14"/>
        <v>0</v>
      </c>
      <c r="L47" s="432">
        <f t="shared" si="14"/>
        <v>0</v>
      </c>
      <c r="M47" s="432">
        <f t="shared" si="14"/>
        <v>0</v>
      </c>
      <c r="N47" s="432">
        <f t="shared" si="14"/>
        <v>0</v>
      </c>
      <c r="O47" s="432">
        <f t="shared" si="14"/>
        <v>0</v>
      </c>
      <c r="P47" s="206"/>
      <c r="Q47" s="206"/>
      <c r="R47" s="206"/>
    </row>
    <row r="48" spans="1:18" s="135" customFormat="1" ht="27" hidden="1" customHeight="1" x14ac:dyDescent="0.25">
      <c r="A48" s="131"/>
      <c r="B48" s="139"/>
      <c r="C48" s="139"/>
      <c r="D48" s="131"/>
      <c r="E48" s="131"/>
      <c r="F48" s="149">
        <v>683110</v>
      </c>
      <c r="G48" s="150"/>
      <c r="H48" s="151" t="s">
        <v>466</v>
      </c>
      <c r="I48" s="452"/>
      <c r="J48" s="453">
        <v>0</v>
      </c>
      <c r="K48" s="453">
        <f>J48/12*9</f>
        <v>0</v>
      </c>
      <c r="L48" s="454">
        <v>0</v>
      </c>
      <c r="M48" s="454">
        <v>0</v>
      </c>
      <c r="N48" s="450">
        <v>0</v>
      </c>
      <c r="O48" s="450">
        <v>0</v>
      </c>
      <c r="P48" s="206"/>
      <c r="Q48" s="206"/>
      <c r="R48" s="206"/>
    </row>
    <row r="49" spans="1:18" s="180" customFormat="1" ht="29.1" customHeight="1" x14ac:dyDescent="0.25">
      <c r="A49" s="188">
        <v>7</v>
      </c>
      <c r="B49" s="189"/>
      <c r="C49" s="189"/>
      <c r="D49" s="189"/>
      <c r="E49" s="189"/>
      <c r="F49" s="189"/>
      <c r="G49" s="190"/>
      <c r="H49" s="189" t="s">
        <v>5</v>
      </c>
      <c r="I49" s="455"/>
      <c r="J49" s="430">
        <f>J50</f>
        <v>0</v>
      </c>
      <c r="K49" s="430">
        <f t="shared" ref="K49:O49" si="15">K50</f>
        <v>0</v>
      </c>
      <c r="L49" s="430">
        <f t="shared" si="15"/>
        <v>0</v>
      </c>
      <c r="M49" s="430">
        <f t="shared" si="15"/>
        <v>0</v>
      </c>
      <c r="N49" s="430">
        <f t="shared" si="15"/>
        <v>0</v>
      </c>
      <c r="O49" s="430">
        <f t="shared" si="15"/>
        <v>800</v>
      </c>
      <c r="P49" s="207"/>
      <c r="Q49" s="207"/>
      <c r="R49" s="207"/>
    </row>
    <row r="50" spans="1:18" s="180" customFormat="1" ht="32.1" customHeight="1" x14ac:dyDescent="0.25">
      <c r="A50" s="174"/>
      <c r="B50" s="174">
        <v>72</v>
      </c>
      <c r="C50" s="174"/>
      <c r="D50" s="174"/>
      <c r="E50" s="174"/>
      <c r="F50" s="174"/>
      <c r="G50" s="179"/>
      <c r="H50" s="174" t="s">
        <v>467</v>
      </c>
      <c r="I50" s="430"/>
      <c r="J50" s="430">
        <f>J51+J55</f>
        <v>0</v>
      </c>
      <c r="K50" s="430">
        <f t="shared" ref="K50:O50" si="16">K51+K55</f>
        <v>0</v>
      </c>
      <c r="L50" s="430">
        <f t="shared" si="16"/>
        <v>0</v>
      </c>
      <c r="M50" s="430">
        <f t="shared" si="16"/>
        <v>0</v>
      </c>
      <c r="N50" s="430">
        <f t="shared" si="16"/>
        <v>0</v>
      </c>
      <c r="O50" s="430">
        <f t="shared" si="16"/>
        <v>800</v>
      </c>
      <c r="P50" s="207"/>
      <c r="Q50" s="207"/>
      <c r="R50" s="207"/>
    </row>
    <row r="51" spans="1:18" s="180" customFormat="1" ht="29.1" customHeight="1" x14ac:dyDescent="0.25">
      <c r="A51" s="174"/>
      <c r="B51" s="178"/>
      <c r="C51" s="178">
        <v>721</v>
      </c>
      <c r="D51" s="174"/>
      <c r="E51" s="174"/>
      <c r="F51" s="174"/>
      <c r="G51" s="179"/>
      <c r="H51" s="184" t="s">
        <v>468</v>
      </c>
      <c r="I51" s="439"/>
      <c r="J51" s="430">
        <f>J52</f>
        <v>0</v>
      </c>
      <c r="K51" s="430">
        <f t="shared" ref="K51:O53" si="17">K52</f>
        <v>0</v>
      </c>
      <c r="L51" s="430">
        <f t="shared" si="17"/>
        <v>0</v>
      </c>
      <c r="M51" s="430">
        <f t="shared" si="17"/>
        <v>0</v>
      </c>
      <c r="N51" s="430">
        <f t="shared" si="17"/>
        <v>0</v>
      </c>
      <c r="O51" s="430">
        <f t="shared" si="17"/>
        <v>800</v>
      </c>
      <c r="P51" s="207"/>
      <c r="Q51" s="207"/>
      <c r="R51" s="207"/>
    </row>
    <row r="52" spans="1:18" s="135" customFormat="1" ht="27" hidden="1" customHeight="1" x14ac:dyDescent="0.25">
      <c r="A52" s="131"/>
      <c r="B52" s="139"/>
      <c r="C52" s="139"/>
      <c r="D52" s="131">
        <v>7211</v>
      </c>
      <c r="E52" s="131"/>
      <c r="F52" s="131"/>
      <c r="G52" s="132"/>
      <c r="H52" s="152" t="s">
        <v>469</v>
      </c>
      <c r="I52" s="456"/>
      <c r="J52" s="432">
        <f>J53</f>
        <v>0</v>
      </c>
      <c r="K52" s="432">
        <f t="shared" si="17"/>
        <v>0</v>
      </c>
      <c r="L52" s="432">
        <f t="shared" si="17"/>
        <v>0</v>
      </c>
      <c r="M52" s="432">
        <f t="shared" si="17"/>
        <v>0</v>
      </c>
      <c r="N52" s="432">
        <f t="shared" si="17"/>
        <v>0</v>
      </c>
      <c r="O52" s="432">
        <f t="shared" si="17"/>
        <v>800</v>
      </c>
      <c r="P52" s="206"/>
      <c r="Q52" s="206"/>
      <c r="R52" s="206"/>
    </row>
    <row r="53" spans="1:18" s="135" customFormat="1" ht="27" hidden="1" customHeight="1" x14ac:dyDescent="0.25">
      <c r="A53" s="131"/>
      <c r="B53" s="139"/>
      <c r="C53" s="139"/>
      <c r="D53" s="131"/>
      <c r="E53" s="131">
        <v>72111</v>
      </c>
      <c r="F53" s="131"/>
      <c r="G53" s="132"/>
      <c r="H53" s="152" t="s">
        <v>470</v>
      </c>
      <c r="I53" s="456"/>
      <c r="J53" s="432">
        <f>J54</f>
        <v>0</v>
      </c>
      <c r="K53" s="432">
        <f t="shared" si="17"/>
        <v>0</v>
      </c>
      <c r="L53" s="432">
        <f t="shared" si="17"/>
        <v>0</v>
      </c>
      <c r="M53" s="432">
        <f t="shared" si="17"/>
        <v>0</v>
      </c>
      <c r="N53" s="432">
        <f t="shared" si="17"/>
        <v>0</v>
      </c>
      <c r="O53" s="432">
        <f t="shared" si="17"/>
        <v>800</v>
      </c>
      <c r="P53" s="206"/>
      <c r="Q53" s="206"/>
      <c r="R53" s="206"/>
    </row>
    <row r="54" spans="1:18" s="135" customFormat="1" ht="27" hidden="1" customHeight="1" x14ac:dyDescent="0.25">
      <c r="A54" s="131"/>
      <c r="B54" s="139"/>
      <c r="C54" s="139"/>
      <c r="D54" s="131"/>
      <c r="E54" s="131"/>
      <c r="F54" s="136">
        <v>721110</v>
      </c>
      <c r="G54" s="138"/>
      <c r="H54" s="153" t="s">
        <v>470</v>
      </c>
      <c r="I54" s="457"/>
      <c r="J54" s="433">
        <v>0</v>
      </c>
      <c r="K54" s="433">
        <v>0</v>
      </c>
      <c r="L54" s="436">
        <v>0</v>
      </c>
      <c r="M54" s="436">
        <v>0</v>
      </c>
      <c r="N54" s="434">
        <v>0</v>
      </c>
      <c r="O54" s="458">
        <v>800</v>
      </c>
      <c r="P54" s="206"/>
      <c r="Q54" s="206"/>
      <c r="R54" s="206"/>
    </row>
    <row r="55" spans="1:18" s="135" customFormat="1" ht="27" hidden="1" customHeight="1" x14ac:dyDescent="0.25">
      <c r="A55" s="130"/>
      <c r="B55" s="133"/>
      <c r="C55" s="133">
        <v>723</v>
      </c>
      <c r="D55" s="131"/>
      <c r="E55" s="131"/>
      <c r="F55" s="131"/>
      <c r="G55" s="134"/>
      <c r="H55" s="154" t="s">
        <v>471</v>
      </c>
      <c r="I55" s="459"/>
      <c r="J55" s="431">
        <f>J56</f>
        <v>0</v>
      </c>
      <c r="K55" s="431">
        <f t="shared" ref="K55:O57" si="18">K56</f>
        <v>0</v>
      </c>
      <c r="L55" s="431">
        <f t="shared" si="18"/>
        <v>0</v>
      </c>
      <c r="M55" s="431">
        <f t="shared" si="18"/>
        <v>0</v>
      </c>
      <c r="N55" s="431">
        <f t="shared" si="18"/>
        <v>0</v>
      </c>
      <c r="O55" s="431">
        <f t="shared" si="18"/>
        <v>0</v>
      </c>
      <c r="P55" s="206"/>
      <c r="Q55" s="206"/>
      <c r="R55" s="206"/>
    </row>
    <row r="56" spans="1:18" s="135" customFormat="1" ht="27" hidden="1" customHeight="1" x14ac:dyDescent="0.25">
      <c r="A56" s="131"/>
      <c r="B56" s="139"/>
      <c r="C56" s="139"/>
      <c r="D56" s="131">
        <v>7231</v>
      </c>
      <c r="E56" s="131"/>
      <c r="F56" s="131"/>
      <c r="G56" s="132"/>
      <c r="H56" s="155" t="s">
        <v>73</v>
      </c>
      <c r="I56" s="460"/>
      <c r="J56" s="432">
        <f>J57</f>
        <v>0</v>
      </c>
      <c r="K56" s="432">
        <f t="shared" si="18"/>
        <v>0</v>
      </c>
      <c r="L56" s="432">
        <f t="shared" si="18"/>
        <v>0</v>
      </c>
      <c r="M56" s="432">
        <f t="shared" si="18"/>
        <v>0</v>
      </c>
      <c r="N56" s="432">
        <f t="shared" si="18"/>
        <v>0</v>
      </c>
      <c r="O56" s="432">
        <f t="shared" si="18"/>
        <v>0</v>
      </c>
      <c r="P56" s="206"/>
      <c r="Q56" s="206"/>
      <c r="R56" s="206"/>
    </row>
    <row r="57" spans="1:18" s="135" customFormat="1" ht="27" hidden="1" customHeight="1" x14ac:dyDescent="0.25">
      <c r="A57" s="131"/>
      <c r="B57" s="139"/>
      <c r="C57" s="139"/>
      <c r="D57" s="131"/>
      <c r="E57" s="131">
        <v>72311</v>
      </c>
      <c r="F57" s="131"/>
      <c r="G57" s="132"/>
      <c r="H57" s="155" t="s">
        <v>345</v>
      </c>
      <c r="I57" s="460"/>
      <c r="J57" s="432">
        <f>J58</f>
        <v>0</v>
      </c>
      <c r="K57" s="432">
        <f t="shared" si="18"/>
        <v>0</v>
      </c>
      <c r="L57" s="432">
        <f t="shared" si="18"/>
        <v>0</v>
      </c>
      <c r="M57" s="432">
        <f t="shared" si="18"/>
        <v>0</v>
      </c>
      <c r="N57" s="432">
        <f t="shared" si="18"/>
        <v>0</v>
      </c>
      <c r="O57" s="432">
        <f t="shared" si="18"/>
        <v>0</v>
      </c>
      <c r="P57" s="206"/>
      <c r="Q57" s="206"/>
      <c r="R57" s="206"/>
    </row>
    <row r="58" spans="1:18" s="135" customFormat="1" ht="27" hidden="1" customHeight="1" x14ac:dyDescent="0.25">
      <c r="A58" s="130"/>
      <c r="B58" s="133"/>
      <c r="C58" s="133"/>
      <c r="D58" s="131"/>
      <c r="E58" s="131"/>
      <c r="F58" s="146">
        <v>723110</v>
      </c>
      <c r="G58" s="147"/>
      <c r="H58" s="156" t="s">
        <v>345</v>
      </c>
      <c r="I58" s="449"/>
      <c r="J58" s="448">
        <v>0</v>
      </c>
      <c r="K58" s="448">
        <f>J58/12*6</f>
        <v>0</v>
      </c>
      <c r="L58" s="449">
        <v>0</v>
      </c>
      <c r="M58" s="449">
        <v>0</v>
      </c>
      <c r="N58" s="450">
        <v>0</v>
      </c>
      <c r="O58" s="450">
        <v>0</v>
      </c>
      <c r="P58" s="206"/>
      <c r="Q58" s="206"/>
      <c r="R58" s="206"/>
    </row>
    <row r="59" spans="1:18" s="180" customFormat="1" ht="29.1" customHeight="1" x14ac:dyDescent="0.25">
      <c r="A59" s="174">
        <v>9</v>
      </c>
      <c r="B59" s="178"/>
      <c r="C59" s="178"/>
      <c r="D59" s="175"/>
      <c r="E59" s="175"/>
      <c r="F59" s="175"/>
      <c r="G59" s="176"/>
      <c r="H59" s="189" t="s">
        <v>472</v>
      </c>
      <c r="I59" s="455"/>
      <c r="J59" s="430">
        <f>J60</f>
        <v>0</v>
      </c>
      <c r="K59" s="430">
        <f t="shared" ref="K59:O63" si="19">K60</f>
        <v>0</v>
      </c>
      <c r="L59" s="430">
        <f t="shared" si="19"/>
        <v>0</v>
      </c>
      <c r="M59" s="430">
        <f t="shared" si="19"/>
        <v>0</v>
      </c>
      <c r="N59" s="430">
        <f t="shared" si="19"/>
        <v>3844533.78</v>
      </c>
      <c r="O59" s="430">
        <f t="shared" si="19"/>
        <v>0</v>
      </c>
      <c r="P59" s="207"/>
      <c r="Q59" s="207"/>
      <c r="R59" s="207"/>
    </row>
    <row r="60" spans="1:18" s="180" customFormat="1" ht="29.1" customHeight="1" x14ac:dyDescent="0.25">
      <c r="A60" s="174"/>
      <c r="B60" s="178">
        <v>92</v>
      </c>
      <c r="C60" s="178"/>
      <c r="D60" s="175"/>
      <c r="E60" s="175"/>
      <c r="F60" s="175"/>
      <c r="G60" s="176"/>
      <c r="H60" s="189" t="s">
        <v>473</v>
      </c>
      <c r="I60" s="455"/>
      <c r="J60" s="430">
        <f>J61</f>
        <v>0</v>
      </c>
      <c r="K60" s="430">
        <f t="shared" si="19"/>
        <v>0</v>
      </c>
      <c r="L60" s="430">
        <f t="shared" si="19"/>
        <v>0</v>
      </c>
      <c r="M60" s="430">
        <f t="shared" si="19"/>
        <v>0</v>
      </c>
      <c r="N60" s="430">
        <f t="shared" si="19"/>
        <v>3844533.78</v>
      </c>
      <c r="O60" s="430">
        <f t="shared" si="19"/>
        <v>0</v>
      </c>
      <c r="P60" s="207"/>
      <c r="Q60" s="207"/>
      <c r="R60" s="207"/>
    </row>
    <row r="61" spans="1:18" s="180" customFormat="1" ht="29.1" customHeight="1" x14ac:dyDescent="0.25">
      <c r="A61" s="174"/>
      <c r="B61" s="178"/>
      <c r="C61" s="178">
        <v>922</v>
      </c>
      <c r="D61" s="175"/>
      <c r="E61" s="175"/>
      <c r="F61" s="175"/>
      <c r="G61" s="176"/>
      <c r="H61" s="191" t="s">
        <v>474</v>
      </c>
      <c r="I61" s="461"/>
      <c r="J61" s="430">
        <f>J62</f>
        <v>0</v>
      </c>
      <c r="K61" s="430">
        <f t="shared" si="19"/>
        <v>0</v>
      </c>
      <c r="L61" s="430">
        <f t="shared" si="19"/>
        <v>0</v>
      </c>
      <c r="M61" s="430">
        <f t="shared" si="19"/>
        <v>0</v>
      </c>
      <c r="N61" s="430">
        <f>N62</f>
        <v>3844533.78</v>
      </c>
      <c r="O61" s="430">
        <f t="shared" si="19"/>
        <v>0</v>
      </c>
      <c r="P61" s="207"/>
      <c r="Q61" s="207"/>
      <c r="R61" s="207"/>
    </row>
    <row r="62" spans="1:18" s="135" customFormat="1" ht="21.95" hidden="1" customHeight="1" x14ac:dyDescent="0.25">
      <c r="A62" s="130"/>
      <c r="B62" s="133"/>
      <c r="C62" s="133"/>
      <c r="D62" s="131">
        <v>9221</v>
      </c>
      <c r="E62" s="131"/>
      <c r="F62" s="131"/>
      <c r="G62" s="132"/>
      <c r="H62" s="155" t="s">
        <v>475</v>
      </c>
      <c r="I62" s="460"/>
      <c r="J62" s="432">
        <f>J63</f>
        <v>0</v>
      </c>
      <c r="K62" s="432">
        <f t="shared" si="19"/>
        <v>0</v>
      </c>
      <c r="L62" s="432">
        <f t="shared" si="19"/>
        <v>0</v>
      </c>
      <c r="M62" s="432">
        <f t="shared" si="19"/>
        <v>0</v>
      </c>
      <c r="N62" s="432">
        <f t="shared" si="19"/>
        <v>3844533.78</v>
      </c>
      <c r="O62" s="432">
        <f t="shared" si="19"/>
        <v>0</v>
      </c>
      <c r="P62" s="206"/>
      <c r="Q62" s="206"/>
      <c r="R62" s="206"/>
    </row>
    <row r="63" spans="1:18" s="135" customFormat="1" ht="21.95" hidden="1" customHeight="1" x14ac:dyDescent="0.25">
      <c r="A63" s="130"/>
      <c r="B63" s="133"/>
      <c r="C63" s="133"/>
      <c r="D63" s="131"/>
      <c r="E63" s="131">
        <v>92211</v>
      </c>
      <c r="F63" s="131"/>
      <c r="G63" s="132"/>
      <c r="H63" s="155" t="s">
        <v>476</v>
      </c>
      <c r="I63" s="460"/>
      <c r="J63" s="432">
        <f>J64</f>
        <v>0</v>
      </c>
      <c r="K63" s="432">
        <f t="shared" si="19"/>
        <v>0</v>
      </c>
      <c r="L63" s="432">
        <f t="shared" si="19"/>
        <v>0</v>
      </c>
      <c r="M63" s="432">
        <f t="shared" si="19"/>
        <v>0</v>
      </c>
      <c r="N63" s="432">
        <f t="shared" si="19"/>
        <v>3844533.78</v>
      </c>
      <c r="O63" s="432">
        <f t="shared" si="19"/>
        <v>0</v>
      </c>
      <c r="P63" s="206"/>
      <c r="Q63" s="206"/>
      <c r="R63" s="206"/>
    </row>
    <row r="64" spans="1:18" s="135" customFormat="1" ht="24.95" hidden="1" customHeight="1" x14ac:dyDescent="0.25">
      <c r="A64" s="130"/>
      <c r="B64" s="133"/>
      <c r="C64" s="133"/>
      <c r="D64" s="131"/>
      <c r="E64" s="131"/>
      <c r="F64" s="136">
        <v>922110</v>
      </c>
      <c r="G64" s="138"/>
      <c r="H64" s="157" t="s">
        <v>476</v>
      </c>
      <c r="I64" s="436"/>
      <c r="J64" s="433">
        <v>0</v>
      </c>
      <c r="K64" s="433">
        <v>0</v>
      </c>
      <c r="L64" s="436">
        <v>0</v>
      </c>
      <c r="M64" s="436">
        <v>0</v>
      </c>
      <c r="N64" s="434">
        <v>3844533.78</v>
      </c>
      <c r="O64" s="434">
        <v>0</v>
      </c>
      <c r="P64" s="206"/>
      <c r="Q64" s="206"/>
      <c r="R64" s="206"/>
    </row>
    <row r="65" spans="1:18" s="122" customFormat="1" ht="27" customHeight="1" x14ac:dyDescent="0.25">
      <c r="A65" s="538" t="s">
        <v>477</v>
      </c>
      <c r="B65" s="539"/>
      <c r="C65" s="539"/>
      <c r="D65" s="539"/>
      <c r="E65" s="539"/>
      <c r="F65" s="539"/>
      <c r="G65" s="539"/>
      <c r="H65" s="540"/>
      <c r="I65" s="430">
        <f>I6+I49</f>
        <v>300000</v>
      </c>
      <c r="J65" s="462">
        <f>J49+J6</f>
        <v>12500000</v>
      </c>
      <c r="K65" s="462">
        <f>K49+K6</f>
        <v>574000</v>
      </c>
      <c r="L65" s="462">
        <f>L49+L6</f>
        <v>6000</v>
      </c>
      <c r="M65" s="462">
        <f>M49+M6</f>
        <v>500</v>
      </c>
      <c r="N65" s="462">
        <f>N49+N6+N59</f>
        <v>11844533.779999999</v>
      </c>
      <c r="O65" s="462">
        <f>O49+O6</f>
        <v>800</v>
      </c>
      <c r="P65" s="158"/>
      <c r="Q65" s="158"/>
      <c r="R65" s="158"/>
    </row>
    <row r="66" spans="1:18" s="122" customFormat="1" ht="29.1" customHeight="1" x14ac:dyDescent="0.25">
      <c r="A66" s="538" t="s">
        <v>484</v>
      </c>
      <c r="B66" s="539"/>
      <c r="C66" s="539"/>
      <c r="D66" s="539"/>
      <c r="E66" s="539"/>
      <c r="F66" s="539"/>
      <c r="G66" s="539"/>
      <c r="H66" s="540"/>
      <c r="I66" s="541">
        <f>J65+K65+L65+M65+N65+O65+I65</f>
        <v>25225833.780000001</v>
      </c>
      <c r="J66" s="542"/>
      <c r="K66" s="542"/>
      <c r="L66" s="542"/>
      <c r="M66" s="542"/>
      <c r="N66" s="542"/>
      <c r="O66" s="543"/>
      <c r="P66" s="158"/>
      <c r="Q66" s="158"/>
      <c r="R66" s="158"/>
    </row>
    <row r="67" spans="1:18" x14ac:dyDescent="0.25">
      <c r="A67" s="122"/>
      <c r="B67" s="122"/>
      <c r="C67" s="122"/>
      <c r="D67" s="122"/>
      <c r="E67" s="122"/>
      <c r="F67" s="122"/>
      <c r="G67" s="122"/>
      <c r="H67" s="122"/>
      <c r="I67" s="158"/>
      <c r="J67" s="158"/>
      <c r="N67" s="158"/>
      <c r="O67" s="158"/>
    </row>
    <row r="68" spans="1:18" x14ac:dyDescent="0.25">
      <c r="A68" s="122"/>
      <c r="B68" s="122"/>
      <c r="C68" s="122"/>
      <c r="D68" s="122"/>
      <c r="E68" s="122"/>
      <c r="F68" s="122"/>
      <c r="G68" s="122"/>
      <c r="H68" s="122"/>
      <c r="I68" s="158"/>
      <c r="J68" s="158"/>
      <c r="N68" s="158"/>
      <c r="O68" s="158"/>
    </row>
    <row r="69" spans="1:18" x14ac:dyDescent="0.25">
      <c r="A69" s="122"/>
      <c r="B69" s="122"/>
      <c r="C69" s="122"/>
      <c r="D69" s="122"/>
      <c r="E69" s="122"/>
      <c r="F69" s="122"/>
      <c r="G69" s="122"/>
      <c r="H69" s="122"/>
      <c r="I69" s="158"/>
      <c r="J69" s="158"/>
      <c r="N69" s="158"/>
      <c r="O69" s="158"/>
    </row>
  </sheetData>
  <mergeCells count="5">
    <mergeCell ref="A2:J2"/>
    <mergeCell ref="A3:N3"/>
    <mergeCell ref="A65:H65"/>
    <mergeCell ref="A66:H66"/>
    <mergeCell ref="I66:O66"/>
  </mergeCells>
  <pageMargins left="0.70866141732283461" right="0.70866141732283461" top="0.74803149606299213" bottom="0.74803149606299213" header="0.31496062992125984" footer="0.31496062992125984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31"/>
  <sheetViews>
    <sheetView zoomScaleNormal="100" workbookViewId="0">
      <selection activeCell="A5" sqref="A5"/>
    </sheetView>
  </sheetViews>
  <sheetFormatPr defaultRowHeight="15" x14ac:dyDescent="0.25"/>
  <cols>
    <col min="1" max="1" width="4.85546875" customWidth="1"/>
    <col min="2" max="2" width="7.7109375" customWidth="1"/>
    <col min="3" max="4" width="7.7109375" hidden="1" customWidth="1"/>
    <col min="5" max="5" width="7.5703125" hidden="1" customWidth="1"/>
    <col min="6" max="7" width="9.140625" hidden="1" customWidth="1"/>
    <col min="8" max="8" width="47.42578125" customWidth="1"/>
    <col min="9" max="10" width="16.7109375" style="159" customWidth="1"/>
    <col min="11" max="11" width="17" style="208" customWidth="1"/>
    <col min="12" max="12" width="17.28515625" style="208" customWidth="1"/>
    <col min="13" max="13" width="15.7109375" style="208" customWidth="1"/>
    <col min="14" max="14" width="15.7109375" style="159" customWidth="1"/>
    <col min="15" max="15" width="16.28515625" style="159" customWidth="1"/>
    <col min="16" max="16" width="17.140625" style="159" customWidth="1"/>
    <col min="17" max="17" width="10.140625" style="159" bestFit="1" customWidth="1"/>
    <col min="18" max="18" width="20.7109375" style="159" customWidth="1"/>
    <col min="19" max="19" width="11.85546875" customWidth="1"/>
    <col min="22" max="22" width="10.140625" bestFit="1" customWidth="1"/>
  </cols>
  <sheetData>
    <row r="2" spans="1:15" ht="23.25" customHeight="1" x14ac:dyDescent="0.25">
      <c r="A2" s="535" t="s">
        <v>2</v>
      </c>
      <c r="B2" s="535"/>
      <c r="C2" s="535"/>
      <c r="D2" s="535"/>
      <c r="E2" s="535"/>
      <c r="F2" s="535"/>
      <c r="G2" s="535"/>
      <c r="H2" s="535"/>
      <c r="I2" s="535"/>
      <c r="J2" s="535"/>
      <c r="K2" s="201"/>
      <c r="L2" s="202"/>
      <c r="M2" s="202"/>
      <c r="N2" s="158"/>
      <c r="O2" s="158"/>
    </row>
    <row r="3" spans="1:15" x14ac:dyDescent="0.25">
      <c r="A3" s="122"/>
      <c r="B3" s="122"/>
      <c r="C3" s="122"/>
      <c r="D3" s="122"/>
      <c r="E3" s="122"/>
      <c r="F3" s="122"/>
      <c r="G3" s="122"/>
      <c r="H3" s="122"/>
      <c r="I3" s="158"/>
      <c r="J3" s="158"/>
      <c r="N3" s="158"/>
      <c r="O3" s="158"/>
    </row>
    <row r="4" spans="1:15" ht="25.5" customHeight="1" x14ac:dyDescent="0.25">
      <c r="A4" s="536" t="s">
        <v>494</v>
      </c>
      <c r="B4" s="536"/>
      <c r="C4" s="536"/>
      <c r="D4" s="536"/>
      <c r="E4" s="536"/>
      <c r="F4" s="536"/>
      <c r="G4" s="536"/>
      <c r="H4" s="536"/>
      <c r="I4" s="537"/>
      <c r="J4" s="537"/>
      <c r="K4" s="537"/>
      <c r="L4" s="537"/>
      <c r="M4" s="537"/>
      <c r="N4" s="537"/>
      <c r="O4" s="158"/>
    </row>
    <row r="5" spans="1:15" ht="89.25" x14ac:dyDescent="0.25">
      <c r="A5" s="123" t="s">
        <v>78</v>
      </c>
      <c r="B5" s="123" t="s">
        <v>79</v>
      </c>
      <c r="C5" s="123" t="s">
        <v>435</v>
      </c>
      <c r="D5" s="123" t="s">
        <v>80</v>
      </c>
      <c r="E5" s="123" t="s">
        <v>81</v>
      </c>
      <c r="F5" s="123"/>
      <c r="G5" s="124" t="s">
        <v>82</v>
      </c>
      <c r="H5" s="125" t="s">
        <v>436</v>
      </c>
      <c r="I5" s="258" t="s">
        <v>486</v>
      </c>
      <c r="J5" s="258" t="s">
        <v>421</v>
      </c>
      <c r="K5" s="259" t="s">
        <v>437</v>
      </c>
      <c r="L5" s="259" t="s">
        <v>438</v>
      </c>
      <c r="M5" s="259" t="s">
        <v>422</v>
      </c>
      <c r="N5" s="259" t="s">
        <v>423</v>
      </c>
      <c r="O5" s="259" t="s">
        <v>424</v>
      </c>
    </row>
    <row r="6" spans="1:15" x14ac:dyDescent="0.25">
      <c r="A6" s="126">
        <v>1</v>
      </c>
      <c r="B6" s="126">
        <v>2</v>
      </c>
      <c r="C6" s="126">
        <v>3</v>
      </c>
      <c r="D6" s="126">
        <v>4</v>
      </c>
      <c r="E6" s="126">
        <v>5</v>
      </c>
      <c r="F6" s="126">
        <v>6</v>
      </c>
      <c r="G6" s="127" t="s">
        <v>434</v>
      </c>
      <c r="H6" s="128">
        <v>3</v>
      </c>
      <c r="I6" s="128">
        <v>4</v>
      </c>
      <c r="J6" s="128">
        <v>5</v>
      </c>
      <c r="K6" s="128">
        <v>6</v>
      </c>
      <c r="L6" s="128">
        <v>7</v>
      </c>
      <c r="M6" s="128">
        <v>8</v>
      </c>
      <c r="N6" s="128">
        <v>9</v>
      </c>
      <c r="O6" s="128">
        <v>10</v>
      </c>
    </row>
    <row r="7" spans="1:15" ht="21.95" customHeight="1" x14ac:dyDescent="0.25">
      <c r="A7" s="431">
        <v>6</v>
      </c>
      <c r="B7" s="432"/>
      <c r="C7" s="432"/>
      <c r="D7" s="432"/>
      <c r="E7" s="432"/>
      <c r="F7" s="432"/>
      <c r="G7" s="463"/>
      <c r="H7" s="464" t="s">
        <v>4</v>
      </c>
      <c r="I7" s="431">
        <f t="shared" ref="I7:O7" si="0">I8+I24+I29+I34+I43</f>
        <v>300000</v>
      </c>
      <c r="J7" s="431">
        <f t="shared" si="0"/>
        <v>7550000</v>
      </c>
      <c r="K7" s="431">
        <f t="shared" si="0"/>
        <v>480000</v>
      </c>
      <c r="L7" s="431">
        <f t="shared" si="0"/>
        <v>0</v>
      </c>
      <c r="M7" s="431">
        <f t="shared" si="0"/>
        <v>500</v>
      </c>
      <c r="N7" s="431">
        <f t="shared" si="0"/>
        <v>6100000</v>
      </c>
      <c r="O7" s="431">
        <f t="shared" si="0"/>
        <v>0</v>
      </c>
    </row>
    <row r="8" spans="1:15" ht="30" customHeight="1" x14ac:dyDescent="0.25">
      <c r="A8" s="432"/>
      <c r="B8" s="465">
        <v>63</v>
      </c>
      <c r="C8" s="465"/>
      <c r="D8" s="432"/>
      <c r="E8" s="432"/>
      <c r="F8" s="432"/>
      <c r="G8" s="466"/>
      <c r="H8" s="431" t="s">
        <v>439</v>
      </c>
      <c r="I8" s="431"/>
      <c r="J8" s="431">
        <f>J9+J13+J17</f>
        <v>0</v>
      </c>
      <c r="K8" s="431">
        <f t="shared" ref="K8:O8" si="1">K9+K13+K17</f>
        <v>480000</v>
      </c>
      <c r="L8" s="431">
        <f t="shared" si="1"/>
        <v>0</v>
      </c>
      <c r="M8" s="431">
        <f t="shared" si="1"/>
        <v>0</v>
      </c>
      <c r="N8" s="431">
        <f t="shared" si="1"/>
        <v>0</v>
      </c>
      <c r="O8" s="431">
        <f t="shared" si="1"/>
        <v>0</v>
      </c>
    </row>
    <row r="9" spans="1:15" ht="21.95" hidden="1" customHeight="1" x14ac:dyDescent="0.25">
      <c r="A9" s="432"/>
      <c r="B9" s="465"/>
      <c r="C9" s="465">
        <v>633</v>
      </c>
      <c r="D9" s="432"/>
      <c r="E9" s="432"/>
      <c r="F9" s="432"/>
      <c r="G9" s="466"/>
      <c r="H9" s="431" t="s">
        <v>440</v>
      </c>
      <c r="I9" s="431"/>
      <c r="J9" s="431">
        <f>J10</f>
        <v>0</v>
      </c>
      <c r="K9" s="431">
        <f t="shared" ref="K9:O11" si="2">K10</f>
        <v>0</v>
      </c>
      <c r="L9" s="431">
        <f t="shared" si="2"/>
        <v>0</v>
      </c>
      <c r="M9" s="431">
        <f t="shared" si="2"/>
        <v>0</v>
      </c>
      <c r="N9" s="431">
        <f t="shared" si="2"/>
        <v>0</v>
      </c>
      <c r="O9" s="431">
        <f t="shared" si="2"/>
        <v>0</v>
      </c>
    </row>
    <row r="10" spans="1:15" ht="21.95" hidden="1" customHeight="1" x14ac:dyDescent="0.25">
      <c r="A10" s="432"/>
      <c r="B10" s="465"/>
      <c r="C10" s="465"/>
      <c r="D10" s="432">
        <v>6331</v>
      </c>
      <c r="E10" s="432"/>
      <c r="F10" s="432"/>
      <c r="G10" s="466"/>
      <c r="H10" s="431" t="s">
        <v>441</v>
      </c>
      <c r="I10" s="431"/>
      <c r="J10" s="432">
        <f>J11</f>
        <v>0</v>
      </c>
      <c r="K10" s="432">
        <f t="shared" si="2"/>
        <v>0</v>
      </c>
      <c r="L10" s="432">
        <f t="shared" si="2"/>
        <v>0</v>
      </c>
      <c r="M10" s="432">
        <f t="shared" si="2"/>
        <v>0</v>
      </c>
      <c r="N10" s="432">
        <f t="shared" si="2"/>
        <v>0</v>
      </c>
      <c r="O10" s="432">
        <f t="shared" si="2"/>
        <v>0</v>
      </c>
    </row>
    <row r="11" spans="1:15" ht="21.95" hidden="1" customHeight="1" x14ac:dyDescent="0.25">
      <c r="A11" s="432"/>
      <c r="B11" s="465"/>
      <c r="C11" s="465"/>
      <c r="D11" s="432"/>
      <c r="E11" s="432">
        <v>63311</v>
      </c>
      <c r="F11" s="432"/>
      <c r="G11" s="466"/>
      <c r="H11" s="432" t="s">
        <v>442</v>
      </c>
      <c r="I11" s="432"/>
      <c r="J11" s="432">
        <f>J12</f>
        <v>0</v>
      </c>
      <c r="K11" s="432">
        <f>K12</f>
        <v>0</v>
      </c>
      <c r="L11" s="432">
        <f t="shared" si="2"/>
        <v>0</v>
      </c>
      <c r="M11" s="432">
        <f t="shared" si="2"/>
        <v>0</v>
      </c>
      <c r="N11" s="432">
        <f t="shared" si="2"/>
        <v>0</v>
      </c>
      <c r="O11" s="432">
        <f t="shared" si="2"/>
        <v>0</v>
      </c>
    </row>
    <row r="12" spans="1:15" ht="30" hidden="1" customHeight="1" x14ac:dyDescent="0.25">
      <c r="A12" s="432"/>
      <c r="B12" s="465"/>
      <c r="C12" s="465"/>
      <c r="D12" s="432"/>
      <c r="E12" s="432"/>
      <c r="F12" s="433">
        <v>633110</v>
      </c>
      <c r="G12" s="467"/>
      <c r="H12" s="433" t="s">
        <v>442</v>
      </c>
      <c r="I12" s="433"/>
      <c r="J12" s="433">
        <v>0</v>
      </c>
      <c r="K12" s="435">
        <v>0</v>
      </c>
      <c r="L12" s="433">
        <v>0</v>
      </c>
      <c r="M12" s="433">
        <v>0</v>
      </c>
      <c r="N12" s="434">
        <v>0</v>
      </c>
      <c r="O12" s="434">
        <v>0</v>
      </c>
    </row>
    <row r="13" spans="1:15" ht="21.95" hidden="1" customHeight="1" x14ac:dyDescent="0.25">
      <c r="A13" s="432"/>
      <c r="B13" s="465"/>
      <c r="C13" s="465">
        <v>634</v>
      </c>
      <c r="D13" s="432"/>
      <c r="E13" s="432"/>
      <c r="F13" s="432"/>
      <c r="G13" s="466"/>
      <c r="H13" s="431" t="s">
        <v>443</v>
      </c>
      <c r="I13" s="431"/>
      <c r="J13" s="431">
        <f>J14</f>
        <v>0</v>
      </c>
      <c r="K13" s="431">
        <f>K14</f>
        <v>260000</v>
      </c>
      <c r="L13" s="431">
        <f t="shared" ref="K13:O15" si="3">L14</f>
        <v>0</v>
      </c>
      <c r="M13" s="431">
        <f t="shared" si="3"/>
        <v>0</v>
      </c>
      <c r="N13" s="431">
        <f t="shared" si="3"/>
        <v>0</v>
      </c>
      <c r="O13" s="431">
        <f t="shared" si="3"/>
        <v>0</v>
      </c>
    </row>
    <row r="14" spans="1:15" ht="21.95" hidden="1" customHeight="1" x14ac:dyDescent="0.25">
      <c r="A14" s="432"/>
      <c r="B14" s="465"/>
      <c r="C14" s="465"/>
      <c r="D14" s="432">
        <v>6341</v>
      </c>
      <c r="E14" s="432"/>
      <c r="F14" s="432"/>
      <c r="G14" s="463"/>
      <c r="H14" s="432" t="s">
        <v>444</v>
      </c>
      <c r="I14" s="432"/>
      <c r="J14" s="432">
        <f>J15</f>
        <v>0</v>
      </c>
      <c r="K14" s="432">
        <f t="shared" si="3"/>
        <v>260000</v>
      </c>
      <c r="L14" s="432">
        <f t="shared" si="3"/>
        <v>0</v>
      </c>
      <c r="M14" s="432">
        <f t="shared" si="3"/>
        <v>0</v>
      </c>
      <c r="N14" s="432">
        <f t="shared" si="3"/>
        <v>0</v>
      </c>
      <c r="O14" s="432">
        <f t="shared" si="3"/>
        <v>0</v>
      </c>
    </row>
    <row r="15" spans="1:15" ht="21.95" hidden="1" customHeight="1" x14ac:dyDescent="0.25">
      <c r="A15" s="432"/>
      <c r="B15" s="465"/>
      <c r="C15" s="465"/>
      <c r="D15" s="432"/>
      <c r="E15" s="432">
        <v>63414</v>
      </c>
      <c r="F15" s="432"/>
      <c r="G15" s="463"/>
      <c r="H15" s="432" t="s">
        <v>445</v>
      </c>
      <c r="I15" s="432"/>
      <c r="J15" s="432">
        <v>0</v>
      </c>
      <c r="K15" s="432">
        <f>K16</f>
        <v>260000</v>
      </c>
      <c r="L15" s="432">
        <f t="shared" si="3"/>
        <v>0</v>
      </c>
      <c r="M15" s="432">
        <f t="shared" si="3"/>
        <v>0</v>
      </c>
      <c r="N15" s="432">
        <f t="shared" si="3"/>
        <v>0</v>
      </c>
      <c r="O15" s="432">
        <f t="shared" si="3"/>
        <v>0</v>
      </c>
    </row>
    <row r="16" spans="1:15" ht="30" hidden="1" customHeight="1" x14ac:dyDescent="0.25">
      <c r="A16" s="432"/>
      <c r="B16" s="465"/>
      <c r="C16" s="465"/>
      <c r="D16" s="432"/>
      <c r="E16" s="432"/>
      <c r="F16" s="433">
        <v>634140</v>
      </c>
      <c r="G16" s="468"/>
      <c r="H16" s="433" t="s">
        <v>445</v>
      </c>
      <c r="I16" s="433"/>
      <c r="J16" s="433"/>
      <c r="K16" s="435">
        <v>260000</v>
      </c>
      <c r="L16" s="433">
        <v>0</v>
      </c>
      <c r="M16" s="433">
        <v>0</v>
      </c>
      <c r="N16" s="433">
        <v>0</v>
      </c>
      <c r="O16" s="434">
        <v>0</v>
      </c>
    </row>
    <row r="17" spans="1:15" ht="30" hidden="1" customHeight="1" x14ac:dyDescent="0.25">
      <c r="A17" s="432"/>
      <c r="B17" s="465"/>
      <c r="C17" s="465">
        <v>636</v>
      </c>
      <c r="D17" s="432"/>
      <c r="E17" s="432"/>
      <c r="F17" s="432"/>
      <c r="G17" s="466"/>
      <c r="H17" s="431" t="s">
        <v>446</v>
      </c>
      <c r="I17" s="431"/>
      <c r="J17" s="431">
        <f>J18+J21</f>
        <v>0</v>
      </c>
      <c r="K17" s="431">
        <f>K18</f>
        <v>220000</v>
      </c>
      <c r="L17" s="431">
        <f t="shared" ref="L17:O17" si="4">L18+L21</f>
        <v>0</v>
      </c>
      <c r="M17" s="431">
        <f t="shared" si="4"/>
        <v>0</v>
      </c>
      <c r="N17" s="431">
        <f t="shared" si="4"/>
        <v>0</v>
      </c>
      <c r="O17" s="431">
        <f t="shared" si="4"/>
        <v>0</v>
      </c>
    </row>
    <row r="18" spans="1:15" ht="30" hidden="1" customHeight="1" x14ac:dyDescent="0.25">
      <c r="A18" s="432"/>
      <c r="B18" s="465"/>
      <c r="C18" s="465"/>
      <c r="D18" s="432">
        <v>6361</v>
      </c>
      <c r="E18" s="432"/>
      <c r="F18" s="432"/>
      <c r="G18" s="463"/>
      <c r="H18" s="432" t="s">
        <v>447</v>
      </c>
      <c r="I18" s="432"/>
      <c r="J18" s="432">
        <f>J19</f>
        <v>0</v>
      </c>
      <c r="K18" s="432">
        <f t="shared" ref="K18:O19" si="5">K19</f>
        <v>220000</v>
      </c>
      <c r="L18" s="432">
        <f t="shared" si="5"/>
        <v>0</v>
      </c>
      <c r="M18" s="432">
        <f t="shared" si="5"/>
        <v>0</v>
      </c>
      <c r="N18" s="432">
        <f t="shared" si="5"/>
        <v>0</v>
      </c>
      <c r="O18" s="432">
        <f t="shared" si="5"/>
        <v>0</v>
      </c>
    </row>
    <row r="19" spans="1:15" ht="30" hidden="1" customHeight="1" x14ac:dyDescent="0.25">
      <c r="A19" s="432"/>
      <c r="B19" s="465"/>
      <c r="C19" s="465"/>
      <c r="D19" s="432"/>
      <c r="E19" s="432">
        <v>63612</v>
      </c>
      <c r="F19" s="432"/>
      <c r="G19" s="463"/>
      <c r="H19" s="432" t="s">
        <v>448</v>
      </c>
      <c r="I19" s="432"/>
      <c r="J19" s="432">
        <f>J20</f>
        <v>0</v>
      </c>
      <c r="K19" s="432">
        <f>K20</f>
        <v>220000</v>
      </c>
      <c r="L19" s="432">
        <f t="shared" si="5"/>
        <v>0</v>
      </c>
      <c r="M19" s="432">
        <f t="shared" si="5"/>
        <v>0</v>
      </c>
      <c r="N19" s="432">
        <f t="shared" si="5"/>
        <v>0</v>
      </c>
      <c r="O19" s="432">
        <f t="shared" si="5"/>
        <v>0</v>
      </c>
    </row>
    <row r="20" spans="1:15" ht="30" hidden="1" customHeight="1" x14ac:dyDescent="0.25">
      <c r="A20" s="432"/>
      <c r="B20" s="465"/>
      <c r="C20" s="465"/>
      <c r="D20" s="432"/>
      <c r="E20" s="432"/>
      <c r="F20" s="433">
        <v>636120</v>
      </c>
      <c r="G20" s="468"/>
      <c r="H20" s="433" t="s">
        <v>448</v>
      </c>
      <c r="I20" s="433"/>
      <c r="J20" s="433">
        <v>0</v>
      </c>
      <c r="K20" s="435">
        <v>220000</v>
      </c>
      <c r="L20" s="436">
        <v>0</v>
      </c>
      <c r="M20" s="436">
        <v>0</v>
      </c>
      <c r="N20" s="434">
        <v>0</v>
      </c>
      <c r="O20" s="434">
        <f>'[1]POSEBNI DIO_2018 I -IX'!L655</f>
        <v>0</v>
      </c>
    </row>
    <row r="21" spans="1:15" ht="30" hidden="1" customHeight="1" x14ac:dyDescent="0.25">
      <c r="A21" s="432"/>
      <c r="B21" s="469"/>
      <c r="C21" s="469"/>
      <c r="D21" s="432">
        <v>6362</v>
      </c>
      <c r="E21" s="432"/>
      <c r="F21" s="432"/>
      <c r="G21" s="463"/>
      <c r="H21" s="432" t="s">
        <v>449</v>
      </c>
      <c r="I21" s="432"/>
      <c r="J21" s="432">
        <f>J22</f>
        <v>0</v>
      </c>
      <c r="K21" s="432">
        <f t="shared" ref="K21:O22" si="6">K22</f>
        <v>0</v>
      </c>
      <c r="L21" s="432">
        <f t="shared" si="6"/>
        <v>0</v>
      </c>
      <c r="M21" s="432">
        <f t="shared" si="6"/>
        <v>0</v>
      </c>
      <c r="N21" s="432">
        <f t="shared" si="6"/>
        <v>0</v>
      </c>
      <c r="O21" s="432">
        <f t="shared" si="6"/>
        <v>0</v>
      </c>
    </row>
    <row r="22" spans="1:15" ht="30" hidden="1" customHeight="1" x14ac:dyDescent="0.25">
      <c r="A22" s="432"/>
      <c r="B22" s="469"/>
      <c r="C22" s="469"/>
      <c r="D22" s="432"/>
      <c r="E22" s="432">
        <v>63622</v>
      </c>
      <c r="F22" s="432"/>
      <c r="G22" s="463"/>
      <c r="H22" s="432" t="s">
        <v>450</v>
      </c>
      <c r="I22" s="432"/>
      <c r="J22" s="432">
        <f>J23</f>
        <v>0</v>
      </c>
      <c r="K22" s="432">
        <f t="shared" si="6"/>
        <v>0</v>
      </c>
      <c r="L22" s="432">
        <v>0</v>
      </c>
      <c r="M22" s="432">
        <f t="shared" si="6"/>
        <v>0</v>
      </c>
      <c r="N22" s="432">
        <f t="shared" si="6"/>
        <v>0</v>
      </c>
      <c r="O22" s="432">
        <f t="shared" si="6"/>
        <v>0</v>
      </c>
    </row>
    <row r="23" spans="1:15" ht="30" hidden="1" customHeight="1" x14ac:dyDescent="0.25">
      <c r="A23" s="432"/>
      <c r="B23" s="469"/>
      <c r="C23" s="469"/>
      <c r="D23" s="432"/>
      <c r="E23" s="432"/>
      <c r="F23" s="433">
        <v>636220</v>
      </c>
      <c r="G23" s="468"/>
      <c r="H23" s="433" t="s">
        <v>450</v>
      </c>
      <c r="I23" s="433"/>
      <c r="J23" s="433">
        <v>0</v>
      </c>
      <c r="K23" s="433">
        <v>0</v>
      </c>
      <c r="L23" s="436">
        <v>0</v>
      </c>
      <c r="M23" s="436">
        <v>0</v>
      </c>
      <c r="N23" s="434">
        <v>0</v>
      </c>
      <c r="O23" s="434">
        <f>'[1]POSEBNI DIO_2018 I -IX'!L918</f>
        <v>0</v>
      </c>
    </row>
    <row r="24" spans="1:15" ht="21.95" customHeight="1" x14ac:dyDescent="0.25">
      <c r="A24" s="431"/>
      <c r="B24" s="431">
        <v>64</v>
      </c>
      <c r="C24" s="431"/>
      <c r="D24" s="431"/>
      <c r="E24" s="431"/>
      <c r="F24" s="431"/>
      <c r="G24" s="466"/>
      <c r="H24" s="470" t="s">
        <v>451</v>
      </c>
      <c r="I24" s="470"/>
      <c r="J24" s="431">
        <f>J25</f>
        <v>0</v>
      </c>
      <c r="K24" s="431">
        <f t="shared" ref="K24:O27" si="7">K25</f>
        <v>0</v>
      </c>
      <c r="L24" s="431">
        <f t="shared" si="7"/>
        <v>0</v>
      </c>
      <c r="M24" s="431">
        <f t="shared" si="7"/>
        <v>500</v>
      </c>
      <c r="N24" s="431">
        <f t="shared" si="7"/>
        <v>0</v>
      </c>
      <c r="O24" s="431">
        <f t="shared" si="7"/>
        <v>0</v>
      </c>
    </row>
    <row r="25" spans="1:15" ht="21.95" hidden="1" customHeight="1" x14ac:dyDescent="0.25">
      <c r="A25" s="431"/>
      <c r="B25" s="431"/>
      <c r="C25" s="431">
        <v>641</v>
      </c>
      <c r="D25" s="431"/>
      <c r="E25" s="471"/>
      <c r="F25" s="471"/>
      <c r="G25" s="472"/>
      <c r="H25" s="473" t="s">
        <v>452</v>
      </c>
      <c r="I25" s="473"/>
      <c r="J25" s="431">
        <f>J26</f>
        <v>0</v>
      </c>
      <c r="K25" s="431">
        <f t="shared" si="7"/>
        <v>0</v>
      </c>
      <c r="L25" s="431">
        <f t="shared" si="7"/>
        <v>0</v>
      </c>
      <c r="M25" s="431">
        <f>M26</f>
        <v>500</v>
      </c>
      <c r="N25" s="431">
        <f t="shared" si="7"/>
        <v>0</v>
      </c>
      <c r="O25" s="431">
        <f t="shared" si="7"/>
        <v>0</v>
      </c>
    </row>
    <row r="26" spans="1:15" ht="21.95" hidden="1" customHeight="1" x14ac:dyDescent="0.25">
      <c r="A26" s="432"/>
      <c r="B26" s="432"/>
      <c r="C26" s="432"/>
      <c r="D26" s="432">
        <v>6413</v>
      </c>
      <c r="E26" s="432"/>
      <c r="F26" s="432"/>
      <c r="G26" s="463"/>
      <c r="H26" s="440" t="s">
        <v>453</v>
      </c>
      <c r="I26" s="440"/>
      <c r="J26" s="432">
        <f>J27</f>
        <v>0</v>
      </c>
      <c r="K26" s="432">
        <f t="shared" si="7"/>
        <v>0</v>
      </c>
      <c r="L26" s="432">
        <f t="shared" si="7"/>
        <v>0</v>
      </c>
      <c r="M26" s="432">
        <f t="shared" si="7"/>
        <v>500</v>
      </c>
      <c r="N26" s="432">
        <f t="shared" si="7"/>
        <v>0</v>
      </c>
      <c r="O26" s="432">
        <f t="shared" si="7"/>
        <v>0</v>
      </c>
    </row>
    <row r="27" spans="1:15" ht="21.95" hidden="1" customHeight="1" x14ac:dyDescent="0.25">
      <c r="A27" s="432"/>
      <c r="B27" s="432"/>
      <c r="C27" s="432"/>
      <c r="D27" s="432"/>
      <c r="E27" s="432">
        <v>64132</v>
      </c>
      <c r="F27" s="432"/>
      <c r="G27" s="463"/>
      <c r="H27" s="441" t="s">
        <v>454</v>
      </c>
      <c r="I27" s="441"/>
      <c r="J27" s="432">
        <f>J28</f>
        <v>0</v>
      </c>
      <c r="K27" s="432">
        <f t="shared" si="7"/>
        <v>0</v>
      </c>
      <c r="L27" s="432">
        <f t="shared" si="7"/>
        <v>0</v>
      </c>
      <c r="M27" s="432">
        <f t="shared" si="7"/>
        <v>500</v>
      </c>
      <c r="N27" s="432">
        <f t="shared" si="7"/>
        <v>0</v>
      </c>
      <c r="O27" s="432">
        <f t="shared" si="7"/>
        <v>0</v>
      </c>
    </row>
    <row r="28" spans="1:15" ht="30" hidden="1" customHeight="1" x14ac:dyDescent="0.25">
      <c r="A28" s="432"/>
      <c r="B28" s="432"/>
      <c r="C28" s="432"/>
      <c r="D28" s="432"/>
      <c r="E28" s="432"/>
      <c r="F28" s="433">
        <v>641320</v>
      </c>
      <c r="G28" s="468"/>
      <c r="H28" s="442" t="s">
        <v>454</v>
      </c>
      <c r="I28" s="442"/>
      <c r="J28" s="433">
        <v>0</v>
      </c>
      <c r="K28" s="433">
        <v>0</v>
      </c>
      <c r="L28" s="436">
        <v>0</v>
      </c>
      <c r="M28" s="474">
        <v>500</v>
      </c>
      <c r="N28" s="434">
        <v>0</v>
      </c>
      <c r="O28" s="434"/>
    </row>
    <row r="29" spans="1:15" ht="30" customHeight="1" x14ac:dyDescent="0.25">
      <c r="A29" s="431"/>
      <c r="B29" s="431">
        <v>66</v>
      </c>
      <c r="C29" s="431"/>
      <c r="D29" s="431"/>
      <c r="E29" s="431"/>
      <c r="F29" s="431"/>
      <c r="G29" s="466"/>
      <c r="H29" s="451" t="s">
        <v>456</v>
      </c>
      <c r="I29" s="451"/>
      <c r="J29" s="431">
        <f t="shared" ref="J29:O32" si="8">J30</f>
        <v>0</v>
      </c>
      <c r="K29" s="431">
        <f t="shared" si="8"/>
        <v>0</v>
      </c>
      <c r="L29" s="431">
        <f t="shared" si="8"/>
        <v>0</v>
      </c>
      <c r="M29" s="431">
        <f t="shared" si="8"/>
        <v>0</v>
      </c>
      <c r="N29" s="431">
        <f t="shared" si="8"/>
        <v>6100000</v>
      </c>
      <c r="O29" s="431">
        <f t="shared" si="8"/>
        <v>0</v>
      </c>
    </row>
    <row r="30" spans="1:15" ht="30" hidden="1" customHeight="1" x14ac:dyDescent="0.25">
      <c r="A30" s="431"/>
      <c r="B30" s="431"/>
      <c r="C30" s="431">
        <v>661</v>
      </c>
      <c r="D30" s="431"/>
      <c r="E30" s="431"/>
      <c r="F30" s="431"/>
      <c r="G30" s="466"/>
      <c r="H30" s="431" t="s">
        <v>457</v>
      </c>
      <c r="I30" s="431"/>
      <c r="J30" s="431">
        <f t="shared" si="8"/>
        <v>0</v>
      </c>
      <c r="K30" s="431">
        <f t="shared" si="8"/>
        <v>0</v>
      </c>
      <c r="L30" s="431">
        <f t="shared" si="8"/>
        <v>0</v>
      </c>
      <c r="M30" s="431">
        <f t="shared" si="8"/>
        <v>0</v>
      </c>
      <c r="N30" s="431">
        <f>N31</f>
        <v>6100000</v>
      </c>
      <c r="O30" s="431">
        <f t="shared" si="8"/>
        <v>0</v>
      </c>
    </row>
    <row r="31" spans="1:15" ht="21.95" hidden="1" customHeight="1" x14ac:dyDescent="0.25">
      <c r="A31" s="432"/>
      <c r="B31" s="432"/>
      <c r="C31" s="432"/>
      <c r="D31" s="432">
        <v>6615</v>
      </c>
      <c r="E31" s="432"/>
      <c r="F31" s="432"/>
      <c r="G31" s="463"/>
      <c r="H31" s="432" t="s">
        <v>458</v>
      </c>
      <c r="I31" s="432"/>
      <c r="J31" s="432">
        <f>J32</f>
        <v>0</v>
      </c>
      <c r="K31" s="432">
        <f t="shared" si="8"/>
        <v>0</v>
      </c>
      <c r="L31" s="432">
        <f t="shared" si="8"/>
        <v>0</v>
      </c>
      <c r="M31" s="432">
        <f t="shared" si="8"/>
        <v>0</v>
      </c>
      <c r="N31" s="432">
        <f t="shared" si="8"/>
        <v>6100000</v>
      </c>
      <c r="O31" s="432">
        <f t="shared" si="8"/>
        <v>0</v>
      </c>
    </row>
    <row r="32" spans="1:15" ht="21.95" hidden="1" customHeight="1" x14ac:dyDescent="0.25">
      <c r="A32" s="432"/>
      <c r="B32" s="432"/>
      <c r="C32" s="432"/>
      <c r="D32" s="432"/>
      <c r="E32" s="432">
        <v>66151</v>
      </c>
      <c r="F32" s="432"/>
      <c r="G32" s="463"/>
      <c r="H32" s="445" t="s">
        <v>458</v>
      </c>
      <c r="I32" s="445"/>
      <c r="J32" s="432">
        <f>J33</f>
        <v>0</v>
      </c>
      <c r="K32" s="432">
        <f t="shared" si="8"/>
        <v>0</v>
      </c>
      <c r="L32" s="432">
        <f t="shared" si="8"/>
        <v>0</v>
      </c>
      <c r="M32" s="432">
        <f t="shared" si="8"/>
        <v>0</v>
      </c>
      <c r="N32" s="432">
        <f t="shared" si="8"/>
        <v>6100000</v>
      </c>
      <c r="O32" s="432">
        <f t="shared" si="8"/>
        <v>0</v>
      </c>
    </row>
    <row r="33" spans="1:15" ht="30" hidden="1" customHeight="1" x14ac:dyDescent="0.25">
      <c r="A33" s="432"/>
      <c r="B33" s="432"/>
      <c r="C33" s="432"/>
      <c r="D33" s="432"/>
      <c r="E33" s="432"/>
      <c r="F33" s="433">
        <v>661510</v>
      </c>
      <c r="G33" s="468"/>
      <c r="H33" s="446" t="s">
        <v>458</v>
      </c>
      <c r="I33" s="446"/>
      <c r="J33" s="433">
        <v>0</v>
      </c>
      <c r="K33" s="433">
        <v>0</v>
      </c>
      <c r="L33" s="436">
        <v>0</v>
      </c>
      <c r="M33" s="436">
        <v>0</v>
      </c>
      <c r="N33" s="474">
        <v>6100000</v>
      </c>
      <c r="O33" s="434"/>
    </row>
    <row r="34" spans="1:15" ht="30" customHeight="1" x14ac:dyDescent="0.25">
      <c r="A34" s="431"/>
      <c r="B34" s="431">
        <v>67</v>
      </c>
      <c r="C34" s="431"/>
      <c r="D34" s="431"/>
      <c r="E34" s="431"/>
      <c r="F34" s="431"/>
      <c r="G34" s="466"/>
      <c r="H34" s="431" t="s">
        <v>460</v>
      </c>
      <c r="I34" s="431">
        <f>I35</f>
        <v>300000</v>
      </c>
      <c r="J34" s="431">
        <f>J35+J39</f>
        <v>7550000</v>
      </c>
      <c r="K34" s="431">
        <f t="shared" ref="K34:O34" si="9">K35+K39</f>
        <v>0</v>
      </c>
      <c r="L34" s="431">
        <f t="shared" si="9"/>
        <v>0</v>
      </c>
      <c r="M34" s="431">
        <f t="shared" si="9"/>
        <v>0</v>
      </c>
      <c r="N34" s="431">
        <f t="shared" si="9"/>
        <v>0</v>
      </c>
      <c r="O34" s="431">
        <f t="shared" si="9"/>
        <v>0</v>
      </c>
    </row>
    <row r="35" spans="1:15" ht="30" hidden="1" customHeight="1" x14ac:dyDescent="0.25">
      <c r="A35" s="431"/>
      <c r="B35" s="431"/>
      <c r="C35" s="431">
        <v>671</v>
      </c>
      <c r="D35" s="431"/>
      <c r="E35" s="431"/>
      <c r="F35" s="431"/>
      <c r="G35" s="466"/>
      <c r="H35" s="431" t="s">
        <v>461</v>
      </c>
      <c r="I35" s="431">
        <f>I36</f>
        <v>300000</v>
      </c>
      <c r="J35" s="431">
        <f>J36</f>
        <v>0</v>
      </c>
      <c r="K35" s="431">
        <f t="shared" ref="K35:O37" si="10">K36</f>
        <v>0</v>
      </c>
      <c r="L35" s="431">
        <f t="shared" si="10"/>
        <v>0</v>
      </c>
      <c r="M35" s="431">
        <f t="shared" si="10"/>
        <v>0</v>
      </c>
      <c r="N35" s="431">
        <f t="shared" si="10"/>
        <v>0</v>
      </c>
      <c r="O35" s="431">
        <f t="shared" si="10"/>
        <v>0</v>
      </c>
    </row>
    <row r="36" spans="1:15" ht="30" hidden="1" customHeight="1" x14ac:dyDescent="0.25">
      <c r="A36" s="431"/>
      <c r="B36" s="431"/>
      <c r="C36" s="431"/>
      <c r="D36" s="432">
        <v>6711</v>
      </c>
      <c r="E36" s="432"/>
      <c r="F36" s="432"/>
      <c r="G36" s="463"/>
      <c r="H36" s="445" t="s">
        <v>462</v>
      </c>
      <c r="I36" s="432">
        <f>I37</f>
        <v>300000</v>
      </c>
      <c r="J36" s="432">
        <f>J37</f>
        <v>0</v>
      </c>
      <c r="K36" s="432">
        <f t="shared" si="10"/>
        <v>0</v>
      </c>
      <c r="L36" s="432">
        <f t="shared" si="10"/>
        <v>0</v>
      </c>
      <c r="M36" s="432">
        <f t="shared" si="10"/>
        <v>0</v>
      </c>
      <c r="N36" s="432">
        <f t="shared" si="10"/>
        <v>0</v>
      </c>
      <c r="O36" s="432">
        <f t="shared" si="10"/>
        <v>0</v>
      </c>
    </row>
    <row r="37" spans="1:15" ht="30" hidden="1" customHeight="1" x14ac:dyDescent="0.25">
      <c r="A37" s="431"/>
      <c r="B37" s="431"/>
      <c r="C37" s="431"/>
      <c r="D37" s="432"/>
      <c r="E37" s="432">
        <v>67111</v>
      </c>
      <c r="F37" s="432"/>
      <c r="G37" s="463"/>
      <c r="H37" s="445" t="s">
        <v>462</v>
      </c>
      <c r="I37" s="432">
        <f>I38</f>
        <v>300000</v>
      </c>
      <c r="J37" s="432">
        <f>J38</f>
        <v>0</v>
      </c>
      <c r="K37" s="432">
        <f t="shared" si="10"/>
        <v>0</v>
      </c>
      <c r="L37" s="432">
        <f t="shared" si="10"/>
        <v>0</v>
      </c>
      <c r="M37" s="432">
        <f t="shared" si="10"/>
        <v>0</v>
      </c>
      <c r="N37" s="432">
        <f t="shared" si="10"/>
        <v>0</v>
      </c>
      <c r="O37" s="432">
        <f t="shared" si="10"/>
        <v>0</v>
      </c>
    </row>
    <row r="38" spans="1:15" ht="30" hidden="1" customHeight="1" x14ac:dyDescent="0.25">
      <c r="A38" s="431"/>
      <c r="B38" s="431"/>
      <c r="C38" s="431"/>
      <c r="D38" s="432"/>
      <c r="E38" s="432"/>
      <c r="F38" s="448">
        <v>671111</v>
      </c>
      <c r="G38" s="475"/>
      <c r="H38" s="476" t="s">
        <v>463</v>
      </c>
      <c r="I38" s="477">
        <v>300000</v>
      </c>
      <c r="J38" s="448">
        <v>0</v>
      </c>
      <c r="K38" s="448">
        <v>0</v>
      </c>
      <c r="L38" s="448">
        <v>0</v>
      </c>
      <c r="M38" s="448">
        <v>0</v>
      </c>
      <c r="N38" s="449">
        <v>0</v>
      </c>
      <c r="O38" s="450">
        <v>0</v>
      </c>
    </row>
    <row r="39" spans="1:15" ht="21.95" hidden="1" customHeight="1" x14ac:dyDescent="0.25">
      <c r="A39" s="431"/>
      <c r="B39" s="465"/>
      <c r="C39" s="465">
        <v>673</v>
      </c>
      <c r="D39" s="431"/>
      <c r="E39" s="431"/>
      <c r="F39" s="431"/>
      <c r="G39" s="466"/>
      <c r="H39" s="451" t="s">
        <v>464</v>
      </c>
      <c r="I39" s="451"/>
      <c r="J39" s="431">
        <f>J42</f>
        <v>7550000</v>
      </c>
      <c r="K39" s="431">
        <f t="shared" ref="K39:O41" si="11">K40</f>
        <v>0</v>
      </c>
      <c r="L39" s="431">
        <f t="shared" si="11"/>
        <v>0</v>
      </c>
      <c r="M39" s="431">
        <f t="shared" si="11"/>
        <v>0</v>
      </c>
      <c r="N39" s="431">
        <f t="shared" si="11"/>
        <v>0</v>
      </c>
      <c r="O39" s="431">
        <f t="shared" si="11"/>
        <v>0</v>
      </c>
    </row>
    <row r="40" spans="1:15" ht="21.95" hidden="1" customHeight="1" x14ac:dyDescent="0.25">
      <c r="A40" s="432"/>
      <c r="B40" s="469"/>
      <c r="C40" s="469"/>
      <c r="D40" s="432">
        <v>6731</v>
      </c>
      <c r="E40" s="432"/>
      <c r="F40" s="432"/>
      <c r="G40" s="463"/>
      <c r="H40" s="445" t="s">
        <v>464</v>
      </c>
      <c r="I40" s="445"/>
      <c r="J40" s="432">
        <f>J41</f>
        <v>7550000</v>
      </c>
      <c r="K40" s="432">
        <f t="shared" si="11"/>
        <v>0</v>
      </c>
      <c r="L40" s="432">
        <f t="shared" si="11"/>
        <v>0</v>
      </c>
      <c r="M40" s="432">
        <f t="shared" si="11"/>
        <v>0</v>
      </c>
      <c r="N40" s="432">
        <f t="shared" si="11"/>
        <v>0</v>
      </c>
      <c r="O40" s="432">
        <f t="shared" si="11"/>
        <v>0</v>
      </c>
    </row>
    <row r="41" spans="1:15" ht="21.95" hidden="1" customHeight="1" x14ac:dyDescent="0.25">
      <c r="A41" s="432"/>
      <c r="B41" s="469"/>
      <c r="C41" s="469"/>
      <c r="D41" s="432"/>
      <c r="E41" s="432">
        <v>67311</v>
      </c>
      <c r="F41" s="432"/>
      <c r="G41" s="463"/>
      <c r="H41" s="445" t="s">
        <v>464</v>
      </c>
      <c r="I41" s="445"/>
      <c r="J41" s="432">
        <f>J42</f>
        <v>7550000</v>
      </c>
      <c r="K41" s="432">
        <f t="shared" si="11"/>
        <v>0</v>
      </c>
      <c r="L41" s="432">
        <f t="shared" si="11"/>
        <v>0</v>
      </c>
      <c r="M41" s="432">
        <f t="shared" si="11"/>
        <v>0</v>
      </c>
      <c r="N41" s="432">
        <f t="shared" si="11"/>
        <v>0</v>
      </c>
      <c r="O41" s="432">
        <f t="shared" si="11"/>
        <v>0</v>
      </c>
    </row>
    <row r="42" spans="1:15" ht="30" hidden="1" customHeight="1" x14ac:dyDescent="0.25">
      <c r="A42" s="432"/>
      <c r="B42" s="469"/>
      <c r="C42" s="469"/>
      <c r="D42" s="432"/>
      <c r="E42" s="432"/>
      <c r="F42" s="433">
        <v>673111</v>
      </c>
      <c r="G42" s="468"/>
      <c r="H42" s="446" t="s">
        <v>464</v>
      </c>
      <c r="I42" s="446"/>
      <c r="J42" s="435">
        <v>7550000</v>
      </c>
      <c r="K42" s="433">
        <v>0</v>
      </c>
      <c r="L42" s="436">
        <v>0</v>
      </c>
      <c r="M42" s="436">
        <v>0</v>
      </c>
      <c r="N42" s="436">
        <v>0</v>
      </c>
      <c r="O42" s="434">
        <v>0</v>
      </c>
    </row>
    <row r="43" spans="1:15" ht="30" hidden="1" customHeight="1" x14ac:dyDescent="0.25">
      <c r="A43" s="432"/>
      <c r="B43" s="465">
        <v>68</v>
      </c>
      <c r="C43" s="465"/>
      <c r="D43" s="431"/>
      <c r="E43" s="431"/>
      <c r="F43" s="431"/>
      <c r="G43" s="466"/>
      <c r="H43" s="451" t="s">
        <v>465</v>
      </c>
      <c r="I43" s="451"/>
      <c r="J43" s="431">
        <f>J44</f>
        <v>0</v>
      </c>
      <c r="K43" s="431">
        <f t="shared" ref="K43:O46" si="12">K44</f>
        <v>0</v>
      </c>
      <c r="L43" s="431">
        <f t="shared" si="12"/>
        <v>0</v>
      </c>
      <c r="M43" s="431">
        <f t="shared" si="12"/>
        <v>0</v>
      </c>
      <c r="N43" s="431">
        <f t="shared" si="12"/>
        <v>0</v>
      </c>
      <c r="O43" s="431">
        <f t="shared" si="12"/>
        <v>0</v>
      </c>
    </row>
    <row r="44" spans="1:15" ht="30" hidden="1" customHeight="1" x14ac:dyDescent="0.25">
      <c r="A44" s="432"/>
      <c r="B44" s="465"/>
      <c r="C44" s="465">
        <v>683</v>
      </c>
      <c r="D44" s="431"/>
      <c r="E44" s="431"/>
      <c r="F44" s="431"/>
      <c r="G44" s="466"/>
      <c r="H44" s="451" t="s">
        <v>466</v>
      </c>
      <c r="I44" s="451"/>
      <c r="J44" s="431">
        <f>J45</f>
        <v>0</v>
      </c>
      <c r="K44" s="431">
        <f t="shared" si="12"/>
        <v>0</v>
      </c>
      <c r="L44" s="431">
        <f t="shared" si="12"/>
        <v>0</v>
      </c>
      <c r="M44" s="431">
        <f t="shared" si="12"/>
        <v>0</v>
      </c>
      <c r="N44" s="431">
        <f t="shared" si="12"/>
        <v>0</v>
      </c>
      <c r="O44" s="431">
        <f t="shared" si="12"/>
        <v>0</v>
      </c>
    </row>
    <row r="45" spans="1:15" ht="30" hidden="1" customHeight="1" x14ac:dyDescent="0.25">
      <c r="A45" s="432"/>
      <c r="B45" s="469"/>
      <c r="C45" s="469"/>
      <c r="D45" s="432">
        <v>6831</v>
      </c>
      <c r="E45" s="432"/>
      <c r="F45" s="432"/>
      <c r="G45" s="463"/>
      <c r="H45" s="445" t="s">
        <v>466</v>
      </c>
      <c r="I45" s="445"/>
      <c r="J45" s="432">
        <f>J46</f>
        <v>0</v>
      </c>
      <c r="K45" s="432">
        <f t="shared" si="12"/>
        <v>0</v>
      </c>
      <c r="L45" s="432">
        <f t="shared" si="12"/>
        <v>0</v>
      </c>
      <c r="M45" s="432">
        <f t="shared" si="12"/>
        <v>0</v>
      </c>
      <c r="N45" s="432">
        <f t="shared" si="12"/>
        <v>0</v>
      </c>
      <c r="O45" s="432">
        <f t="shared" si="12"/>
        <v>0</v>
      </c>
    </row>
    <row r="46" spans="1:15" ht="30" hidden="1" customHeight="1" x14ac:dyDescent="0.25">
      <c r="A46" s="432"/>
      <c r="B46" s="469"/>
      <c r="C46" s="469"/>
      <c r="D46" s="432"/>
      <c r="E46" s="432">
        <v>68311</v>
      </c>
      <c r="F46" s="432"/>
      <c r="G46" s="463"/>
      <c r="H46" s="445" t="s">
        <v>466</v>
      </c>
      <c r="I46" s="445"/>
      <c r="J46" s="432">
        <f>J47</f>
        <v>0</v>
      </c>
      <c r="K46" s="432">
        <f t="shared" si="12"/>
        <v>0</v>
      </c>
      <c r="L46" s="432">
        <f t="shared" si="12"/>
        <v>0</v>
      </c>
      <c r="M46" s="432">
        <f t="shared" si="12"/>
        <v>0</v>
      </c>
      <c r="N46" s="432">
        <f t="shared" si="12"/>
        <v>0</v>
      </c>
      <c r="O46" s="432">
        <f t="shared" si="12"/>
        <v>0</v>
      </c>
    </row>
    <row r="47" spans="1:15" ht="30" hidden="1" customHeight="1" x14ac:dyDescent="0.25">
      <c r="A47" s="432"/>
      <c r="B47" s="469"/>
      <c r="C47" s="469"/>
      <c r="D47" s="432"/>
      <c r="E47" s="432"/>
      <c r="F47" s="453">
        <v>683110</v>
      </c>
      <c r="G47" s="478"/>
      <c r="H47" s="452" t="s">
        <v>466</v>
      </c>
      <c r="I47" s="452"/>
      <c r="J47" s="453">
        <v>0</v>
      </c>
      <c r="K47" s="453">
        <f>J47/12*9</f>
        <v>0</v>
      </c>
      <c r="L47" s="454">
        <v>0</v>
      </c>
      <c r="M47" s="454">
        <v>0</v>
      </c>
      <c r="N47" s="450">
        <v>0</v>
      </c>
      <c r="O47" s="450">
        <v>0</v>
      </c>
    </row>
    <row r="48" spans="1:15" ht="21.95" customHeight="1" x14ac:dyDescent="0.25">
      <c r="A48" s="479">
        <v>7</v>
      </c>
      <c r="B48" s="480"/>
      <c r="C48" s="480"/>
      <c r="D48" s="480"/>
      <c r="E48" s="480"/>
      <c r="F48" s="480"/>
      <c r="G48" s="481"/>
      <c r="H48" s="480" t="s">
        <v>5</v>
      </c>
      <c r="I48" s="480"/>
      <c r="J48" s="431">
        <f>J49</f>
        <v>0</v>
      </c>
      <c r="K48" s="431">
        <f t="shared" ref="K48:O48" si="13">K49</f>
        <v>0</v>
      </c>
      <c r="L48" s="431">
        <f t="shared" si="13"/>
        <v>0</v>
      </c>
      <c r="M48" s="431">
        <f t="shared" si="13"/>
        <v>0</v>
      </c>
      <c r="N48" s="431">
        <f t="shared" si="13"/>
        <v>0</v>
      </c>
      <c r="O48" s="431">
        <f t="shared" si="13"/>
        <v>820</v>
      </c>
    </row>
    <row r="49" spans="1:15" ht="30" customHeight="1" x14ac:dyDescent="0.25">
      <c r="A49" s="431"/>
      <c r="B49" s="431">
        <v>72</v>
      </c>
      <c r="C49" s="431"/>
      <c r="D49" s="431"/>
      <c r="E49" s="431"/>
      <c r="F49" s="431"/>
      <c r="G49" s="466"/>
      <c r="H49" s="431" t="s">
        <v>467</v>
      </c>
      <c r="I49" s="431"/>
      <c r="J49" s="431">
        <f>J50+J54</f>
        <v>0</v>
      </c>
      <c r="K49" s="431">
        <f t="shared" ref="K49:O49" si="14">K50+K54</f>
        <v>0</v>
      </c>
      <c r="L49" s="431">
        <f t="shared" si="14"/>
        <v>0</v>
      </c>
      <c r="M49" s="431">
        <f t="shared" si="14"/>
        <v>0</v>
      </c>
      <c r="N49" s="431">
        <f t="shared" si="14"/>
        <v>0</v>
      </c>
      <c r="O49" s="431">
        <f t="shared" si="14"/>
        <v>820</v>
      </c>
    </row>
    <row r="50" spans="1:15" ht="21.95" hidden="1" customHeight="1" x14ac:dyDescent="0.25">
      <c r="A50" s="431"/>
      <c r="B50" s="465"/>
      <c r="C50" s="465">
        <v>721</v>
      </c>
      <c r="D50" s="431"/>
      <c r="E50" s="431"/>
      <c r="F50" s="431"/>
      <c r="G50" s="466"/>
      <c r="H50" s="473" t="s">
        <v>468</v>
      </c>
      <c r="I50" s="473"/>
      <c r="J50" s="431">
        <f>J51</f>
        <v>0</v>
      </c>
      <c r="K50" s="431">
        <f t="shared" ref="K50:O52" si="15">K51</f>
        <v>0</v>
      </c>
      <c r="L50" s="431">
        <f t="shared" si="15"/>
        <v>0</v>
      </c>
      <c r="M50" s="431">
        <f t="shared" si="15"/>
        <v>0</v>
      </c>
      <c r="N50" s="431">
        <f t="shared" si="15"/>
        <v>0</v>
      </c>
      <c r="O50" s="431">
        <f t="shared" si="15"/>
        <v>820</v>
      </c>
    </row>
    <row r="51" spans="1:15" ht="21.95" hidden="1" customHeight="1" x14ac:dyDescent="0.25">
      <c r="A51" s="432"/>
      <c r="B51" s="469"/>
      <c r="C51" s="469"/>
      <c r="D51" s="432">
        <v>7211</v>
      </c>
      <c r="E51" s="432"/>
      <c r="F51" s="432"/>
      <c r="G51" s="463"/>
      <c r="H51" s="456" t="s">
        <v>469</v>
      </c>
      <c r="I51" s="456"/>
      <c r="J51" s="432">
        <f>J52</f>
        <v>0</v>
      </c>
      <c r="K51" s="432">
        <f t="shared" si="15"/>
        <v>0</v>
      </c>
      <c r="L51" s="432">
        <f t="shared" si="15"/>
        <v>0</v>
      </c>
      <c r="M51" s="432">
        <f t="shared" si="15"/>
        <v>0</v>
      </c>
      <c r="N51" s="432">
        <f t="shared" si="15"/>
        <v>0</v>
      </c>
      <c r="O51" s="432">
        <f t="shared" si="15"/>
        <v>820</v>
      </c>
    </row>
    <row r="52" spans="1:15" ht="21.95" hidden="1" customHeight="1" x14ac:dyDescent="0.25">
      <c r="A52" s="432"/>
      <c r="B52" s="469"/>
      <c r="C52" s="469"/>
      <c r="D52" s="432"/>
      <c r="E52" s="432">
        <v>72111</v>
      </c>
      <c r="F52" s="432"/>
      <c r="G52" s="463"/>
      <c r="H52" s="456" t="s">
        <v>470</v>
      </c>
      <c r="I52" s="456"/>
      <c r="J52" s="432">
        <f>J53</f>
        <v>0</v>
      </c>
      <c r="K52" s="432">
        <f t="shared" si="15"/>
        <v>0</v>
      </c>
      <c r="L52" s="432">
        <f t="shared" si="15"/>
        <v>0</v>
      </c>
      <c r="M52" s="432">
        <f t="shared" si="15"/>
        <v>0</v>
      </c>
      <c r="N52" s="432">
        <f t="shared" si="15"/>
        <v>0</v>
      </c>
      <c r="O52" s="432">
        <f t="shared" si="15"/>
        <v>820</v>
      </c>
    </row>
    <row r="53" spans="1:15" ht="30" hidden="1" customHeight="1" x14ac:dyDescent="0.25">
      <c r="A53" s="432"/>
      <c r="B53" s="469"/>
      <c r="C53" s="469"/>
      <c r="D53" s="432"/>
      <c r="E53" s="432"/>
      <c r="F53" s="433">
        <v>721110</v>
      </c>
      <c r="G53" s="468"/>
      <c r="H53" s="457" t="s">
        <v>470</v>
      </c>
      <c r="I53" s="457"/>
      <c r="J53" s="433">
        <v>0</v>
      </c>
      <c r="K53" s="433">
        <v>0</v>
      </c>
      <c r="L53" s="436">
        <v>0</v>
      </c>
      <c r="M53" s="436">
        <v>0</v>
      </c>
      <c r="N53" s="434">
        <v>0</v>
      </c>
      <c r="O53" s="458">
        <v>820</v>
      </c>
    </row>
    <row r="54" spans="1:15" ht="30" hidden="1" customHeight="1" x14ac:dyDescent="0.25">
      <c r="A54" s="431"/>
      <c r="B54" s="465"/>
      <c r="C54" s="465">
        <v>723</v>
      </c>
      <c r="D54" s="432"/>
      <c r="E54" s="432"/>
      <c r="F54" s="432"/>
      <c r="G54" s="466"/>
      <c r="H54" s="459" t="s">
        <v>471</v>
      </c>
      <c r="I54" s="459"/>
      <c r="J54" s="431">
        <f>J55</f>
        <v>0</v>
      </c>
      <c r="K54" s="431">
        <f t="shared" ref="K54:O56" si="16">K55</f>
        <v>0</v>
      </c>
      <c r="L54" s="431">
        <f t="shared" si="16"/>
        <v>0</v>
      </c>
      <c r="M54" s="431">
        <f t="shared" si="16"/>
        <v>0</v>
      </c>
      <c r="N54" s="431">
        <f t="shared" si="16"/>
        <v>0</v>
      </c>
      <c r="O54" s="431">
        <f t="shared" si="16"/>
        <v>0</v>
      </c>
    </row>
    <row r="55" spans="1:15" ht="30" hidden="1" customHeight="1" x14ac:dyDescent="0.25">
      <c r="A55" s="432"/>
      <c r="B55" s="469"/>
      <c r="C55" s="469"/>
      <c r="D55" s="432">
        <v>7231</v>
      </c>
      <c r="E55" s="432"/>
      <c r="F55" s="432"/>
      <c r="G55" s="463"/>
      <c r="H55" s="460" t="s">
        <v>73</v>
      </c>
      <c r="I55" s="460"/>
      <c r="J55" s="432">
        <f>J56</f>
        <v>0</v>
      </c>
      <c r="K55" s="432">
        <f t="shared" si="16"/>
        <v>0</v>
      </c>
      <c r="L55" s="432">
        <f t="shared" si="16"/>
        <v>0</v>
      </c>
      <c r="M55" s="432">
        <f t="shared" si="16"/>
        <v>0</v>
      </c>
      <c r="N55" s="432">
        <f t="shared" si="16"/>
        <v>0</v>
      </c>
      <c r="O55" s="432">
        <f t="shared" si="16"/>
        <v>0</v>
      </c>
    </row>
    <row r="56" spans="1:15" ht="30" hidden="1" customHeight="1" x14ac:dyDescent="0.25">
      <c r="A56" s="432"/>
      <c r="B56" s="469"/>
      <c r="C56" s="469"/>
      <c r="D56" s="432"/>
      <c r="E56" s="432">
        <v>72311</v>
      </c>
      <c r="F56" s="432"/>
      <c r="G56" s="463"/>
      <c r="H56" s="460" t="s">
        <v>345</v>
      </c>
      <c r="I56" s="460"/>
      <c r="J56" s="432">
        <f>J57</f>
        <v>0</v>
      </c>
      <c r="K56" s="432">
        <f t="shared" si="16"/>
        <v>0</v>
      </c>
      <c r="L56" s="432">
        <f t="shared" si="16"/>
        <v>0</v>
      </c>
      <c r="M56" s="432">
        <f t="shared" si="16"/>
        <v>0</v>
      </c>
      <c r="N56" s="432">
        <f t="shared" si="16"/>
        <v>0</v>
      </c>
      <c r="O56" s="432">
        <f t="shared" si="16"/>
        <v>0</v>
      </c>
    </row>
    <row r="57" spans="1:15" ht="30" hidden="1" customHeight="1" x14ac:dyDescent="0.25">
      <c r="A57" s="431"/>
      <c r="B57" s="465"/>
      <c r="C57" s="465"/>
      <c r="D57" s="432"/>
      <c r="E57" s="432"/>
      <c r="F57" s="448">
        <v>723110</v>
      </c>
      <c r="G57" s="475"/>
      <c r="H57" s="449" t="s">
        <v>345</v>
      </c>
      <c r="I57" s="449"/>
      <c r="J57" s="448">
        <v>0</v>
      </c>
      <c r="K57" s="448">
        <f>J57/12*6</f>
        <v>0</v>
      </c>
      <c r="L57" s="449">
        <v>0</v>
      </c>
      <c r="M57" s="449">
        <v>0</v>
      </c>
      <c r="N57" s="450">
        <v>0</v>
      </c>
      <c r="O57" s="450">
        <v>0</v>
      </c>
    </row>
    <row r="58" spans="1:15" ht="30" hidden="1" customHeight="1" x14ac:dyDescent="0.25">
      <c r="A58" s="431">
        <v>9</v>
      </c>
      <c r="B58" s="465"/>
      <c r="C58" s="465"/>
      <c r="D58" s="432"/>
      <c r="E58" s="432"/>
      <c r="F58" s="432"/>
      <c r="G58" s="463"/>
      <c r="H58" s="480" t="s">
        <v>472</v>
      </c>
      <c r="I58" s="480"/>
      <c r="J58" s="431">
        <f>J59</f>
        <v>0</v>
      </c>
      <c r="K58" s="431">
        <f t="shared" ref="K58:O62" si="17">K59</f>
        <v>0</v>
      </c>
      <c r="L58" s="431">
        <f t="shared" si="17"/>
        <v>0</v>
      </c>
      <c r="M58" s="431">
        <f t="shared" si="17"/>
        <v>0</v>
      </c>
      <c r="N58" s="431">
        <f t="shared" si="17"/>
        <v>0</v>
      </c>
      <c r="O58" s="431">
        <f t="shared" si="17"/>
        <v>0</v>
      </c>
    </row>
    <row r="59" spans="1:15" ht="30" hidden="1" customHeight="1" x14ac:dyDescent="0.25">
      <c r="A59" s="431"/>
      <c r="B59" s="465">
        <v>92</v>
      </c>
      <c r="C59" s="465"/>
      <c r="D59" s="432"/>
      <c r="E59" s="432"/>
      <c r="F59" s="432"/>
      <c r="G59" s="463"/>
      <c r="H59" s="480" t="s">
        <v>473</v>
      </c>
      <c r="I59" s="480"/>
      <c r="J59" s="431">
        <f>J60</f>
        <v>0</v>
      </c>
      <c r="K59" s="431">
        <f t="shared" si="17"/>
        <v>0</v>
      </c>
      <c r="L59" s="431">
        <f t="shared" si="17"/>
        <v>0</v>
      </c>
      <c r="M59" s="431">
        <f t="shared" si="17"/>
        <v>0</v>
      </c>
      <c r="N59" s="431">
        <f t="shared" si="17"/>
        <v>0</v>
      </c>
      <c r="O59" s="431">
        <f t="shared" si="17"/>
        <v>0</v>
      </c>
    </row>
    <row r="60" spans="1:15" ht="30" hidden="1" customHeight="1" x14ac:dyDescent="0.25">
      <c r="A60" s="431"/>
      <c r="B60" s="465"/>
      <c r="C60" s="465">
        <v>922</v>
      </c>
      <c r="D60" s="432"/>
      <c r="E60" s="432"/>
      <c r="F60" s="432"/>
      <c r="G60" s="463"/>
      <c r="H60" s="459" t="s">
        <v>474</v>
      </c>
      <c r="I60" s="459"/>
      <c r="J60" s="431">
        <f>J61</f>
        <v>0</v>
      </c>
      <c r="K60" s="431">
        <f t="shared" si="17"/>
        <v>0</v>
      </c>
      <c r="L60" s="431">
        <f t="shared" si="17"/>
        <v>0</v>
      </c>
      <c r="M60" s="431">
        <f t="shared" si="17"/>
        <v>0</v>
      </c>
      <c r="N60" s="431">
        <f t="shared" si="17"/>
        <v>0</v>
      </c>
      <c r="O60" s="431">
        <f t="shared" si="17"/>
        <v>0</v>
      </c>
    </row>
    <row r="61" spans="1:15" ht="30" hidden="1" customHeight="1" x14ac:dyDescent="0.25">
      <c r="A61" s="431"/>
      <c r="B61" s="465"/>
      <c r="C61" s="465"/>
      <c r="D61" s="432">
        <v>9221</v>
      </c>
      <c r="E61" s="432"/>
      <c r="F61" s="432"/>
      <c r="G61" s="463"/>
      <c r="H61" s="460" t="s">
        <v>475</v>
      </c>
      <c r="I61" s="460"/>
      <c r="J61" s="432">
        <f>J62</f>
        <v>0</v>
      </c>
      <c r="K61" s="432">
        <f t="shared" si="17"/>
        <v>0</v>
      </c>
      <c r="L61" s="432">
        <f t="shared" si="17"/>
        <v>0</v>
      </c>
      <c r="M61" s="432">
        <f t="shared" si="17"/>
        <v>0</v>
      </c>
      <c r="N61" s="432">
        <f t="shared" si="17"/>
        <v>0</v>
      </c>
      <c r="O61" s="432">
        <f t="shared" si="17"/>
        <v>0</v>
      </c>
    </row>
    <row r="62" spans="1:15" ht="30" hidden="1" customHeight="1" x14ac:dyDescent="0.25">
      <c r="A62" s="431"/>
      <c r="B62" s="465"/>
      <c r="C62" s="465"/>
      <c r="D62" s="432"/>
      <c r="E62" s="432">
        <v>92211</v>
      </c>
      <c r="F62" s="432"/>
      <c r="G62" s="463"/>
      <c r="H62" s="460" t="s">
        <v>476</v>
      </c>
      <c r="I62" s="460"/>
      <c r="J62" s="432">
        <f>J63</f>
        <v>0</v>
      </c>
      <c r="K62" s="432">
        <f t="shared" si="17"/>
        <v>0</v>
      </c>
      <c r="L62" s="432">
        <f t="shared" si="17"/>
        <v>0</v>
      </c>
      <c r="M62" s="432">
        <f t="shared" si="17"/>
        <v>0</v>
      </c>
      <c r="N62" s="432">
        <v>0</v>
      </c>
      <c r="O62" s="432">
        <f t="shared" si="17"/>
        <v>0</v>
      </c>
    </row>
    <row r="63" spans="1:15" ht="30" hidden="1" customHeight="1" x14ac:dyDescent="0.25">
      <c r="A63" s="431"/>
      <c r="B63" s="465"/>
      <c r="C63" s="465"/>
      <c r="D63" s="432"/>
      <c r="E63" s="432"/>
      <c r="F63" s="433">
        <v>922110</v>
      </c>
      <c r="G63" s="468"/>
      <c r="H63" s="436" t="s">
        <v>476</v>
      </c>
      <c r="I63" s="436"/>
      <c r="J63" s="433">
        <v>0</v>
      </c>
      <c r="K63" s="433">
        <v>0</v>
      </c>
      <c r="L63" s="436">
        <v>0</v>
      </c>
      <c r="M63" s="436">
        <v>0</v>
      </c>
      <c r="N63" s="434">
        <v>0</v>
      </c>
      <c r="O63" s="434">
        <v>0</v>
      </c>
    </row>
    <row r="64" spans="1:15" ht="30" customHeight="1" x14ac:dyDescent="0.25">
      <c r="A64" s="544" t="s">
        <v>477</v>
      </c>
      <c r="B64" s="545"/>
      <c r="C64" s="545"/>
      <c r="D64" s="545"/>
      <c r="E64" s="545"/>
      <c r="F64" s="545"/>
      <c r="G64" s="545"/>
      <c r="H64" s="546"/>
      <c r="I64" s="479">
        <f>I48+I7</f>
        <v>300000</v>
      </c>
      <c r="J64" s="479">
        <f>J48+J7</f>
        <v>7550000</v>
      </c>
      <c r="K64" s="479">
        <f>K48+K7</f>
        <v>480000</v>
      </c>
      <c r="L64" s="479">
        <f>L48+L7</f>
        <v>0</v>
      </c>
      <c r="M64" s="479">
        <f>M48+M7</f>
        <v>500</v>
      </c>
      <c r="N64" s="479">
        <f>N48+N7+N58</f>
        <v>6100000</v>
      </c>
      <c r="O64" s="479">
        <f>O48+O7</f>
        <v>820</v>
      </c>
    </row>
    <row r="65" spans="1:15" ht="30" customHeight="1" x14ac:dyDescent="0.25">
      <c r="A65" s="544" t="s">
        <v>496</v>
      </c>
      <c r="B65" s="545"/>
      <c r="C65" s="545"/>
      <c r="D65" s="545"/>
      <c r="E65" s="545"/>
      <c r="F65" s="545"/>
      <c r="G65" s="545"/>
      <c r="H65" s="546"/>
      <c r="I65" s="541">
        <f>J64+K64+L64+M64+N64+O64+I64</f>
        <v>14431320</v>
      </c>
      <c r="J65" s="542"/>
      <c r="K65" s="542"/>
      <c r="L65" s="542"/>
      <c r="M65" s="542"/>
      <c r="N65" s="542"/>
      <c r="O65" s="543"/>
    </row>
    <row r="66" spans="1:15" ht="30" hidden="1" customHeight="1" x14ac:dyDescent="0.25">
      <c r="A66" s="482"/>
      <c r="B66" s="482"/>
      <c r="C66" s="482"/>
      <c r="D66" s="482"/>
      <c r="E66" s="482"/>
      <c r="F66" s="482"/>
      <c r="G66" s="482"/>
      <c r="H66" s="482"/>
      <c r="I66" s="482"/>
      <c r="J66" s="483"/>
      <c r="K66" s="483"/>
      <c r="L66" s="483"/>
      <c r="M66" s="483"/>
      <c r="N66" s="483"/>
      <c r="O66" s="483"/>
    </row>
    <row r="67" spans="1:15" x14ac:dyDescent="0.25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5"/>
      <c r="L67" s="485"/>
      <c r="M67" s="485"/>
      <c r="N67" s="484"/>
      <c r="O67" s="484"/>
    </row>
    <row r="68" spans="1:15" x14ac:dyDescent="0.25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5"/>
      <c r="L68" s="485"/>
      <c r="M68" s="485"/>
      <c r="N68" s="484"/>
      <c r="O68" s="484"/>
    </row>
    <row r="69" spans="1:15" ht="27.75" customHeight="1" x14ac:dyDescent="0.25">
      <c r="A69" s="547" t="s">
        <v>500</v>
      </c>
      <c r="B69" s="547"/>
      <c r="C69" s="547"/>
      <c r="D69" s="547"/>
      <c r="E69" s="547"/>
      <c r="F69" s="547"/>
      <c r="G69" s="547"/>
      <c r="H69" s="547"/>
      <c r="I69" s="548"/>
      <c r="J69" s="548"/>
      <c r="K69" s="548"/>
      <c r="L69" s="548"/>
      <c r="M69" s="548"/>
      <c r="N69" s="548"/>
      <c r="O69" s="484"/>
    </row>
    <row r="70" spans="1:15" ht="89.25" x14ac:dyDescent="0.25">
      <c r="A70" s="486" t="s">
        <v>78</v>
      </c>
      <c r="B70" s="486" t="s">
        <v>79</v>
      </c>
      <c r="C70" s="486" t="s">
        <v>435</v>
      </c>
      <c r="D70" s="486" t="s">
        <v>80</v>
      </c>
      <c r="E70" s="486" t="s">
        <v>81</v>
      </c>
      <c r="F70" s="486"/>
      <c r="G70" s="487" t="s">
        <v>82</v>
      </c>
      <c r="H70" s="488" t="s">
        <v>436</v>
      </c>
      <c r="I70" s="489" t="s">
        <v>486</v>
      </c>
      <c r="J70" s="489" t="s">
        <v>421</v>
      </c>
      <c r="K70" s="490" t="s">
        <v>437</v>
      </c>
      <c r="L70" s="490" t="s">
        <v>438</v>
      </c>
      <c r="M70" s="490" t="s">
        <v>422</v>
      </c>
      <c r="N70" s="490" t="s">
        <v>423</v>
      </c>
      <c r="O70" s="490" t="s">
        <v>424</v>
      </c>
    </row>
    <row r="71" spans="1:15" x14ac:dyDescent="0.25">
      <c r="A71" s="491">
        <v>1</v>
      </c>
      <c r="B71" s="491">
        <v>2</v>
      </c>
      <c r="C71" s="491">
        <v>3</v>
      </c>
      <c r="D71" s="491">
        <v>4</v>
      </c>
      <c r="E71" s="491">
        <v>5</v>
      </c>
      <c r="F71" s="491">
        <v>6</v>
      </c>
      <c r="G71" s="492" t="s">
        <v>434</v>
      </c>
      <c r="H71" s="493">
        <v>3</v>
      </c>
      <c r="I71" s="493">
        <v>4</v>
      </c>
      <c r="J71" s="493">
        <v>5</v>
      </c>
      <c r="K71" s="493">
        <v>6</v>
      </c>
      <c r="L71" s="493">
        <v>7</v>
      </c>
      <c r="M71" s="493">
        <v>8</v>
      </c>
      <c r="N71" s="493">
        <v>9</v>
      </c>
      <c r="O71" s="493">
        <v>10</v>
      </c>
    </row>
    <row r="72" spans="1:15" ht="21.95" customHeight="1" x14ac:dyDescent="0.25">
      <c r="A72" s="494">
        <v>6</v>
      </c>
      <c r="B72" s="495"/>
      <c r="C72" s="495"/>
      <c r="D72" s="495"/>
      <c r="E72" s="495"/>
      <c r="F72" s="495"/>
      <c r="G72" s="496"/>
      <c r="H72" s="497" t="s">
        <v>4</v>
      </c>
      <c r="I72" s="431">
        <f t="shared" ref="I72:O72" si="18">I73+I89+I94+I99+I108</f>
        <v>300000</v>
      </c>
      <c r="J72" s="431">
        <f t="shared" si="18"/>
        <v>7600000</v>
      </c>
      <c r="K72" s="431">
        <f>K81+K85</f>
        <v>400000</v>
      </c>
      <c r="L72" s="431">
        <f t="shared" si="18"/>
        <v>0</v>
      </c>
      <c r="M72" s="431">
        <f t="shared" si="18"/>
        <v>500</v>
      </c>
      <c r="N72" s="431">
        <f t="shared" si="18"/>
        <v>6200000</v>
      </c>
      <c r="O72" s="431">
        <f t="shared" si="18"/>
        <v>0</v>
      </c>
    </row>
    <row r="73" spans="1:15" ht="30" customHeight="1" x14ac:dyDescent="0.25">
      <c r="A73" s="495"/>
      <c r="B73" s="498">
        <v>63</v>
      </c>
      <c r="C73" s="498"/>
      <c r="D73" s="495"/>
      <c r="E73" s="495"/>
      <c r="F73" s="495"/>
      <c r="G73" s="499"/>
      <c r="H73" s="494" t="s">
        <v>439</v>
      </c>
      <c r="I73" s="431"/>
      <c r="J73" s="431">
        <f>J74+J78+J82</f>
        <v>0</v>
      </c>
      <c r="K73" s="431">
        <f t="shared" ref="K73:O73" si="19">K74+K78+K82</f>
        <v>400000</v>
      </c>
      <c r="L73" s="431">
        <f t="shared" si="19"/>
        <v>0</v>
      </c>
      <c r="M73" s="431">
        <f t="shared" si="19"/>
        <v>0</v>
      </c>
      <c r="N73" s="431">
        <f t="shared" si="19"/>
        <v>0</v>
      </c>
      <c r="O73" s="431">
        <f t="shared" si="19"/>
        <v>0</v>
      </c>
    </row>
    <row r="74" spans="1:15" ht="21.95" hidden="1" customHeight="1" x14ac:dyDescent="0.25">
      <c r="A74" s="495"/>
      <c r="B74" s="498"/>
      <c r="C74" s="498">
        <v>633</v>
      </c>
      <c r="D74" s="495"/>
      <c r="E74" s="495"/>
      <c r="F74" s="495"/>
      <c r="G74" s="499"/>
      <c r="H74" s="494" t="s">
        <v>440</v>
      </c>
      <c r="I74" s="431"/>
      <c r="J74" s="431"/>
      <c r="K74" s="431">
        <f t="shared" ref="K74:O76" si="20">K75</f>
        <v>0</v>
      </c>
      <c r="L74" s="431">
        <f t="shared" si="20"/>
        <v>0</v>
      </c>
      <c r="M74" s="431">
        <f t="shared" si="20"/>
        <v>0</v>
      </c>
      <c r="N74" s="431">
        <f t="shared" si="20"/>
        <v>0</v>
      </c>
      <c r="O74" s="431">
        <f t="shared" si="20"/>
        <v>0</v>
      </c>
    </row>
    <row r="75" spans="1:15" ht="21.95" hidden="1" customHeight="1" x14ac:dyDescent="0.25">
      <c r="A75" s="495"/>
      <c r="B75" s="498"/>
      <c r="C75" s="498"/>
      <c r="D75" s="495">
        <v>6331</v>
      </c>
      <c r="E75" s="495"/>
      <c r="F75" s="495"/>
      <c r="G75" s="499"/>
      <c r="H75" s="494" t="s">
        <v>441</v>
      </c>
      <c r="I75" s="431"/>
      <c r="J75" s="432">
        <f>J76</f>
        <v>0</v>
      </c>
      <c r="K75" s="432">
        <f t="shared" si="20"/>
        <v>0</v>
      </c>
      <c r="L75" s="432">
        <f t="shared" si="20"/>
        <v>0</v>
      </c>
      <c r="M75" s="432">
        <f t="shared" si="20"/>
        <v>0</v>
      </c>
      <c r="N75" s="432">
        <f t="shared" si="20"/>
        <v>0</v>
      </c>
      <c r="O75" s="432">
        <f t="shared" si="20"/>
        <v>0</v>
      </c>
    </row>
    <row r="76" spans="1:15" ht="21.95" hidden="1" customHeight="1" x14ac:dyDescent="0.25">
      <c r="A76" s="495"/>
      <c r="B76" s="498"/>
      <c r="C76" s="498"/>
      <c r="D76" s="495"/>
      <c r="E76" s="495">
        <v>63311</v>
      </c>
      <c r="F76" s="495"/>
      <c r="G76" s="499"/>
      <c r="H76" s="495" t="s">
        <v>442</v>
      </c>
      <c r="I76" s="432"/>
      <c r="J76" s="432">
        <f>J77</f>
        <v>0</v>
      </c>
      <c r="K76" s="432">
        <f t="shared" si="20"/>
        <v>0</v>
      </c>
      <c r="L76" s="432">
        <f t="shared" si="20"/>
        <v>0</v>
      </c>
      <c r="M76" s="432">
        <f t="shared" si="20"/>
        <v>0</v>
      </c>
      <c r="N76" s="432">
        <f t="shared" si="20"/>
        <v>0</v>
      </c>
      <c r="O76" s="432">
        <f t="shared" si="20"/>
        <v>0</v>
      </c>
    </row>
    <row r="77" spans="1:15" ht="21.95" hidden="1" customHeight="1" x14ac:dyDescent="0.25">
      <c r="A77" s="495"/>
      <c r="B77" s="498"/>
      <c r="C77" s="498"/>
      <c r="D77" s="495"/>
      <c r="E77" s="495"/>
      <c r="F77" s="500">
        <v>633110</v>
      </c>
      <c r="G77" s="501"/>
      <c r="H77" s="500" t="s">
        <v>442</v>
      </c>
      <c r="I77" s="433"/>
      <c r="J77" s="433">
        <v>0</v>
      </c>
      <c r="K77" s="433">
        <v>0</v>
      </c>
      <c r="L77" s="433">
        <v>0</v>
      </c>
      <c r="M77" s="433">
        <v>0</v>
      </c>
      <c r="N77" s="434">
        <v>0</v>
      </c>
      <c r="O77" s="434">
        <v>0</v>
      </c>
    </row>
    <row r="78" spans="1:15" ht="21.95" hidden="1" customHeight="1" x14ac:dyDescent="0.25">
      <c r="A78" s="495"/>
      <c r="B78" s="498"/>
      <c r="C78" s="498">
        <v>634</v>
      </c>
      <c r="D78" s="495"/>
      <c r="E78" s="495"/>
      <c r="F78" s="495"/>
      <c r="G78" s="499"/>
      <c r="H78" s="494" t="s">
        <v>443</v>
      </c>
      <c r="I78" s="431"/>
      <c r="J78" s="431">
        <f>J79</f>
        <v>0</v>
      </c>
      <c r="K78" s="431">
        <f>K79</f>
        <v>180000</v>
      </c>
      <c r="L78" s="431">
        <f t="shared" ref="K78:O80" si="21">L79</f>
        <v>0</v>
      </c>
      <c r="M78" s="431">
        <f t="shared" si="21"/>
        <v>0</v>
      </c>
      <c r="N78" s="431">
        <f t="shared" si="21"/>
        <v>0</v>
      </c>
      <c r="O78" s="431">
        <f t="shared" si="21"/>
        <v>0</v>
      </c>
    </row>
    <row r="79" spans="1:15" ht="21.95" hidden="1" customHeight="1" x14ac:dyDescent="0.25">
      <c r="A79" s="495"/>
      <c r="B79" s="498"/>
      <c r="C79" s="498"/>
      <c r="D79" s="495">
        <v>6341</v>
      </c>
      <c r="E79" s="495"/>
      <c r="F79" s="495"/>
      <c r="G79" s="496"/>
      <c r="H79" s="495" t="s">
        <v>444</v>
      </c>
      <c r="I79" s="432"/>
      <c r="J79" s="432">
        <f>J80</f>
        <v>0</v>
      </c>
      <c r="K79" s="432">
        <f t="shared" si="21"/>
        <v>180000</v>
      </c>
      <c r="L79" s="432">
        <f t="shared" si="21"/>
        <v>0</v>
      </c>
      <c r="M79" s="432">
        <f t="shared" si="21"/>
        <v>0</v>
      </c>
      <c r="N79" s="432">
        <f t="shared" si="21"/>
        <v>0</v>
      </c>
      <c r="O79" s="432">
        <f t="shared" si="21"/>
        <v>0</v>
      </c>
    </row>
    <row r="80" spans="1:15" ht="21.95" hidden="1" customHeight="1" x14ac:dyDescent="0.25">
      <c r="A80" s="495"/>
      <c r="B80" s="498"/>
      <c r="C80" s="498"/>
      <c r="D80" s="495"/>
      <c r="E80" s="495">
        <v>63414</v>
      </c>
      <c r="F80" s="495"/>
      <c r="G80" s="496"/>
      <c r="H80" s="495" t="s">
        <v>445</v>
      </c>
      <c r="I80" s="432"/>
      <c r="J80" s="432">
        <v>0</v>
      </c>
      <c r="K80" s="432">
        <f>K81</f>
        <v>180000</v>
      </c>
      <c r="L80" s="432">
        <f t="shared" si="21"/>
        <v>0</v>
      </c>
      <c r="M80" s="432">
        <f t="shared" si="21"/>
        <v>0</v>
      </c>
      <c r="N80" s="432">
        <f t="shared" si="21"/>
        <v>0</v>
      </c>
      <c r="O80" s="432">
        <f t="shared" si="21"/>
        <v>0</v>
      </c>
    </row>
    <row r="81" spans="1:15" ht="30" hidden="1" customHeight="1" x14ac:dyDescent="0.25">
      <c r="A81" s="495"/>
      <c r="B81" s="498"/>
      <c r="C81" s="498"/>
      <c r="D81" s="495"/>
      <c r="E81" s="495"/>
      <c r="F81" s="500">
        <v>634140</v>
      </c>
      <c r="G81" s="502"/>
      <c r="H81" s="500" t="s">
        <v>445</v>
      </c>
      <c r="I81" s="433"/>
      <c r="J81" s="433">
        <v>0</v>
      </c>
      <c r="K81" s="503">
        <v>180000</v>
      </c>
      <c r="L81" s="433">
        <v>0</v>
      </c>
      <c r="M81" s="433">
        <v>0</v>
      </c>
      <c r="N81" s="433">
        <v>0</v>
      </c>
      <c r="O81" s="434">
        <v>0</v>
      </c>
    </row>
    <row r="82" spans="1:15" ht="30" hidden="1" customHeight="1" x14ac:dyDescent="0.25">
      <c r="A82" s="495"/>
      <c r="B82" s="498"/>
      <c r="C82" s="498">
        <v>636</v>
      </c>
      <c r="D82" s="495"/>
      <c r="E82" s="495"/>
      <c r="F82" s="495"/>
      <c r="G82" s="499"/>
      <c r="H82" s="494" t="s">
        <v>446</v>
      </c>
      <c r="I82" s="431"/>
      <c r="J82" s="431">
        <f>J83+J86</f>
        <v>0</v>
      </c>
      <c r="K82" s="431">
        <f>K83</f>
        <v>220000</v>
      </c>
      <c r="L82" s="431">
        <f t="shared" ref="L82:O82" si="22">L83+L86</f>
        <v>0</v>
      </c>
      <c r="M82" s="431">
        <f t="shared" si="22"/>
        <v>0</v>
      </c>
      <c r="N82" s="431">
        <f t="shared" si="22"/>
        <v>0</v>
      </c>
      <c r="O82" s="431">
        <f t="shared" si="22"/>
        <v>0</v>
      </c>
    </row>
    <row r="83" spans="1:15" ht="30" hidden="1" customHeight="1" x14ac:dyDescent="0.25">
      <c r="A83" s="495"/>
      <c r="B83" s="498"/>
      <c r="C83" s="498"/>
      <c r="D83" s="495">
        <v>6361</v>
      </c>
      <c r="E83" s="495"/>
      <c r="F83" s="495"/>
      <c r="G83" s="496"/>
      <c r="H83" s="495" t="s">
        <v>447</v>
      </c>
      <c r="I83" s="432"/>
      <c r="J83" s="432">
        <f>J84</f>
        <v>0</v>
      </c>
      <c r="K83" s="432">
        <f t="shared" ref="K83:O84" si="23">K84</f>
        <v>220000</v>
      </c>
      <c r="L83" s="432">
        <f t="shared" si="23"/>
        <v>0</v>
      </c>
      <c r="M83" s="432">
        <f t="shared" si="23"/>
        <v>0</v>
      </c>
      <c r="N83" s="432">
        <f t="shared" si="23"/>
        <v>0</v>
      </c>
      <c r="O83" s="432">
        <f t="shared" si="23"/>
        <v>0</v>
      </c>
    </row>
    <row r="84" spans="1:15" ht="30" hidden="1" customHeight="1" x14ac:dyDescent="0.25">
      <c r="A84" s="495"/>
      <c r="B84" s="498"/>
      <c r="C84" s="498"/>
      <c r="D84" s="495"/>
      <c r="E84" s="495">
        <v>63612</v>
      </c>
      <c r="F84" s="495"/>
      <c r="G84" s="496"/>
      <c r="H84" s="495" t="s">
        <v>448</v>
      </c>
      <c r="I84" s="432"/>
      <c r="J84" s="432">
        <f>J85</f>
        <v>0</v>
      </c>
      <c r="K84" s="432">
        <f t="shared" si="23"/>
        <v>220000</v>
      </c>
      <c r="L84" s="432">
        <f t="shared" si="23"/>
        <v>0</v>
      </c>
      <c r="M84" s="432">
        <f t="shared" si="23"/>
        <v>0</v>
      </c>
      <c r="N84" s="432">
        <f t="shared" si="23"/>
        <v>0</v>
      </c>
      <c r="O84" s="432">
        <f t="shared" si="23"/>
        <v>0</v>
      </c>
    </row>
    <row r="85" spans="1:15" ht="30" hidden="1" customHeight="1" x14ac:dyDescent="0.25">
      <c r="A85" s="495"/>
      <c r="B85" s="498"/>
      <c r="C85" s="498"/>
      <c r="D85" s="495"/>
      <c r="E85" s="495"/>
      <c r="F85" s="500">
        <v>636120</v>
      </c>
      <c r="G85" s="502"/>
      <c r="H85" s="500" t="s">
        <v>448</v>
      </c>
      <c r="I85" s="433"/>
      <c r="J85" s="433">
        <v>0</v>
      </c>
      <c r="K85" s="503">
        <v>220000</v>
      </c>
      <c r="L85" s="436">
        <v>0</v>
      </c>
      <c r="M85" s="436">
        <v>0</v>
      </c>
      <c r="N85" s="434">
        <v>0</v>
      </c>
      <c r="O85" s="434">
        <v>0</v>
      </c>
    </row>
    <row r="86" spans="1:15" ht="30" hidden="1" customHeight="1" x14ac:dyDescent="0.25">
      <c r="A86" s="495"/>
      <c r="B86" s="504"/>
      <c r="C86" s="504"/>
      <c r="D86" s="495">
        <v>6362</v>
      </c>
      <c r="E86" s="495"/>
      <c r="F86" s="495"/>
      <c r="G86" s="496"/>
      <c r="H86" s="495" t="s">
        <v>449</v>
      </c>
      <c r="I86" s="432"/>
      <c r="J86" s="432">
        <f>J87</f>
        <v>0</v>
      </c>
      <c r="K86" s="432">
        <f t="shared" ref="K86:O87" si="24">K87</f>
        <v>0</v>
      </c>
      <c r="L86" s="432">
        <f t="shared" si="24"/>
        <v>0</v>
      </c>
      <c r="M86" s="432">
        <f t="shared" si="24"/>
        <v>0</v>
      </c>
      <c r="N86" s="432">
        <f t="shared" si="24"/>
        <v>0</v>
      </c>
      <c r="O86" s="432">
        <f t="shared" si="24"/>
        <v>0</v>
      </c>
    </row>
    <row r="87" spans="1:15" ht="30" hidden="1" customHeight="1" x14ac:dyDescent="0.25">
      <c r="A87" s="495"/>
      <c r="B87" s="504"/>
      <c r="C87" s="504"/>
      <c r="D87" s="495"/>
      <c r="E87" s="495">
        <v>63622</v>
      </c>
      <c r="F87" s="495"/>
      <c r="G87" s="496"/>
      <c r="H87" s="495" t="s">
        <v>450</v>
      </c>
      <c r="I87" s="432"/>
      <c r="J87" s="432">
        <f>J88</f>
        <v>0</v>
      </c>
      <c r="K87" s="432">
        <f t="shared" si="24"/>
        <v>0</v>
      </c>
      <c r="L87" s="432">
        <f t="shared" si="24"/>
        <v>0</v>
      </c>
      <c r="M87" s="432">
        <f t="shared" si="24"/>
        <v>0</v>
      </c>
      <c r="N87" s="432">
        <f t="shared" si="24"/>
        <v>0</v>
      </c>
      <c r="O87" s="432">
        <f t="shared" si="24"/>
        <v>0</v>
      </c>
    </row>
    <row r="88" spans="1:15" ht="30" hidden="1" customHeight="1" x14ac:dyDescent="0.25">
      <c r="A88" s="495"/>
      <c r="B88" s="504"/>
      <c r="C88" s="504"/>
      <c r="D88" s="495"/>
      <c r="E88" s="495"/>
      <c r="F88" s="500">
        <v>636220</v>
      </c>
      <c r="G88" s="502"/>
      <c r="H88" s="500" t="s">
        <v>450</v>
      </c>
      <c r="I88" s="433"/>
      <c r="J88" s="433">
        <v>0</v>
      </c>
      <c r="K88" s="433">
        <v>0</v>
      </c>
      <c r="L88" s="436">
        <v>0</v>
      </c>
      <c r="M88" s="436">
        <v>0</v>
      </c>
      <c r="N88" s="434">
        <v>0</v>
      </c>
      <c r="O88" s="434">
        <v>0</v>
      </c>
    </row>
    <row r="89" spans="1:15" ht="21.95" customHeight="1" x14ac:dyDescent="0.25">
      <c r="A89" s="494"/>
      <c r="B89" s="494">
        <v>64</v>
      </c>
      <c r="C89" s="494"/>
      <c r="D89" s="494"/>
      <c r="E89" s="494"/>
      <c r="F89" s="494"/>
      <c r="G89" s="499"/>
      <c r="H89" s="505" t="s">
        <v>451</v>
      </c>
      <c r="I89" s="470"/>
      <c r="J89" s="431">
        <f>J90</f>
        <v>0</v>
      </c>
      <c r="K89" s="431">
        <f t="shared" ref="K89:O92" si="25">K90</f>
        <v>0</v>
      </c>
      <c r="L89" s="431">
        <f t="shared" si="25"/>
        <v>0</v>
      </c>
      <c r="M89" s="431">
        <f t="shared" si="25"/>
        <v>500</v>
      </c>
      <c r="N89" s="431">
        <f t="shared" si="25"/>
        <v>0</v>
      </c>
      <c r="O89" s="431">
        <f t="shared" si="25"/>
        <v>0</v>
      </c>
    </row>
    <row r="90" spans="1:15" ht="21.95" hidden="1" customHeight="1" x14ac:dyDescent="0.25">
      <c r="A90" s="494"/>
      <c r="B90" s="494"/>
      <c r="C90" s="494">
        <v>641</v>
      </c>
      <c r="D90" s="494"/>
      <c r="E90" s="506"/>
      <c r="F90" s="506"/>
      <c r="G90" s="507"/>
      <c r="H90" s="508" t="s">
        <v>452</v>
      </c>
      <c r="I90" s="473"/>
      <c r="J90" s="431">
        <f>J91</f>
        <v>0</v>
      </c>
      <c r="K90" s="431">
        <f t="shared" si="25"/>
        <v>0</v>
      </c>
      <c r="L90" s="431">
        <f t="shared" si="25"/>
        <v>0</v>
      </c>
      <c r="M90" s="431">
        <f>M91</f>
        <v>500</v>
      </c>
      <c r="N90" s="431">
        <f t="shared" si="25"/>
        <v>0</v>
      </c>
      <c r="O90" s="431">
        <f t="shared" si="25"/>
        <v>0</v>
      </c>
    </row>
    <row r="91" spans="1:15" ht="21.95" hidden="1" customHeight="1" x14ac:dyDescent="0.25">
      <c r="A91" s="495"/>
      <c r="B91" s="495"/>
      <c r="C91" s="495"/>
      <c r="D91" s="495">
        <v>6413</v>
      </c>
      <c r="E91" s="495"/>
      <c r="F91" s="495"/>
      <c r="G91" s="496"/>
      <c r="H91" s="509" t="s">
        <v>453</v>
      </c>
      <c r="I91" s="440"/>
      <c r="J91" s="432">
        <f>J92</f>
        <v>0</v>
      </c>
      <c r="K91" s="432">
        <f t="shared" si="25"/>
        <v>0</v>
      </c>
      <c r="L91" s="432">
        <f t="shared" si="25"/>
        <v>0</v>
      </c>
      <c r="M91" s="432">
        <f t="shared" si="25"/>
        <v>500</v>
      </c>
      <c r="N91" s="432">
        <f t="shared" si="25"/>
        <v>0</v>
      </c>
      <c r="O91" s="432">
        <f t="shared" si="25"/>
        <v>0</v>
      </c>
    </row>
    <row r="92" spans="1:15" ht="21.95" hidden="1" customHeight="1" x14ac:dyDescent="0.25">
      <c r="A92" s="495"/>
      <c r="B92" s="495"/>
      <c r="C92" s="495"/>
      <c r="D92" s="495"/>
      <c r="E92" s="495">
        <v>64132</v>
      </c>
      <c r="F92" s="495"/>
      <c r="G92" s="496"/>
      <c r="H92" s="510" t="s">
        <v>454</v>
      </c>
      <c r="I92" s="441"/>
      <c r="J92" s="432">
        <f>J93</f>
        <v>0</v>
      </c>
      <c r="K92" s="432">
        <f t="shared" si="25"/>
        <v>0</v>
      </c>
      <c r="L92" s="432">
        <f t="shared" si="25"/>
        <v>0</v>
      </c>
      <c r="M92" s="432">
        <f t="shared" si="25"/>
        <v>500</v>
      </c>
      <c r="N92" s="432">
        <f t="shared" si="25"/>
        <v>0</v>
      </c>
      <c r="O92" s="432">
        <f t="shared" si="25"/>
        <v>0</v>
      </c>
    </row>
    <row r="93" spans="1:15" ht="21.95" hidden="1" customHeight="1" x14ac:dyDescent="0.25">
      <c r="A93" s="495"/>
      <c r="B93" s="495"/>
      <c r="C93" s="495"/>
      <c r="D93" s="495"/>
      <c r="E93" s="495"/>
      <c r="F93" s="500">
        <v>641320</v>
      </c>
      <c r="G93" s="502"/>
      <c r="H93" s="511" t="s">
        <v>454</v>
      </c>
      <c r="I93" s="442"/>
      <c r="J93" s="433">
        <v>0</v>
      </c>
      <c r="K93" s="433">
        <v>0</v>
      </c>
      <c r="L93" s="436">
        <v>0</v>
      </c>
      <c r="M93" s="474">
        <v>500</v>
      </c>
      <c r="N93" s="434">
        <v>0</v>
      </c>
      <c r="O93" s="434"/>
    </row>
    <row r="94" spans="1:15" ht="30" customHeight="1" x14ac:dyDescent="0.25">
      <c r="A94" s="494"/>
      <c r="B94" s="494">
        <v>66</v>
      </c>
      <c r="C94" s="494"/>
      <c r="D94" s="494"/>
      <c r="E94" s="494"/>
      <c r="F94" s="494"/>
      <c r="G94" s="499"/>
      <c r="H94" s="512" t="s">
        <v>456</v>
      </c>
      <c r="I94" s="451"/>
      <c r="J94" s="431">
        <f t="shared" ref="J94:O97" si="26">J95</f>
        <v>0</v>
      </c>
      <c r="K94" s="431">
        <f t="shared" si="26"/>
        <v>0</v>
      </c>
      <c r="L94" s="431">
        <f t="shared" si="26"/>
        <v>0</v>
      </c>
      <c r="M94" s="431">
        <f t="shared" si="26"/>
        <v>0</v>
      </c>
      <c r="N94" s="431">
        <f t="shared" si="26"/>
        <v>6200000</v>
      </c>
      <c r="O94" s="431">
        <f t="shared" si="26"/>
        <v>0</v>
      </c>
    </row>
    <row r="95" spans="1:15" ht="30" hidden="1" customHeight="1" x14ac:dyDescent="0.25">
      <c r="A95" s="494"/>
      <c r="B95" s="494"/>
      <c r="C95" s="494">
        <v>661</v>
      </c>
      <c r="D95" s="494"/>
      <c r="E95" s="494"/>
      <c r="F95" s="494"/>
      <c r="G95" s="499"/>
      <c r="H95" s="494" t="s">
        <v>457</v>
      </c>
      <c r="I95" s="431"/>
      <c r="J95" s="431">
        <f t="shared" si="26"/>
        <v>0</v>
      </c>
      <c r="K95" s="431">
        <f t="shared" si="26"/>
        <v>0</v>
      </c>
      <c r="L95" s="431">
        <f t="shared" si="26"/>
        <v>0</v>
      </c>
      <c r="M95" s="431">
        <f t="shared" si="26"/>
        <v>0</v>
      </c>
      <c r="N95" s="431">
        <f>N98</f>
        <v>6200000</v>
      </c>
      <c r="O95" s="431">
        <f t="shared" si="26"/>
        <v>0</v>
      </c>
    </row>
    <row r="96" spans="1:15" ht="21.95" hidden="1" customHeight="1" x14ac:dyDescent="0.25">
      <c r="A96" s="495"/>
      <c r="B96" s="495"/>
      <c r="C96" s="495"/>
      <c r="D96" s="495">
        <v>6615</v>
      </c>
      <c r="E96" s="495"/>
      <c r="F96" s="495"/>
      <c r="G96" s="496"/>
      <c r="H96" s="495" t="s">
        <v>458</v>
      </c>
      <c r="I96" s="432"/>
      <c r="J96" s="432">
        <f>J97</f>
        <v>0</v>
      </c>
      <c r="K96" s="432">
        <f t="shared" si="26"/>
        <v>0</v>
      </c>
      <c r="L96" s="432">
        <f t="shared" si="26"/>
        <v>0</v>
      </c>
      <c r="M96" s="432">
        <f t="shared" si="26"/>
        <v>0</v>
      </c>
      <c r="N96" s="432">
        <f t="shared" si="26"/>
        <v>6200000</v>
      </c>
      <c r="O96" s="432">
        <f t="shared" si="26"/>
        <v>0</v>
      </c>
    </row>
    <row r="97" spans="1:15" ht="21.95" hidden="1" customHeight="1" x14ac:dyDescent="0.25">
      <c r="A97" s="495"/>
      <c r="B97" s="495"/>
      <c r="C97" s="495"/>
      <c r="D97" s="495"/>
      <c r="E97" s="495">
        <v>66151</v>
      </c>
      <c r="F97" s="495"/>
      <c r="G97" s="496"/>
      <c r="H97" s="513" t="s">
        <v>458</v>
      </c>
      <c r="I97" s="445"/>
      <c r="J97" s="432">
        <f>J98</f>
        <v>0</v>
      </c>
      <c r="K97" s="432">
        <f t="shared" si="26"/>
        <v>0</v>
      </c>
      <c r="L97" s="432">
        <f t="shared" si="26"/>
        <v>0</v>
      </c>
      <c r="M97" s="432">
        <f t="shared" si="26"/>
        <v>0</v>
      </c>
      <c r="N97" s="432">
        <f t="shared" si="26"/>
        <v>6200000</v>
      </c>
      <c r="O97" s="432">
        <f t="shared" si="26"/>
        <v>0</v>
      </c>
    </row>
    <row r="98" spans="1:15" ht="21.95" hidden="1" customHeight="1" x14ac:dyDescent="0.25">
      <c r="A98" s="495"/>
      <c r="B98" s="495"/>
      <c r="C98" s="495"/>
      <c r="D98" s="495"/>
      <c r="E98" s="495"/>
      <c r="F98" s="500">
        <v>661510</v>
      </c>
      <c r="G98" s="502"/>
      <c r="H98" s="514" t="s">
        <v>458</v>
      </c>
      <c r="I98" s="446"/>
      <c r="J98" s="433">
        <v>0</v>
      </c>
      <c r="K98" s="433">
        <v>0</v>
      </c>
      <c r="L98" s="436">
        <v>0</v>
      </c>
      <c r="M98" s="436">
        <v>0</v>
      </c>
      <c r="N98" s="474">
        <v>6200000</v>
      </c>
      <c r="O98" s="434"/>
    </row>
    <row r="99" spans="1:15" ht="30" customHeight="1" x14ac:dyDescent="0.25">
      <c r="A99" s="494"/>
      <c r="B99" s="494">
        <v>67</v>
      </c>
      <c r="C99" s="494"/>
      <c r="D99" s="494"/>
      <c r="E99" s="494"/>
      <c r="F99" s="494"/>
      <c r="G99" s="499"/>
      <c r="H99" s="494" t="s">
        <v>460</v>
      </c>
      <c r="I99" s="431">
        <f>I100</f>
        <v>300000</v>
      </c>
      <c r="J99" s="431">
        <f>J100+J104</f>
        <v>7600000</v>
      </c>
      <c r="K99" s="431">
        <f t="shared" ref="K99:O99" si="27">K100+K104</f>
        <v>0</v>
      </c>
      <c r="L99" s="431">
        <f t="shared" si="27"/>
        <v>0</v>
      </c>
      <c r="M99" s="431">
        <f t="shared" si="27"/>
        <v>0</v>
      </c>
      <c r="N99" s="431">
        <f t="shared" si="27"/>
        <v>0</v>
      </c>
      <c r="O99" s="431">
        <f t="shared" si="27"/>
        <v>0</v>
      </c>
    </row>
    <row r="100" spans="1:15" ht="30" hidden="1" customHeight="1" x14ac:dyDescent="0.25">
      <c r="A100" s="494"/>
      <c r="B100" s="494"/>
      <c r="C100" s="494">
        <v>671</v>
      </c>
      <c r="D100" s="494"/>
      <c r="E100" s="494"/>
      <c r="F100" s="494"/>
      <c r="G100" s="499"/>
      <c r="H100" s="494" t="s">
        <v>461</v>
      </c>
      <c r="I100" s="431">
        <f>I101</f>
        <v>300000</v>
      </c>
      <c r="J100" s="431">
        <f>J101</f>
        <v>0</v>
      </c>
      <c r="K100" s="431">
        <f t="shared" ref="K100:O102" si="28">K101</f>
        <v>0</v>
      </c>
      <c r="L100" s="431">
        <f t="shared" si="28"/>
        <v>0</v>
      </c>
      <c r="M100" s="431">
        <f t="shared" si="28"/>
        <v>0</v>
      </c>
      <c r="N100" s="431">
        <f t="shared" si="28"/>
        <v>0</v>
      </c>
      <c r="O100" s="431">
        <f t="shared" si="28"/>
        <v>0</v>
      </c>
    </row>
    <row r="101" spans="1:15" ht="30" hidden="1" customHeight="1" x14ac:dyDescent="0.25">
      <c r="A101" s="494"/>
      <c r="B101" s="494"/>
      <c r="C101" s="494"/>
      <c r="D101" s="495">
        <v>6711</v>
      </c>
      <c r="E101" s="495"/>
      <c r="F101" s="495"/>
      <c r="G101" s="496"/>
      <c r="H101" s="513" t="s">
        <v>462</v>
      </c>
      <c r="I101" s="432">
        <f>I102</f>
        <v>300000</v>
      </c>
      <c r="J101" s="432">
        <f>J102</f>
        <v>0</v>
      </c>
      <c r="K101" s="432">
        <f t="shared" si="28"/>
        <v>0</v>
      </c>
      <c r="L101" s="432">
        <f t="shared" si="28"/>
        <v>0</v>
      </c>
      <c r="M101" s="432">
        <f t="shared" si="28"/>
        <v>0</v>
      </c>
      <c r="N101" s="432">
        <f t="shared" si="28"/>
        <v>0</v>
      </c>
      <c r="O101" s="432">
        <f t="shared" si="28"/>
        <v>0</v>
      </c>
    </row>
    <row r="102" spans="1:15" ht="30" hidden="1" customHeight="1" x14ac:dyDescent="0.25">
      <c r="A102" s="494"/>
      <c r="B102" s="494"/>
      <c r="C102" s="494"/>
      <c r="D102" s="495"/>
      <c r="E102" s="495">
        <v>67111</v>
      </c>
      <c r="F102" s="495"/>
      <c r="G102" s="496"/>
      <c r="H102" s="513" t="s">
        <v>462</v>
      </c>
      <c r="I102" s="432">
        <f>I103</f>
        <v>300000</v>
      </c>
      <c r="J102" s="432">
        <f>J103</f>
        <v>0</v>
      </c>
      <c r="K102" s="432">
        <f t="shared" si="28"/>
        <v>0</v>
      </c>
      <c r="L102" s="432">
        <f t="shared" si="28"/>
        <v>0</v>
      </c>
      <c r="M102" s="432">
        <f t="shared" si="28"/>
        <v>0</v>
      </c>
      <c r="N102" s="432">
        <f t="shared" si="28"/>
        <v>0</v>
      </c>
      <c r="O102" s="432">
        <f t="shared" si="28"/>
        <v>0</v>
      </c>
    </row>
    <row r="103" spans="1:15" ht="30" hidden="1" customHeight="1" x14ac:dyDescent="0.25">
      <c r="A103" s="494"/>
      <c r="B103" s="494"/>
      <c r="C103" s="494"/>
      <c r="D103" s="495"/>
      <c r="E103" s="495"/>
      <c r="F103" s="515">
        <v>671111</v>
      </c>
      <c r="G103" s="516"/>
      <c r="H103" s="517" t="s">
        <v>463</v>
      </c>
      <c r="I103" s="477">
        <v>300000</v>
      </c>
      <c r="J103" s="448">
        <v>0</v>
      </c>
      <c r="K103" s="448">
        <v>0</v>
      </c>
      <c r="L103" s="448">
        <v>0</v>
      </c>
      <c r="M103" s="448">
        <v>0</v>
      </c>
      <c r="N103" s="449">
        <v>0</v>
      </c>
      <c r="O103" s="450">
        <v>0</v>
      </c>
    </row>
    <row r="104" spans="1:15" ht="21.95" hidden="1" customHeight="1" x14ac:dyDescent="0.25">
      <c r="A104" s="494"/>
      <c r="B104" s="498"/>
      <c r="C104" s="498">
        <v>673</v>
      </c>
      <c r="D104" s="494"/>
      <c r="E104" s="494"/>
      <c r="F104" s="494"/>
      <c r="G104" s="499"/>
      <c r="H104" s="512" t="s">
        <v>464</v>
      </c>
      <c r="I104" s="451"/>
      <c r="J104" s="431">
        <f>J105</f>
        <v>7600000</v>
      </c>
      <c r="K104" s="431">
        <f t="shared" ref="K104:O106" si="29">K105</f>
        <v>0</v>
      </c>
      <c r="L104" s="431">
        <f t="shared" si="29"/>
        <v>0</v>
      </c>
      <c r="M104" s="431">
        <f t="shared" si="29"/>
        <v>0</v>
      </c>
      <c r="N104" s="431">
        <f t="shared" si="29"/>
        <v>0</v>
      </c>
      <c r="O104" s="431">
        <f t="shared" si="29"/>
        <v>0</v>
      </c>
    </row>
    <row r="105" spans="1:15" ht="21.95" hidden="1" customHeight="1" x14ac:dyDescent="0.25">
      <c r="A105" s="495"/>
      <c r="B105" s="504"/>
      <c r="C105" s="504"/>
      <c r="D105" s="495">
        <v>6731</v>
      </c>
      <c r="E105" s="495"/>
      <c r="F105" s="495"/>
      <c r="G105" s="496"/>
      <c r="H105" s="513" t="s">
        <v>464</v>
      </c>
      <c r="I105" s="445"/>
      <c r="J105" s="432">
        <f>J106</f>
        <v>7600000</v>
      </c>
      <c r="K105" s="432">
        <f t="shared" si="29"/>
        <v>0</v>
      </c>
      <c r="L105" s="432">
        <f t="shared" si="29"/>
        <v>0</v>
      </c>
      <c r="M105" s="432">
        <f t="shared" si="29"/>
        <v>0</v>
      </c>
      <c r="N105" s="432">
        <f t="shared" si="29"/>
        <v>0</v>
      </c>
      <c r="O105" s="432">
        <f t="shared" si="29"/>
        <v>0</v>
      </c>
    </row>
    <row r="106" spans="1:15" ht="21.95" hidden="1" customHeight="1" x14ac:dyDescent="0.25">
      <c r="A106" s="495"/>
      <c r="B106" s="504"/>
      <c r="C106" s="504"/>
      <c r="D106" s="495"/>
      <c r="E106" s="495">
        <v>67311</v>
      </c>
      <c r="F106" s="495"/>
      <c r="G106" s="496"/>
      <c r="H106" s="513" t="s">
        <v>464</v>
      </c>
      <c r="I106" s="445"/>
      <c r="J106" s="432">
        <f>J107</f>
        <v>7600000</v>
      </c>
      <c r="K106" s="432">
        <f t="shared" si="29"/>
        <v>0</v>
      </c>
      <c r="L106" s="432">
        <f t="shared" si="29"/>
        <v>0</v>
      </c>
      <c r="M106" s="432">
        <f t="shared" si="29"/>
        <v>0</v>
      </c>
      <c r="N106" s="432">
        <f t="shared" si="29"/>
        <v>0</v>
      </c>
      <c r="O106" s="432">
        <f t="shared" si="29"/>
        <v>0</v>
      </c>
    </row>
    <row r="107" spans="1:15" ht="21.95" hidden="1" customHeight="1" x14ac:dyDescent="0.25">
      <c r="A107" s="495"/>
      <c r="B107" s="504"/>
      <c r="C107" s="504"/>
      <c r="D107" s="495"/>
      <c r="E107" s="495"/>
      <c r="F107" s="500">
        <v>673111</v>
      </c>
      <c r="G107" s="502"/>
      <c r="H107" s="514" t="s">
        <v>464</v>
      </c>
      <c r="I107" s="446"/>
      <c r="J107" s="503">
        <v>7600000</v>
      </c>
      <c r="K107" s="433">
        <v>0</v>
      </c>
      <c r="L107" s="436">
        <v>0</v>
      </c>
      <c r="M107" s="436">
        <v>0</v>
      </c>
      <c r="N107" s="436">
        <v>0</v>
      </c>
      <c r="O107" s="434">
        <v>0</v>
      </c>
    </row>
    <row r="108" spans="1:15" ht="21.95" hidden="1" customHeight="1" x14ac:dyDescent="0.25">
      <c r="A108" s="495"/>
      <c r="B108" s="498">
        <v>68</v>
      </c>
      <c r="C108" s="498"/>
      <c r="D108" s="494"/>
      <c r="E108" s="494"/>
      <c r="F108" s="494"/>
      <c r="G108" s="499"/>
      <c r="H108" s="512" t="s">
        <v>465</v>
      </c>
      <c r="I108" s="451"/>
      <c r="J108" s="431">
        <f>J109</f>
        <v>0</v>
      </c>
      <c r="K108" s="431">
        <f t="shared" ref="K108:O111" si="30">K109</f>
        <v>0</v>
      </c>
      <c r="L108" s="431">
        <f t="shared" si="30"/>
        <v>0</v>
      </c>
      <c r="M108" s="431">
        <f t="shared" si="30"/>
        <v>0</v>
      </c>
      <c r="N108" s="431">
        <f t="shared" si="30"/>
        <v>0</v>
      </c>
      <c r="O108" s="431">
        <f t="shared" si="30"/>
        <v>0</v>
      </c>
    </row>
    <row r="109" spans="1:15" ht="21.95" hidden="1" customHeight="1" x14ac:dyDescent="0.25">
      <c r="A109" s="495"/>
      <c r="B109" s="498"/>
      <c r="C109" s="498">
        <v>683</v>
      </c>
      <c r="D109" s="494"/>
      <c r="E109" s="494"/>
      <c r="F109" s="494"/>
      <c r="G109" s="499"/>
      <c r="H109" s="512" t="s">
        <v>466</v>
      </c>
      <c r="I109" s="451"/>
      <c r="J109" s="431">
        <f>J110</f>
        <v>0</v>
      </c>
      <c r="K109" s="431">
        <f t="shared" si="30"/>
        <v>0</v>
      </c>
      <c r="L109" s="431">
        <f t="shared" si="30"/>
        <v>0</v>
      </c>
      <c r="M109" s="431">
        <f t="shared" si="30"/>
        <v>0</v>
      </c>
      <c r="N109" s="431">
        <f t="shared" si="30"/>
        <v>0</v>
      </c>
      <c r="O109" s="431">
        <f t="shared" si="30"/>
        <v>0</v>
      </c>
    </row>
    <row r="110" spans="1:15" ht="21.95" hidden="1" customHeight="1" x14ac:dyDescent="0.25">
      <c r="A110" s="495"/>
      <c r="B110" s="504"/>
      <c r="C110" s="504"/>
      <c r="D110" s="495">
        <v>6831</v>
      </c>
      <c r="E110" s="495"/>
      <c r="F110" s="495"/>
      <c r="G110" s="496"/>
      <c r="H110" s="513" t="s">
        <v>466</v>
      </c>
      <c r="I110" s="445"/>
      <c r="J110" s="432">
        <f>J111</f>
        <v>0</v>
      </c>
      <c r="K110" s="432">
        <f t="shared" si="30"/>
        <v>0</v>
      </c>
      <c r="L110" s="432">
        <f t="shared" si="30"/>
        <v>0</v>
      </c>
      <c r="M110" s="432">
        <f t="shared" si="30"/>
        <v>0</v>
      </c>
      <c r="N110" s="432">
        <f t="shared" si="30"/>
        <v>0</v>
      </c>
      <c r="O110" s="432">
        <f t="shared" si="30"/>
        <v>0</v>
      </c>
    </row>
    <row r="111" spans="1:15" ht="21.95" hidden="1" customHeight="1" x14ac:dyDescent="0.25">
      <c r="A111" s="495"/>
      <c r="B111" s="504"/>
      <c r="C111" s="504"/>
      <c r="D111" s="495"/>
      <c r="E111" s="495">
        <v>68311</v>
      </c>
      <c r="F111" s="495"/>
      <c r="G111" s="496"/>
      <c r="H111" s="513" t="s">
        <v>466</v>
      </c>
      <c r="I111" s="445"/>
      <c r="J111" s="432">
        <f>J112</f>
        <v>0</v>
      </c>
      <c r="K111" s="432">
        <f t="shared" si="30"/>
        <v>0</v>
      </c>
      <c r="L111" s="432">
        <f t="shared" si="30"/>
        <v>0</v>
      </c>
      <c r="M111" s="432">
        <f t="shared" si="30"/>
        <v>0</v>
      </c>
      <c r="N111" s="432">
        <f t="shared" si="30"/>
        <v>0</v>
      </c>
      <c r="O111" s="432">
        <f t="shared" si="30"/>
        <v>0</v>
      </c>
    </row>
    <row r="112" spans="1:15" ht="21.95" hidden="1" customHeight="1" x14ac:dyDescent="0.25">
      <c r="A112" s="495"/>
      <c r="B112" s="504"/>
      <c r="C112" s="504"/>
      <c r="D112" s="495"/>
      <c r="E112" s="495"/>
      <c r="F112" s="518">
        <v>683110</v>
      </c>
      <c r="G112" s="519"/>
      <c r="H112" s="520" t="s">
        <v>466</v>
      </c>
      <c r="I112" s="452"/>
      <c r="J112" s="453">
        <v>0</v>
      </c>
      <c r="K112" s="453">
        <f>J112/12*9</f>
        <v>0</v>
      </c>
      <c r="L112" s="454">
        <v>0</v>
      </c>
      <c r="M112" s="454">
        <v>0</v>
      </c>
      <c r="N112" s="450">
        <v>0</v>
      </c>
      <c r="O112" s="450">
        <v>0</v>
      </c>
    </row>
    <row r="113" spans="1:15" ht="21.95" customHeight="1" x14ac:dyDescent="0.25">
      <c r="A113" s="521">
        <v>7</v>
      </c>
      <c r="B113" s="522"/>
      <c r="C113" s="522"/>
      <c r="D113" s="522"/>
      <c r="E113" s="522"/>
      <c r="F113" s="522"/>
      <c r="G113" s="523"/>
      <c r="H113" s="522" t="s">
        <v>5</v>
      </c>
      <c r="I113" s="480"/>
      <c r="J113" s="431">
        <f>J114</f>
        <v>0</v>
      </c>
      <c r="K113" s="431">
        <f t="shared" ref="K113:O113" si="31">K114</f>
        <v>0</v>
      </c>
      <c r="L113" s="431">
        <f t="shared" si="31"/>
        <v>0</v>
      </c>
      <c r="M113" s="431">
        <f t="shared" si="31"/>
        <v>0</v>
      </c>
      <c r="N113" s="431">
        <f t="shared" si="31"/>
        <v>0</v>
      </c>
      <c r="O113" s="431">
        <f t="shared" si="31"/>
        <v>840</v>
      </c>
    </row>
    <row r="114" spans="1:15" ht="30" customHeight="1" x14ac:dyDescent="0.25">
      <c r="A114" s="494"/>
      <c r="B114" s="494">
        <v>72</v>
      </c>
      <c r="C114" s="494"/>
      <c r="D114" s="494"/>
      <c r="E114" s="494"/>
      <c r="F114" s="494"/>
      <c r="G114" s="499"/>
      <c r="H114" s="494" t="s">
        <v>467</v>
      </c>
      <c r="I114" s="431"/>
      <c r="J114" s="431">
        <f>J115+J119</f>
        <v>0</v>
      </c>
      <c r="K114" s="431">
        <f t="shared" ref="K114:O114" si="32">K115+K119</f>
        <v>0</v>
      </c>
      <c r="L114" s="431">
        <f t="shared" si="32"/>
        <v>0</v>
      </c>
      <c r="M114" s="431">
        <f t="shared" si="32"/>
        <v>0</v>
      </c>
      <c r="N114" s="431">
        <f t="shared" si="32"/>
        <v>0</v>
      </c>
      <c r="O114" s="431">
        <f t="shared" si="32"/>
        <v>840</v>
      </c>
    </row>
    <row r="115" spans="1:15" ht="21.95" hidden="1" customHeight="1" x14ac:dyDescent="0.25">
      <c r="A115" s="494"/>
      <c r="B115" s="498"/>
      <c r="C115" s="498">
        <v>721</v>
      </c>
      <c r="D115" s="494"/>
      <c r="E115" s="494"/>
      <c r="F115" s="494"/>
      <c r="G115" s="499"/>
      <c r="H115" s="508" t="s">
        <v>468</v>
      </c>
      <c r="I115" s="473"/>
      <c r="J115" s="431">
        <f>J116</f>
        <v>0</v>
      </c>
      <c r="K115" s="431">
        <f t="shared" ref="K115:O117" si="33">K116</f>
        <v>0</v>
      </c>
      <c r="L115" s="431">
        <f t="shared" si="33"/>
        <v>0</v>
      </c>
      <c r="M115" s="431">
        <f t="shared" si="33"/>
        <v>0</v>
      </c>
      <c r="N115" s="431">
        <f t="shared" si="33"/>
        <v>0</v>
      </c>
      <c r="O115" s="431">
        <f t="shared" si="33"/>
        <v>840</v>
      </c>
    </row>
    <row r="116" spans="1:15" ht="21.95" hidden="1" customHeight="1" x14ac:dyDescent="0.25">
      <c r="A116" s="495"/>
      <c r="B116" s="504"/>
      <c r="C116" s="504"/>
      <c r="D116" s="495">
        <v>7211</v>
      </c>
      <c r="E116" s="495"/>
      <c r="F116" s="495"/>
      <c r="G116" s="496"/>
      <c r="H116" s="524" t="s">
        <v>469</v>
      </c>
      <c r="I116" s="456"/>
      <c r="J116" s="432">
        <f>J117</f>
        <v>0</v>
      </c>
      <c r="K116" s="432">
        <f t="shared" si="33"/>
        <v>0</v>
      </c>
      <c r="L116" s="432">
        <f t="shared" si="33"/>
        <v>0</v>
      </c>
      <c r="M116" s="432">
        <f t="shared" si="33"/>
        <v>0</v>
      </c>
      <c r="N116" s="432">
        <f t="shared" si="33"/>
        <v>0</v>
      </c>
      <c r="O116" s="432">
        <f t="shared" si="33"/>
        <v>840</v>
      </c>
    </row>
    <row r="117" spans="1:15" ht="21.95" hidden="1" customHeight="1" x14ac:dyDescent="0.25">
      <c r="A117" s="495"/>
      <c r="B117" s="504"/>
      <c r="C117" s="504"/>
      <c r="D117" s="495"/>
      <c r="E117" s="495">
        <v>72111</v>
      </c>
      <c r="F117" s="495"/>
      <c r="G117" s="496"/>
      <c r="H117" s="524" t="s">
        <v>470</v>
      </c>
      <c r="I117" s="456"/>
      <c r="J117" s="432">
        <f>J118</f>
        <v>0</v>
      </c>
      <c r="K117" s="432">
        <f t="shared" si="33"/>
        <v>0</v>
      </c>
      <c r="L117" s="432">
        <f t="shared" si="33"/>
        <v>0</v>
      </c>
      <c r="M117" s="432">
        <f t="shared" si="33"/>
        <v>0</v>
      </c>
      <c r="N117" s="432">
        <f t="shared" si="33"/>
        <v>0</v>
      </c>
      <c r="O117" s="432">
        <f t="shared" si="33"/>
        <v>840</v>
      </c>
    </row>
    <row r="118" spans="1:15" ht="30" hidden="1" customHeight="1" x14ac:dyDescent="0.25">
      <c r="A118" s="495"/>
      <c r="B118" s="504"/>
      <c r="C118" s="504"/>
      <c r="D118" s="495"/>
      <c r="E118" s="495"/>
      <c r="F118" s="500">
        <v>721110</v>
      </c>
      <c r="G118" s="502"/>
      <c r="H118" s="525" t="s">
        <v>470</v>
      </c>
      <c r="I118" s="457"/>
      <c r="J118" s="433">
        <v>0</v>
      </c>
      <c r="K118" s="433">
        <v>0</v>
      </c>
      <c r="L118" s="436">
        <v>0</v>
      </c>
      <c r="M118" s="436">
        <v>0</v>
      </c>
      <c r="N118" s="434">
        <v>0</v>
      </c>
      <c r="O118" s="458">
        <v>840</v>
      </c>
    </row>
    <row r="119" spans="1:15" ht="30" hidden="1" customHeight="1" x14ac:dyDescent="0.25">
      <c r="A119" s="494"/>
      <c r="B119" s="498"/>
      <c r="C119" s="498">
        <v>723</v>
      </c>
      <c r="D119" s="495"/>
      <c r="E119" s="495"/>
      <c r="F119" s="495"/>
      <c r="G119" s="499"/>
      <c r="H119" s="526" t="s">
        <v>471</v>
      </c>
      <c r="I119" s="459"/>
      <c r="J119" s="431">
        <f>J120</f>
        <v>0</v>
      </c>
      <c r="K119" s="431">
        <f t="shared" ref="K119:O121" si="34">K120</f>
        <v>0</v>
      </c>
      <c r="L119" s="431">
        <f t="shared" si="34"/>
        <v>0</v>
      </c>
      <c r="M119" s="431">
        <f t="shared" si="34"/>
        <v>0</v>
      </c>
      <c r="N119" s="431">
        <f t="shared" si="34"/>
        <v>0</v>
      </c>
      <c r="O119" s="431">
        <f t="shared" si="34"/>
        <v>0</v>
      </c>
    </row>
    <row r="120" spans="1:15" ht="30" hidden="1" customHeight="1" x14ac:dyDescent="0.25">
      <c r="A120" s="495"/>
      <c r="B120" s="504"/>
      <c r="C120" s="504"/>
      <c r="D120" s="495">
        <v>7231</v>
      </c>
      <c r="E120" s="495"/>
      <c r="F120" s="495"/>
      <c r="G120" s="496"/>
      <c r="H120" s="527" t="s">
        <v>73</v>
      </c>
      <c r="I120" s="460"/>
      <c r="J120" s="432">
        <f>J121</f>
        <v>0</v>
      </c>
      <c r="K120" s="432">
        <f t="shared" si="34"/>
        <v>0</v>
      </c>
      <c r="L120" s="432">
        <f t="shared" si="34"/>
        <v>0</v>
      </c>
      <c r="M120" s="432">
        <f t="shared" si="34"/>
        <v>0</v>
      </c>
      <c r="N120" s="432">
        <f t="shared" si="34"/>
        <v>0</v>
      </c>
      <c r="O120" s="432">
        <f t="shared" si="34"/>
        <v>0</v>
      </c>
    </row>
    <row r="121" spans="1:15" ht="30" hidden="1" customHeight="1" x14ac:dyDescent="0.25">
      <c r="A121" s="495"/>
      <c r="B121" s="504"/>
      <c r="C121" s="504"/>
      <c r="D121" s="495"/>
      <c r="E121" s="495">
        <v>72311</v>
      </c>
      <c r="F121" s="495"/>
      <c r="G121" s="496"/>
      <c r="H121" s="527" t="s">
        <v>345</v>
      </c>
      <c r="I121" s="460"/>
      <c r="J121" s="432">
        <f>J122</f>
        <v>0</v>
      </c>
      <c r="K121" s="432">
        <f t="shared" si="34"/>
        <v>0</v>
      </c>
      <c r="L121" s="432">
        <f t="shared" si="34"/>
        <v>0</v>
      </c>
      <c r="M121" s="432">
        <f t="shared" si="34"/>
        <v>0</v>
      </c>
      <c r="N121" s="432">
        <f t="shared" si="34"/>
        <v>0</v>
      </c>
      <c r="O121" s="432">
        <f t="shared" si="34"/>
        <v>0</v>
      </c>
    </row>
    <row r="122" spans="1:15" ht="30" hidden="1" customHeight="1" x14ac:dyDescent="0.25">
      <c r="A122" s="494"/>
      <c r="B122" s="498"/>
      <c r="C122" s="498"/>
      <c r="D122" s="495"/>
      <c r="E122" s="495"/>
      <c r="F122" s="515">
        <v>723110</v>
      </c>
      <c r="G122" s="516"/>
      <c r="H122" s="528" t="s">
        <v>345</v>
      </c>
      <c r="I122" s="449"/>
      <c r="J122" s="448">
        <v>0</v>
      </c>
      <c r="K122" s="448">
        <f>J122/12*6</f>
        <v>0</v>
      </c>
      <c r="L122" s="449">
        <v>0</v>
      </c>
      <c r="M122" s="449">
        <v>0</v>
      </c>
      <c r="N122" s="450">
        <v>0</v>
      </c>
      <c r="O122" s="450">
        <v>0</v>
      </c>
    </row>
    <row r="123" spans="1:15" ht="30" hidden="1" customHeight="1" x14ac:dyDescent="0.25">
      <c r="A123" s="494">
        <v>9</v>
      </c>
      <c r="B123" s="498"/>
      <c r="C123" s="498"/>
      <c r="D123" s="495"/>
      <c r="E123" s="495"/>
      <c r="F123" s="495"/>
      <c r="G123" s="496"/>
      <c r="H123" s="522" t="s">
        <v>472</v>
      </c>
      <c r="I123" s="480"/>
      <c r="J123" s="431">
        <f>J124</f>
        <v>0</v>
      </c>
      <c r="K123" s="431">
        <f t="shared" ref="K123:O127" si="35">K124</f>
        <v>0</v>
      </c>
      <c r="L123" s="431">
        <f t="shared" si="35"/>
        <v>0</v>
      </c>
      <c r="M123" s="431">
        <f t="shared" si="35"/>
        <v>0</v>
      </c>
      <c r="N123" s="431">
        <f t="shared" si="35"/>
        <v>0</v>
      </c>
      <c r="O123" s="431">
        <f t="shared" si="35"/>
        <v>0</v>
      </c>
    </row>
    <row r="124" spans="1:15" ht="30" hidden="1" customHeight="1" x14ac:dyDescent="0.25">
      <c r="A124" s="494"/>
      <c r="B124" s="498">
        <v>92</v>
      </c>
      <c r="C124" s="498"/>
      <c r="D124" s="495"/>
      <c r="E124" s="495"/>
      <c r="F124" s="495"/>
      <c r="G124" s="496"/>
      <c r="H124" s="522" t="s">
        <v>473</v>
      </c>
      <c r="I124" s="480"/>
      <c r="J124" s="431">
        <f>J125</f>
        <v>0</v>
      </c>
      <c r="K124" s="431">
        <f t="shared" si="35"/>
        <v>0</v>
      </c>
      <c r="L124" s="431">
        <f t="shared" si="35"/>
        <v>0</v>
      </c>
      <c r="M124" s="431">
        <f t="shared" si="35"/>
        <v>0</v>
      </c>
      <c r="N124" s="431">
        <f t="shared" si="35"/>
        <v>0</v>
      </c>
      <c r="O124" s="431">
        <f t="shared" si="35"/>
        <v>0</v>
      </c>
    </row>
    <row r="125" spans="1:15" ht="30" hidden="1" customHeight="1" x14ac:dyDescent="0.25">
      <c r="A125" s="494"/>
      <c r="B125" s="498"/>
      <c r="C125" s="498">
        <v>922</v>
      </c>
      <c r="D125" s="495"/>
      <c r="E125" s="495"/>
      <c r="F125" s="495"/>
      <c r="G125" s="496"/>
      <c r="H125" s="526" t="s">
        <v>474</v>
      </c>
      <c r="I125" s="459"/>
      <c r="J125" s="431">
        <f>J126</f>
        <v>0</v>
      </c>
      <c r="K125" s="431">
        <f t="shared" si="35"/>
        <v>0</v>
      </c>
      <c r="L125" s="431">
        <f t="shared" si="35"/>
        <v>0</v>
      </c>
      <c r="M125" s="431">
        <f t="shared" si="35"/>
        <v>0</v>
      </c>
      <c r="N125" s="431">
        <f t="shared" si="35"/>
        <v>0</v>
      </c>
      <c r="O125" s="431">
        <f t="shared" si="35"/>
        <v>0</v>
      </c>
    </row>
    <row r="126" spans="1:15" ht="30" hidden="1" customHeight="1" x14ac:dyDescent="0.25">
      <c r="A126" s="494"/>
      <c r="B126" s="498"/>
      <c r="C126" s="498"/>
      <c r="D126" s="495">
        <v>9221</v>
      </c>
      <c r="E126" s="495"/>
      <c r="F126" s="495"/>
      <c r="G126" s="496"/>
      <c r="H126" s="527" t="s">
        <v>475</v>
      </c>
      <c r="I126" s="460"/>
      <c r="J126" s="432">
        <f>J127</f>
        <v>0</v>
      </c>
      <c r="K126" s="432">
        <f t="shared" si="35"/>
        <v>0</v>
      </c>
      <c r="L126" s="432">
        <f t="shared" si="35"/>
        <v>0</v>
      </c>
      <c r="M126" s="432">
        <f t="shared" si="35"/>
        <v>0</v>
      </c>
      <c r="N126" s="432">
        <f t="shared" si="35"/>
        <v>0</v>
      </c>
      <c r="O126" s="432">
        <f t="shared" si="35"/>
        <v>0</v>
      </c>
    </row>
    <row r="127" spans="1:15" ht="30" hidden="1" customHeight="1" x14ac:dyDescent="0.25">
      <c r="A127" s="494"/>
      <c r="B127" s="498"/>
      <c r="C127" s="498"/>
      <c r="D127" s="495"/>
      <c r="E127" s="495">
        <v>92211</v>
      </c>
      <c r="F127" s="495"/>
      <c r="G127" s="496"/>
      <c r="H127" s="527" t="s">
        <v>476</v>
      </c>
      <c r="I127" s="460"/>
      <c r="J127" s="432">
        <f>J128</f>
        <v>0</v>
      </c>
      <c r="K127" s="432">
        <f t="shared" si="35"/>
        <v>0</v>
      </c>
      <c r="L127" s="432">
        <f t="shared" si="35"/>
        <v>0</v>
      </c>
      <c r="M127" s="432">
        <f t="shared" si="35"/>
        <v>0</v>
      </c>
      <c r="N127" s="432">
        <v>0</v>
      </c>
      <c r="O127" s="432">
        <f t="shared" si="35"/>
        <v>0</v>
      </c>
    </row>
    <row r="128" spans="1:15" ht="30" hidden="1" customHeight="1" x14ac:dyDescent="0.25">
      <c r="A128" s="494"/>
      <c r="B128" s="498"/>
      <c r="C128" s="498"/>
      <c r="D128" s="495"/>
      <c r="E128" s="495"/>
      <c r="F128" s="500">
        <v>922110</v>
      </c>
      <c r="G128" s="502"/>
      <c r="H128" s="529" t="s">
        <v>476</v>
      </c>
      <c r="I128" s="436"/>
      <c r="J128" s="433">
        <v>0</v>
      </c>
      <c r="K128" s="433">
        <v>0</v>
      </c>
      <c r="L128" s="436">
        <v>0</v>
      </c>
      <c r="M128" s="436">
        <v>0</v>
      </c>
      <c r="N128" s="434">
        <v>0</v>
      </c>
      <c r="O128" s="434">
        <v>0</v>
      </c>
    </row>
    <row r="129" spans="1:15" ht="30" customHeight="1" x14ac:dyDescent="0.25">
      <c r="A129" s="544" t="s">
        <v>477</v>
      </c>
      <c r="B129" s="545"/>
      <c r="C129" s="545"/>
      <c r="D129" s="545"/>
      <c r="E129" s="545"/>
      <c r="F129" s="545"/>
      <c r="G129" s="545"/>
      <c r="H129" s="546"/>
      <c r="I129" s="479">
        <f>I72</f>
        <v>300000</v>
      </c>
      <c r="J129" s="479">
        <f>J72</f>
        <v>7600000</v>
      </c>
      <c r="K129" s="479">
        <f>K113+K72</f>
        <v>400000</v>
      </c>
      <c r="L129" s="479">
        <f>L113+L72</f>
        <v>0</v>
      </c>
      <c r="M129" s="479">
        <f>M113+M72</f>
        <v>500</v>
      </c>
      <c r="N129" s="479">
        <f>N113+N72+N123</f>
        <v>6200000</v>
      </c>
      <c r="O129" s="479">
        <f>O113+O72</f>
        <v>840</v>
      </c>
    </row>
    <row r="130" spans="1:15" ht="30" customHeight="1" x14ac:dyDescent="0.25">
      <c r="A130" s="544" t="s">
        <v>519</v>
      </c>
      <c r="B130" s="545"/>
      <c r="C130" s="545"/>
      <c r="D130" s="545"/>
      <c r="E130" s="545"/>
      <c r="F130" s="545"/>
      <c r="G130" s="545"/>
      <c r="H130" s="546"/>
      <c r="I130" s="541">
        <f>J129+K129+L129+M129+N129+O129+I129</f>
        <v>14501340</v>
      </c>
      <c r="J130" s="542"/>
      <c r="K130" s="542"/>
      <c r="L130" s="542"/>
      <c r="M130" s="542"/>
      <c r="N130" s="542"/>
      <c r="O130" s="543"/>
    </row>
    <row r="131" spans="1:15" x14ac:dyDescent="0.25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5"/>
      <c r="L131" s="485"/>
      <c r="M131" s="485"/>
      <c r="N131" s="484"/>
      <c r="O131" s="484"/>
    </row>
  </sheetData>
  <mergeCells count="9">
    <mergeCell ref="A130:H130"/>
    <mergeCell ref="I130:O130"/>
    <mergeCell ref="A2:J2"/>
    <mergeCell ref="A4:N4"/>
    <mergeCell ref="A64:H64"/>
    <mergeCell ref="A65:H65"/>
    <mergeCell ref="I65:O65"/>
    <mergeCell ref="A69:N69"/>
    <mergeCell ref="A129:H129"/>
  </mergeCells>
  <pageMargins left="0.70866141732283461" right="0.70866141732283461" top="0.74803149606299213" bottom="0.74803149606299213" header="0.31496062992125984" footer="0.31496062992125984"/>
  <pageSetup paperSize="9" scale="55" fitToHeight="0" orientation="landscape" r:id="rId1"/>
  <rowBreaks count="1" manualBreakCount="1">
    <brk id="3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2"/>
  <sheetViews>
    <sheetView view="pageBreakPreview" zoomScaleNormal="100" zoomScaleSheetLayoutView="100" workbookViewId="0">
      <selection activeCell="A2" sqref="A2"/>
    </sheetView>
  </sheetViews>
  <sheetFormatPr defaultRowHeight="15.75" x14ac:dyDescent="0.25"/>
  <cols>
    <col min="1" max="1" width="4" style="45" customWidth="1"/>
    <col min="2" max="2" width="4.5703125" style="45" customWidth="1"/>
    <col min="3" max="3" width="6.28515625" style="45" customWidth="1"/>
    <col min="4" max="5" width="6.28515625" style="45" hidden="1" customWidth="1"/>
    <col min="6" max="6" width="8.140625" style="45" hidden="1" customWidth="1"/>
    <col min="7" max="7" width="41" style="45" customWidth="1"/>
    <col min="8" max="8" width="20.7109375" style="407" customWidth="1"/>
    <col min="9" max="10" width="20.7109375" style="45" customWidth="1"/>
    <col min="11" max="13" width="14.140625" style="40" customWidth="1"/>
    <col min="14" max="14" width="10.7109375" style="31" customWidth="1"/>
    <col min="15" max="15" width="10.42578125" style="255" customWidth="1"/>
    <col min="16" max="16" width="11.5703125" style="255" bestFit="1" customWidth="1"/>
    <col min="17" max="17" width="11.28515625" style="255" customWidth="1"/>
    <col min="18" max="18" width="12.42578125" style="31" customWidth="1"/>
    <col min="19" max="248" width="9.140625" style="31"/>
    <col min="249" max="249" width="2.85546875" style="31" customWidth="1"/>
    <col min="250" max="250" width="3.7109375" style="31" customWidth="1"/>
    <col min="251" max="251" width="6.28515625" style="31" customWidth="1"/>
    <col min="252" max="252" width="37.28515625" style="31" customWidth="1"/>
    <col min="253" max="253" width="18.140625" style="31" customWidth="1"/>
    <col min="254" max="254" width="17.28515625" style="31" customWidth="1"/>
    <col min="255" max="255" width="17.5703125" style="31" customWidth="1"/>
    <col min="256" max="256" width="9.140625" style="31"/>
    <col min="257" max="257" width="10.42578125" style="31" bestFit="1" customWidth="1"/>
    <col min="258" max="258" width="9.42578125" style="31" bestFit="1" customWidth="1"/>
    <col min="259" max="504" width="9.140625" style="31"/>
    <col min="505" max="505" width="2.85546875" style="31" customWidth="1"/>
    <col min="506" max="506" width="3.7109375" style="31" customWidth="1"/>
    <col min="507" max="507" width="6.28515625" style="31" customWidth="1"/>
    <col min="508" max="508" width="37.28515625" style="31" customWidth="1"/>
    <col min="509" max="509" width="18.140625" style="31" customWidth="1"/>
    <col min="510" max="510" width="17.28515625" style="31" customWidth="1"/>
    <col min="511" max="511" width="17.5703125" style="31" customWidth="1"/>
    <col min="512" max="512" width="9.140625" style="31"/>
    <col min="513" max="513" width="10.42578125" style="31" bestFit="1" customWidth="1"/>
    <col min="514" max="514" width="9.42578125" style="31" bestFit="1" customWidth="1"/>
    <col min="515" max="760" width="9.140625" style="31"/>
    <col min="761" max="761" width="2.85546875" style="31" customWidth="1"/>
    <col min="762" max="762" width="3.7109375" style="31" customWidth="1"/>
    <col min="763" max="763" width="6.28515625" style="31" customWidth="1"/>
    <col min="764" max="764" width="37.28515625" style="31" customWidth="1"/>
    <col min="765" max="765" width="18.140625" style="31" customWidth="1"/>
    <col min="766" max="766" width="17.28515625" style="31" customWidth="1"/>
    <col min="767" max="767" width="17.5703125" style="31" customWidth="1"/>
    <col min="768" max="768" width="9.140625" style="31"/>
    <col min="769" max="769" width="10.42578125" style="31" bestFit="1" customWidth="1"/>
    <col min="770" max="770" width="9.42578125" style="31" bestFit="1" customWidth="1"/>
    <col min="771" max="1016" width="9.140625" style="31"/>
    <col min="1017" max="1017" width="2.85546875" style="31" customWidth="1"/>
    <col min="1018" max="1018" width="3.7109375" style="31" customWidth="1"/>
    <col min="1019" max="1019" width="6.28515625" style="31" customWidth="1"/>
    <col min="1020" max="1020" width="37.28515625" style="31" customWidth="1"/>
    <col min="1021" max="1021" width="18.140625" style="31" customWidth="1"/>
    <col min="1022" max="1022" width="17.28515625" style="31" customWidth="1"/>
    <col min="1023" max="1023" width="17.5703125" style="31" customWidth="1"/>
    <col min="1024" max="1024" width="9.140625" style="31"/>
    <col min="1025" max="1025" width="10.42578125" style="31" bestFit="1" customWidth="1"/>
    <col min="1026" max="1026" width="9.42578125" style="31" bestFit="1" customWidth="1"/>
    <col min="1027" max="1272" width="9.140625" style="31"/>
    <col min="1273" max="1273" width="2.85546875" style="31" customWidth="1"/>
    <col min="1274" max="1274" width="3.7109375" style="31" customWidth="1"/>
    <col min="1275" max="1275" width="6.28515625" style="31" customWidth="1"/>
    <col min="1276" max="1276" width="37.28515625" style="31" customWidth="1"/>
    <col min="1277" max="1277" width="18.140625" style="31" customWidth="1"/>
    <col min="1278" max="1278" width="17.28515625" style="31" customWidth="1"/>
    <col min="1279" max="1279" width="17.5703125" style="31" customWidth="1"/>
    <col min="1280" max="1280" width="9.140625" style="31"/>
    <col min="1281" max="1281" width="10.42578125" style="31" bestFit="1" customWidth="1"/>
    <col min="1282" max="1282" width="9.42578125" style="31" bestFit="1" customWidth="1"/>
    <col min="1283" max="1528" width="9.140625" style="31"/>
    <col min="1529" max="1529" width="2.85546875" style="31" customWidth="1"/>
    <col min="1530" max="1530" width="3.7109375" style="31" customWidth="1"/>
    <col min="1531" max="1531" width="6.28515625" style="31" customWidth="1"/>
    <col min="1532" max="1532" width="37.28515625" style="31" customWidth="1"/>
    <col min="1533" max="1533" width="18.140625" style="31" customWidth="1"/>
    <col min="1534" max="1534" width="17.28515625" style="31" customWidth="1"/>
    <col min="1535" max="1535" width="17.5703125" style="31" customWidth="1"/>
    <col min="1536" max="1536" width="9.140625" style="31"/>
    <col min="1537" max="1537" width="10.42578125" style="31" bestFit="1" customWidth="1"/>
    <col min="1538" max="1538" width="9.42578125" style="31" bestFit="1" customWidth="1"/>
    <col min="1539" max="1784" width="9.140625" style="31"/>
    <col min="1785" max="1785" width="2.85546875" style="31" customWidth="1"/>
    <col min="1786" max="1786" width="3.7109375" style="31" customWidth="1"/>
    <col min="1787" max="1787" width="6.28515625" style="31" customWidth="1"/>
    <col min="1788" max="1788" width="37.28515625" style="31" customWidth="1"/>
    <col min="1789" max="1789" width="18.140625" style="31" customWidth="1"/>
    <col min="1790" max="1790" width="17.28515625" style="31" customWidth="1"/>
    <col min="1791" max="1791" width="17.5703125" style="31" customWidth="1"/>
    <col min="1792" max="1792" width="9.140625" style="31"/>
    <col min="1793" max="1793" width="10.42578125" style="31" bestFit="1" customWidth="1"/>
    <col min="1794" max="1794" width="9.42578125" style="31" bestFit="1" customWidth="1"/>
    <col min="1795" max="2040" width="9.140625" style="31"/>
    <col min="2041" max="2041" width="2.85546875" style="31" customWidth="1"/>
    <col min="2042" max="2042" width="3.7109375" style="31" customWidth="1"/>
    <col min="2043" max="2043" width="6.28515625" style="31" customWidth="1"/>
    <col min="2044" max="2044" width="37.28515625" style="31" customWidth="1"/>
    <col min="2045" max="2045" width="18.140625" style="31" customWidth="1"/>
    <col min="2046" max="2046" width="17.28515625" style="31" customWidth="1"/>
    <col min="2047" max="2047" width="17.5703125" style="31" customWidth="1"/>
    <col min="2048" max="2048" width="9.140625" style="31"/>
    <col min="2049" max="2049" width="10.42578125" style="31" bestFit="1" customWidth="1"/>
    <col min="2050" max="2050" width="9.42578125" style="31" bestFit="1" customWidth="1"/>
    <col min="2051" max="2296" width="9.140625" style="31"/>
    <col min="2297" max="2297" width="2.85546875" style="31" customWidth="1"/>
    <col min="2298" max="2298" width="3.7109375" style="31" customWidth="1"/>
    <col min="2299" max="2299" width="6.28515625" style="31" customWidth="1"/>
    <col min="2300" max="2300" width="37.28515625" style="31" customWidth="1"/>
    <col min="2301" max="2301" width="18.140625" style="31" customWidth="1"/>
    <col min="2302" max="2302" width="17.28515625" style="31" customWidth="1"/>
    <col min="2303" max="2303" width="17.5703125" style="31" customWidth="1"/>
    <col min="2304" max="2304" width="9.140625" style="31"/>
    <col min="2305" max="2305" width="10.42578125" style="31" bestFit="1" customWidth="1"/>
    <col min="2306" max="2306" width="9.42578125" style="31" bestFit="1" customWidth="1"/>
    <col min="2307" max="2552" width="9.140625" style="31"/>
    <col min="2553" max="2553" width="2.85546875" style="31" customWidth="1"/>
    <col min="2554" max="2554" width="3.7109375" style="31" customWidth="1"/>
    <col min="2555" max="2555" width="6.28515625" style="31" customWidth="1"/>
    <col min="2556" max="2556" width="37.28515625" style="31" customWidth="1"/>
    <col min="2557" max="2557" width="18.140625" style="31" customWidth="1"/>
    <col min="2558" max="2558" width="17.28515625" style="31" customWidth="1"/>
    <col min="2559" max="2559" width="17.5703125" style="31" customWidth="1"/>
    <col min="2560" max="2560" width="9.140625" style="31"/>
    <col min="2561" max="2561" width="10.42578125" style="31" bestFit="1" customWidth="1"/>
    <col min="2562" max="2562" width="9.42578125" style="31" bestFit="1" customWidth="1"/>
    <col min="2563" max="2808" width="9.140625" style="31"/>
    <col min="2809" max="2809" width="2.85546875" style="31" customWidth="1"/>
    <col min="2810" max="2810" width="3.7109375" style="31" customWidth="1"/>
    <col min="2811" max="2811" width="6.28515625" style="31" customWidth="1"/>
    <col min="2812" max="2812" width="37.28515625" style="31" customWidth="1"/>
    <col min="2813" max="2813" width="18.140625" style="31" customWidth="1"/>
    <col min="2814" max="2814" width="17.28515625" style="31" customWidth="1"/>
    <col min="2815" max="2815" width="17.5703125" style="31" customWidth="1"/>
    <col min="2816" max="2816" width="9.140625" style="31"/>
    <col min="2817" max="2817" width="10.42578125" style="31" bestFit="1" customWidth="1"/>
    <col min="2818" max="2818" width="9.42578125" style="31" bestFit="1" customWidth="1"/>
    <col min="2819" max="3064" width="9.140625" style="31"/>
    <col min="3065" max="3065" width="2.85546875" style="31" customWidth="1"/>
    <col min="3066" max="3066" width="3.7109375" style="31" customWidth="1"/>
    <col min="3067" max="3067" width="6.28515625" style="31" customWidth="1"/>
    <col min="3068" max="3068" width="37.28515625" style="31" customWidth="1"/>
    <col min="3069" max="3069" width="18.140625" style="31" customWidth="1"/>
    <col min="3070" max="3070" width="17.28515625" style="31" customWidth="1"/>
    <col min="3071" max="3071" width="17.5703125" style="31" customWidth="1"/>
    <col min="3072" max="3072" width="9.140625" style="31"/>
    <col min="3073" max="3073" width="10.42578125" style="31" bestFit="1" customWidth="1"/>
    <col min="3074" max="3074" width="9.42578125" style="31" bestFit="1" customWidth="1"/>
    <col min="3075" max="3320" width="9.140625" style="31"/>
    <col min="3321" max="3321" width="2.85546875" style="31" customWidth="1"/>
    <col min="3322" max="3322" width="3.7109375" style="31" customWidth="1"/>
    <col min="3323" max="3323" width="6.28515625" style="31" customWidth="1"/>
    <col min="3324" max="3324" width="37.28515625" style="31" customWidth="1"/>
    <col min="3325" max="3325" width="18.140625" style="31" customWidth="1"/>
    <col min="3326" max="3326" width="17.28515625" style="31" customWidth="1"/>
    <col min="3327" max="3327" width="17.5703125" style="31" customWidth="1"/>
    <col min="3328" max="3328" width="9.140625" style="31"/>
    <col min="3329" max="3329" width="10.42578125" style="31" bestFit="1" customWidth="1"/>
    <col min="3330" max="3330" width="9.42578125" style="31" bestFit="1" customWidth="1"/>
    <col min="3331" max="3576" width="9.140625" style="31"/>
    <col min="3577" max="3577" width="2.85546875" style="31" customWidth="1"/>
    <col min="3578" max="3578" width="3.7109375" style="31" customWidth="1"/>
    <col min="3579" max="3579" width="6.28515625" style="31" customWidth="1"/>
    <col min="3580" max="3580" width="37.28515625" style="31" customWidth="1"/>
    <col min="3581" max="3581" width="18.140625" style="31" customWidth="1"/>
    <col min="3582" max="3582" width="17.28515625" style="31" customWidth="1"/>
    <col min="3583" max="3583" width="17.5703125" style="31" customWidth="1"/>
    <col min="3584" max="3584" width="9.140625" style="31"/>
    <col min="3585" max="3585" width="10.42578125" style="31" bestFit="1" customWidth="1"/>
    <col min="3586" max="3586" width="9.42578125" style="31" bestFit="1" customWidth="1"/>
    <col min="3587" max="3832" width="9.140625" style="31"/>
    <col min="3833" max="3833" width="2.85546875" style="31" customWidth="1"/>
    <col min="3834" max="3834" width="3.7109375" style="31" customWidth="1"/>
    <col min="3835" max="3835" width="6.28515625" style="31" customWidth="1"/>
    <col min="3836" max="3836" width="37.28515625" style="31" customWidth="1"/>
    <col min="3837" max="3837" width="18.140625" style="31" customWidth="1"/>
    <col min="3838" max="3838" width="17.28515625" style="31" customWidth="1"/>
    <col min="3839" max="3839" width="17.5703125" style="31" customWidth="1"/>
    <col min="3840" max="3840" width="9.140625" style="31"/>
    <col min="3841" max="3841" width="10.42578125" style="31" bestFit="1" customWidth="1"/>
    <col min="3842" max="3842" width="9.42578125" style="31" bestFit="1" customWidth="1"/>
    <col min="3843" max="4088" width="9.140625" style="31"/>
    <col min="4089" max="4089" width="2.85546875" style="31" customWidth="1"/>
    <col min="4090" max="4090" width="3.7109375" style="31" customWidth="1"/>
    <col min="4091" max="4091" width="6.28515625" style="31" customWidth="1"/>
    <col min="4092" max="4092" width="37.28515625" style="31" customWidth="1"/>
    <col min="4093" max="4093" width="18.140625" style="31" customWidth="1"/>
    <col min="4094" max="4094" width="17.28515625" style="31" customWidth="1"/>
    <col min="4095" max="4095" width="17.5703125" style="31" customWidth="1"/>
    <col min="4096" max="4096" width="9.140625" style="31"/>
    <col min="4097" max="4097" width="10.42578125" style="31" bestFit="1" customWidth="1"/>
    <col min="4098" max="4098" width="9.42578125" style="31" bestFit="1" customWidth="1"/>
    <col min="4099" max="4344" width="9.140625" style="31"/>
    <col min="4345" max="4345" width="2.85546875" style="31" customWidth="1"/>
    <col min="4346" max="4346" width="3.7109375" style="31" customWidth="1"/>
    <col min="4347" max="4347" width="6.28515625" style="31" customWidth="1"/>
    <col min="4348" max="4348" width="37.28515625" style="31" customWidth="1"/>
    <col min="4349" max="4349" width="18.140625" style="31" customWidth="1"/>
    <col min="4350" max="4350" width="17.28515625" style="31" customWidth="1"/>
    <col min="4351" max="4351" width="17.5703125" style="31" customWidth="1"/>
    <col min="4352" max="4352" width="9.140625" style="31"/>
    <col min="4353" max="4353" width="10.42578125" style="31" bestFit="1" customWidth="1"/>
    <col min="4354" max="4354" width="9.42578125" style="31" bestFit="1" customWidth="1"/>
    <col min="4355" max="4600" width="9.140625" style="31"/>
    <col min="4601" max="4601" width="2.85546875" style="31" customWidth="1"/>
    <col min="4602" max="4602" width="3.7109375" style="31" customWidth="1"/>
    <col min="4603" max="4603" width="6.28515625" style="31" customWidth="1"/>
    <col min="4604" max="4604" width="37.28515625" style="31" customWidth="1"/>
    <col min="4605" max="4605" width="18.140625" style="31" customWidth="1"/>
    <col min="4606" max="4606" width="17.28515625" style="31" customWidth="1"/>
    <col min="4607" max="4607" width="17.5703125" style="31" customWidth="1"/>
    <col min="4608" max="4608" width="9.140625" style="31"/>
    <col min="4609" max="4609" width="10.42578125" style="31" bestFit="1" customWidth="1"/>
    <col min="4610" max="4610" width="9.42578125" style="31" bestFit="1" customWidth="1"/>
    <col min="4611" max="4856" width="9.140625" style="31"/>
    <col min="4857" max="4857" width="2.85546875" style="31" customWidth="1"/>
    <col min="4858" max="4858" width="3.7109375" style="31" customWidth="1"/>
    <col min="4859" max="4859" width="6.28515625" style="31" customWidth="1"/>
    <col min="4860" max="4860" width="37.28515625" style="31" customWidth="1"/>
    <col min="4861" max="4861" width="18.140625" style="31" customWidth="1"/>
    <col min="4862" max="4862" width="17.28515625" style="31" customWidth="1"/>
    <col min="4863" max="4863" width="17.5703125" style="31" customWidth="1"/>
    <col min="4864" max="4864" width="9.140625" style="31"/>
    <col min="4865" max="4865" width="10.42578125" style="31" bestFit="1" customWidth="1"/>
    <col min="4866" max="4866" width="9.42578125" style="31" bestFit="1" customWidth="1"/>
    <col min="4867" max="5112" width="9.140625" style="31"/>
    <col min="5113" max="5113" width="2.85546875" style="31" customWidth="1"/>
    <col min="5114" max="5114" width="3.7109375" style="31" customWidth="1"/>
    <col min="5115" max="5115" width="6.28515625" style="31" customWidth="1"/>
    <col min="5116" max="5116" width="37.28515625" style="31" customWidth="1"/>
    <col min="5117" max="5117" width="18.140625" style="31" customWidth="1"/>
    <col min="5118" max="5118" width="17.28515625" style="31" customWidth="1"/>
    <col min="5119" max="5119" width="17.5703125" style="31" customWidth="1"/>
    <col min="5120" max="5120" width="9.140625" style="31"/>
    <col min="5121" max="5121" width="10.42578125" style="31" bestFit="1" customWidth="1"/>
    <col min="5122" max="5122" width="9.42578125" style="31" bestFit="1" customWidth="1"/>
    <col min="5123" max="5368" width="9.140625" style="31"/>
    <col min="5369" max="5369" width="2.85546875" style="31" customWidth="1"/>
    <col min="5370" max="5370" width="3.7109375" style="31" customWidth="1"/>
    <col min="5371" max="5371" width="6.28515625" style="31" customWidth="1"/>
    <col min="5372" max="5372" width="37.28515625" style="31" customWidth="1"/>
    <col min="5373" max="5373" width="18.140625" style="31" customWidth="1"/>
    <col min="5374" max="5374" width="17.28515625" style="31" customWidth="1"/>
    <col min="5375" max="5375" width="17.5703125" style="31" customWidth="1"/>
    <col min="5376" max="5376" width="9.140625" style="31"/>
    <col min="5377" max="5377" width="10.42578125" style="31" bestFit="1" customWidth="1"/>
    <col min="5378" max="5378" width="9.42578125" style="31" bestFit="1" customWidth="1"/>
    <col min="5379" max="5624" width="9.140625" style="31"/>
    <col min="5625" max="5625" width="2.85546875" style="31" customWidth="1"/>
    <col min="5626" max="5626" width="3.7109375" style="31" customWidth="1"/>
    <col min="5627" max="5627" width="6.28515625" style="31" customWidth="1"/>
    <col min="5628" max="5628" width="37.28515625" style="31" customWidth="1"/>
    <col min="5629" max="5629" width="18.140625" style="31" customWidth="1"/>
    <col min="5630" max="5630" width="17.28515625" style="31" customWidth="1"/>
    <col min="5631" max="5631" width="17.5703125" style="31" customWidth="1"/>
    <col min="5632" max="5632" width="9.140625" style="31"/>
    <col min="5633" max="5633" width="10.42578125" style="31" bestFit="1" customWidth="1"/>
    <col min="5634" max="5634" width="9.42578125" style="31" bestFit="1" customWidth="1"/>
    <col min="5635" max="5880" width="9.140625" style="31"/>
    <col min="5881" max="5881" width="2.85546875" style="31" customWidth="1"/>
    <col min="5882" max="5882" width="3.7109375" style="31" customWidth="1"/>
    <col min="5883" max="5883" width="6.28515625" style="31" customWidth="1"/>
    <col min="5884" max="5884" width="37.28515625" style="31" customWidth="1"/>
    <col min="5885" max="5885" width="18.140625" style="31" customWidth="1"/>
    <col min="5886" max="5886" width="17.28515625" style="31" customWidth="1"/>
    <col min="5887" max="5887" width="17.5703125" style="31" customWidth="1"/>
    <col min="5888" max="5888" width="9.140625" style="31"/>
    <col min="5889" max="5889" width="10.42578125" style="31" bestFit="1" customWidth="1"/>
    <col min="5890" max="5890" width="9.42578125" style="31" bestFit="1" customWidth="1"/>
    <col min="5891" max="6136" width="9.140625" style="31"/>
    <col min="6137" max="6137" width="2.85546875" style="31" customWidth="1"/>
    <col min="6138" max="6138" width="3.7109375" style="31" customWidth="1"/>
    <col min="6139" max="6139" width="6.28515625" style="31" customWidth="1"/>
    <col min="6140" max="6140" width="37.28515625" style="31" customWidth="1"/>
    <col min="6141" max="6141" width="18.140625" style="31" customWidth="1"/>
    <col min="6142" max="6142" width="17.28515625" style="31" customWidth="1"/>
    <col min="6143" max="6143" width="17.5703125" style="31" customWidth="1"/>
    <col min="6144" max="6144" width="9.140625" style="31"/>
    <col min="6145" max="6145" width="10.42578125" style="31" bestFit="1" customWidth="1"/>
    <col min="6146" max="6146" width="9.42578125" style="31" bestFit="1" customWidth="1"/>
    <col min="6147" max="6392" width="9.140625" style="31"/>
    <col min="6393" max="6393" width="2.85546875" style="31" customWidth="1"/>
    <col min="6394" max="6394" width="3.7109375" style="31" customWidth="1"/>
    <col min="6395" max="6395" width="6.28515625" style="31" customWidth="1"/>
    <col min="6396" max="6396" width="37.28515625" style="31" customWidth="1"/>
    <col min="6397" max="6397" width="18.140625" style="31" customWidth="1"/>
    <col min="6398" max="6398" width="17.28515625" style="31" customWidth="1"/>
    <col min="6399" max="6399" width="17.5703125" style="31" customWidth="1"/>
    <col min="6400" max="6400" width="9.140625" style="31"/>
    <col min="6401" max="6401" width="10.42578125" style="31" bestFit="1" customWidth="1"/>
    <col min="6402" max="6402" width="9.42578125" style="31" bestFit="1" customWidth="1"/>
    <col min="6403" max="6648" width="9.140625" style="31"/>
    <col min="6649" max="6649" width="2.85546875" style="31" customWidth="1"/>
    <col min="6650" max="6650" width="3.7109375" style="31" customWidth="1"/>
    <col min="6651" max="6651" width="6.28515625" style="31" customWidth="1"/>
    <col min="6652" max="6652" width="37.28515625" style="31" customWidth="1"/>
    <col min="6653" max="6653" width="18.140625" style="31" customWidth="1"/>
    <col min="6654" max="6654" width="17.28515625" style="31" customWidth="1"/>
    <col min="6655" max="6655" width="17.5703125" style="31" customWidth="1"/>
    <col min="6656" max="6656" width="9.140625" style="31"/>
    <col min="6657" max="6657" width="10.42578125" style="31" bestFit="1" customWidth="1"/>
    <col min="6658" max="6658" width="9.42578125" style="31" bestFit="1" customWidth="1"/>
    <col min="6659" max="6904" width="9.140625" style="31"/>
    <col min="6905" max="6905" width="2.85546875" style="31" customWidth="1"/>
    <col min="6906" max="6906" width="3.7109375" style="31" customWidth="1"/>
    <col min="6907" max="6907" width="6.28515625" style="31" customWidth="1"/>
    <col min="6908" max="6908" width="37.28515625" style="31" customWidth="1"/>
    <col min="6909" max="6909" width="18.140625" style="31" customWidth="1"/>
    <col min="6910" max="6910" width="17.28515625" style="31" customWidth="1"/>
    <col min="6911" max="6911" width="17.5703125" style="31" customWidth="1"/>
    <col min="6912" max="6912" width="9.140625" style="31"/>
    <col min="6913" max="6913" width="10.42578125" style="31" bestFit="1" customWidth="1"/>
    <col min="6914" max="6914" width="9.42578125" style="31" bestFit="1" customWidth="1"/>
    <col min="6915" max="7160" width="9.140625" style="31"/>
    <col min="7161" max="7161" width="2.85546875" style="31" customWidth="1"/>
    <col min="7162" max="7162" width="3.7109375" style="31" customWidth="1"/>
    <col min="7163" max="7163" width="6.28515625" style="31" customWidth="1"/>
    <col min="7164" max="7164" width="37.28515625" style="31" customWidth="1"/>
    <col min="7165" max="7165" width="18.140625" style="31" customWidth="1"/>
    <col min="7166" max="7166" width="17.28515625" style="31" customWidth="1"/>
    <col min="7167" max="7167" width="17.5703125" style="31" customWidth="1"/>
    <col min="7168" max="7168" width="9.140625" style="31"/>
    <col min="7169" max="7169" width="10.42578125" style="31" bestFit="1" customWidth="1"/>
    <col min="7170" max="7170" width="9.42578125" style="31" bestFit="1" customWidth="1"/>
    <col min="7171" max="7416" width="9.140625" style="31"/>
    <col min="7417" max="7417" width="2.85546875" style="31" customWidth="1"/>
    <col min="7418" max="7418" width="3.7109375" style="31" customWidth="1"/>
    <col min="7419" max="7419" width="6.28515625" style="31" customWidth="1"/>
    <col min="7420" max="7420" width="37.28515625" style="31" customWidth="1"/>
    <col min="7421" max="7421" width="18.140625" style="31" customWidth="1"/>
    <col min="7422" max="7422" width="17.28515625" style="31" customWidth="1"/>
    <col min="7423" max="7423" width="17.5703125" style="31" customWidth="1"/>
    <col min="7424" max="7424" width="9.140625" style="31"/>
    <col min="7425" max="7425" width="10.42578125" style="31" bestFit="1" customWidth="1"/>
    <col min="7426" max="7426" width="9.42578125" style="31" bestFit="1" customWidth="1"/>
    <col min="7427" max="7672" width="9.140625" style="31"/>
    <col min="7673" max="7673" width="2.85546875" style="31" customWidth="1"/>
    <col min="7674" max="7674" width="3.7109375" style="31" customWidth="1"/>
    <col min="7675" max="7675" width="6.28515625" style="31" customWidth="1"/>
    <col min="7676" max="7676" width="37.28515625" style="31" customWidth="1"/>
    <col min="7677" max="7677" width="18.140625" style="31" customWidth="1"/>
    <col min="7678" max="7678" width="17.28515625" style="31" customWidth="1"/>
    <col min="7679" max="7679" width="17.5703125" style="31" customWidth="1"/>
    <col min="7680" max="7680" width="9.140625" style="31"/>
    <col min="7681" max="7681" width="10.42578125" style="31" bestFit="1" customWidth="1"/>
    <col min="7682" max="7682" width="9.42578125" style="31" bestFit="1" customWidth="1"/>
    <col min="7683" max="7928" width="9.140625" style="31"/>
    <col min="7929" max="7929" width="2.85546875" style="31" customWidth="1"/>
    <col min="7930" max="7930" width="3.7109375" style="31" customWidth="1"/>
    <col min="7931" max="7931" width="6.28515625" style="31" customWidth="1"/>
    <col min="7932" max="7932" width="37.28515625" style="31" customWidth="1"/>
    <col min="7933" max="7933" width="18.140625" style="31" customWidth="1"/>
    <col min="7934" max="7934" width="17.28515625" style="31" customWidth="1"/>
    <col min="7935" max="7935" width="17.5703125" style="31" customWidth="1"/>
    <col min="7936" max="7936" width="9.140625" style="31"/>
    <col min="7937" max="7937" width="10.42578125" style="31" bestFit="1" customWidth="1"/>
    <col min="7938" max="7938" width="9.42578125" style="31" bestFit="1" customWidth="1"/>
    <col min="7939" max="8184" width="9.140625" style="31"/>
    <col min="8185" max="8185" width="2.85546875" style="31" customWidth="1"/>
    <col min="8186" max="8186" width="3.7109375" style="31" customWidth="1"/>
    <col min="8187" max="8187" width="6.28515625" style="31" customWidth="1"/>
    <col min="8188" max="8188" width="37.28515625" style="31" customWidth="1"/>
    <col min="8189" max="8189" width="18.140625" style="31" customWidth="1"/>
    <col min="8190" max="8190" width="17.28515625" style="31" customWidth="1"/>
    <col min="8191" max="8191" width="17.5703125" style="31" customWidth="1"/>
    <col min="8192" max="8192" width="9.140625" style="31"/>
    <col min="8193" max="8193" width="10.42578125" style="31" bestFit="1" customWidth="1"/>
    <col min="8194" max="8194" width="9.42578125" style="31" bestFit="1" customWidth="1"/>
    <col min="8195" max="8440" width="9.140625" style="31"/>
    <col min="8441" max="8441" width="2.85546875" style="31" customWidth="1"/>
    <col min="8442" max="8442" width="3.7109375" style="31" customWidth="1"/>
    <col min="8443" max="8443" width="6.28515625" style="31" customWidth="1"/>
    <col min="8444" max="8444" width="37.28515625" style="31" customWidth="1"/>
    <col min="8445" max="8445" width="18.140625" style="31" customWidth="1"/>
    <col min="8446" max="8446" width="17.28515625" style="31" customWidth="1"/>
    <col min="8447" max="8447" width="17.5703125" style="31" customWidth="1"/>
    <col min="8448" max="8448" width="9.140625" style="31"/>
    <col min="8449" max="8449" width="10.42578125" style="31" bestFit="1" customWidth="1"/>
    <col min="8450" max="8450" width="9.42578125" style="31" bestFit="1" customWidth="1"/>
    <col min="8451" max="8696" width="9.140625" style="31"/>
    <col min="8697" max="8697" width="2.85546875" style="31" customWidth="1"/>
    <col min="8698" max="8698" width="3.7109375" style="31" customWidth="1"/>
    <col min="8699" max="8699" width="6.28515625" style="31" customWidth="1"/>
    <col min="8700" max="8700" width="37.28515625" style="31" customWidth="1"/>
    <col min="8701" max="8701" width="18.140625" style="31" customWidth="1"/>
    <col min="8702" max="8702" width="17.28515625" style="31" customWidth="1"/>
    <col min="8703" max="8703" width="17.5703125" style="31" customWidth="1"/>
    <col min="8704" max="8704" width="9.140625" style="31"/>
    <col min="8705" max="8705" width="10.42578125" style="31" bestFit="1" customWidth="1"/>
    <col min="8706" max="8706" width="9.42578125" style="31" bestFit="1" customWidth="1"/>
    <col min="8707" max="8952" width="9.140625" style="31"/>
    <col min="8953" max="8953" width="2.85546875" style="31" customWidth="1"/>
    <col min="8954" max="8954" width="3.7109375" style="31" customWidth="1"/>
    <col min="8955" max="8955" width="6.28515625" style="31" customWidth="1"/>
    <col min="8956" max="8956" width="37.28515625" style="31" customWidth="1"/>
    <col min="8957" max="8957" width="18.140625" style="31" customWidth="1"/>
    <col min="8958" max="8958" width="17.28515625" style="31" customWidth="1"/>
    <col min="8959" max="8959" width="17.5703125" style="31" customWidth="1"/>
    <col min="8960" max="8960" width="9.140625" style="31"/>
    <col min="8961" max="8961" width="10.42578125" style="31" bestFit="1" customWidth="1"/>
    <col min="8962" max="8962" width="9.42578125" style="31" bestFit="1" customWidth="1"/>
    <col min="8963" max="9208" width="9.140625" style="31"/>
    <col min="9209" max="9209" width="2.85546875" style="31" customWidth="1"/>
    <col min="9210" max="9210" width="3.7109375" style="31" customWidth="1"/>
    <col min="9211" max="9211" width="6.28515625" style="31" customWidth="1"/>
    <col min="9212" max="9212" width="37.28515625" style="31" customWidth="1"/>
    <col min="9213" max="9213" width="18.140625" style="31" customWidth="1"/>
    <col min="9214" max="9214" width="17.28515625" style="31" customWidth="1"/>
    <col min="9215" max="9215" width="17.5703125" style="31" customWidth="1"/>
    <col min="9216" max="9216" width="9.140625" style="31"/>
    <col min="9217" max="9217" width="10.42578125" style="31" bestFit="1" customWidth="1"/>
    <col min="9218" max="9218" width="9.42578125" style="31" bestFit="1" customWidth="1"/>
    <col min="9219" max="9464" width="9.140625" style="31"/>
    <col min="9465" max="9465" width="2.85546875" style="31" customWidth="1"/>
    <col min="9466" max="9466" width="3.7109375" style="31" customWidth="1"/>
    <col min="9467" max="9467" width="6.28515625" style="31" customWidth="1"/>
    <col min="9468" max="9468" width="37.28515625" style="31" customWidth="1"/>
    <col min="9469" max="9469" width="18.140625" style="31" customWidth="1"/>
    <col min="9470" max="9470" width="17.28515625" style="31" customWidth="1"/>
    <col min="9471" max="9471" width="17.5703125" style="31" customWidth="1"/>
    <col min="9472" max="9472" width="9.140625" style="31"/>
    <col min="9473" max="9473" width="10.42578125" style="31" bestFit="1" customWidth="1"/>
    <col min="9474" max="9474" width="9.42578125" style="31" bestFit="1" customWidth="1"/>
    <col min="9475" max="9720" width="9.140625" style="31"/>
    <col min="9721" max="9721" width="2.85546875" style="31" customWidth="1"/>
    <col min="9722" max="9722" width="3.7109375" style="31" customWidth="1"/>
    <col min="9723" max="9723" width="6.28515625" style="31" customWidth="1"/>
    <col min="9724" max="9724" width="37.28515625" style="31" customWidth="1"/>
    <col min="9725" max="9725" width="18.140625" style="31" customWidth="1"/>
    <col min="9726" max="9726" width="17.28515625" style="31" customWidth="1"/>
    <col min="9727" max="9727" width="17.5703125" style="31" customWidth="1"/>
    <col min="9728" max="9728" width="9.140625" style="31"/>
    <col min="9729" max="9729" width="10.42578125" style="31" bestFit="1" customWidth="1"/>
    <col min="9730" max="9730" width="9.42578125" style="31" bestFit="1" customWidth="1"/>
    <col min="9731" max="9976" width="9.140625" style="31"/>
    <col min="9977" max="9977" width="2.85546875" style="31" customWidth="1"/>
    <col min="9978" max="9978" width="3.7109375" style="31" customWidth="1"/>
    <col min="9979" max="9979" width="6.28515625" style="31" customWidth="1"/>
    <col min="9980" max="9980" width="37.28515625" style="31" customWidth="1"/>
    <col min="9981" max="9981" width="18.140625" style="31" customWidth="1"/>
    <col min="9982" max="9982" width="17.28515625" style="31" customWidth="1"/>
    <col min="9983" max="9983" width="17.5703125" style="31" customWidth="1"/>
    <col min="9984" max="9984" width="9.140625" style="31"/>
    <col min="9985" max="9985" width="10.42578125" style="31" bestFit="1" customWidth="1"/>
    <col min="9986" max="9986" width="9.42578125" style="31" bestFit="1" customWidth="1"/>
    <col min="9987" max="10232" width="9.140625" style="31"/>
    <col min="10233" max="10233" width="2.85546875" style="31" customWidth="1"/>
    <col min="10234" max="10234" width="3.7109375" style="31" customWidth="1"/>
    <col min="10235" max="10235" width="6.28515625" style="31" customWidth="1"/>
    <col min="10236" max="10236" width="37.28515625" style="31" customWidth="1"/>
    <col min="10237" max="10237" width="18.140625" style="31" customWidth="1"/>
    <col min="10238" max="10238" width="17.28515625" style="31" customWidth="1"/>
    <col min="10239" max="10239" width="17.5703125" style="31" customWidth="1"/>
    <col min="10240" max="10240" width="9.140625" style="31"/>
    <col min="10241" max="10241" width="10.42578125" style="31" bestFit="1" customWidth="1"/>
    <col min="10242" max="10242" width="9.42578125" style="31" bestFit="1" customWidth="1"/>
    <col min="10243" max="10488" width="9.140625" style="31"/>
    <col min="10489" max="10489" width="2.85546875" style="31" customWidth="1"/>
    <col min="10490" max="10490" width="3.7109375" style="31" customWidth="1"/>
    <col min="10491" max="10491" width="6.28515625" style="31" customWidth="1"/>
    <col min="10492" max="10492" width="37.28515625" style="31" customWidth="1"/>
    <col min="10493" max="10493" width="18.140625" style="31" customWidth="1"/>
    <col min="10494" max="10494" width="17.28515625" style="31" customWidth="1"/>
    <col min="10495" max="10495" width="17.5703125" style="31" customWidth="1"/>
    <col min="10496" max="10496" width="9.140625" style="31"/>
    <col min="10497" max="10497" width="10.42578125" style="31" bestFit="1" customWidth="1"/>
    <col min="10498" max="10498" width="9.42578125" style="31" bestFit="1" customWidth="1"/>
    <col min="10499" max="10744" width="9.140625" style="31"/>
    <col min="10745" max="10745" width="2.85546875" style="31" customWidth="1"/>
    <col min="10746" max="10746" width="3.7109375" style="31" customWidth="1"/>
    <col min="10747" max="10747" width="6.28515625" style="31" customWidth="1"/>
    <col min="10748" max="10748" width="37.28515625" style="31" customWidth="1"/>
    <col min="10749" max="10749" width="18.140625" style="31" customWidth="1"/>
    <col min="10750" max="10750" width="17.28515625" style="31" customWidth="1"/>
    <col min="10751" max="10751" width="17.5703125" style="31" customWidth="1"/>
    <col min="10752" max="10752" width="9.140625" style="31"/>
    <col min="10753" max="10753" width="10.42578125" style="31" bestFit="1" customWidth="1"/>
    <col min="10754" max="10754" width="9.42578125" style="31" bestFit="1" customWidth="1"/>
    <col min="10755" max="11000" width="9.140625" style="31"/>
    <col min="11001" max="11001" width="2.85546875" style="31" customWidth="1"/>
    <col min="11002" max="11002" width="3.7109375" style="31" customWidth="1"/>
    <col min="11003" max="11003" width="6.28515625" style="31" customWidth="1"/>
    <col min="11004" max="11004" width="37.28515625" style="31" customWidth="1"/>
    <col min="11005" max="11005" width="18.140625" style="31" customWidth="1"/>
    <col min="11006" max="11006" width="17.28515625" style="31" customWidth="1"/>
    <col min="11007" max="11007" width="17.5703125" style="31" customWidth="1"/>
    <col min="11008" max="11008" width="9.140625" style="31"/>
    <col min="11009" max="11009" width="10.42578125" style="31" bestFit="1" customWidth="1"/>
    <col min="11010" max="11010" width="9.42578125" style="31" bestFit="1" customWidth="1"/>
    <col min="11011" max="11256" width="9.140625" style="31"/>
    <col min="11257" max="11257" width="2.85546875" style="31" customWidth="1"/>
    <col min="11258" max="11258" width="3.7109375" style="31" customWidth="1"/>
    <col min="11259" max="11259" width="6.28515625" style="31" customWidth="1"/>
    <col min="11260" max="11260" width="37.28515625" style="31" customWidth="1"/>
    <col min="11261" max="11261" width="18.140625" style="31" customWidth="1"/>
    <col min="11262" max="11262" width="17.28515625" style="31" customWidth="1"/>
    <col min="11263" max="11263" width="17.5703125" style="31" customWidth="1"/>
    <col min="11264" max="11264" width="9.140625" style="31"/>
    <col min="11265" max="11265" width="10.42578125" style="31" bestFit="1" customWidth="1"/>
    <col min="11266" max="11266" width="9.42578125" style="31" bestFit="1" customWidth="1"/>
    <col min="11267" max="11512" width="9.140625" style="31"/>
    <col min="11513" max="11513" width="2.85546875" style="31" customWidth="1"/>
    <col min="11514" max="11514" width="3.7109375" style="31" customWidth="1"/>
    <col min="11515" max="11515" width="6.28515625" style="31" customWidth="1"/>
    <col min="11516" max="11516" width="37.28515625" style="31" customWidth="1"/>
    <col min="11517" max="11517" width="18.140625" style="31" customWidth="1"/>
    <col min="11518" max="11518" width="17.28515625" style="31" customWidth="1"/>
    <col min="11519" max="11519" width="17.5703125" style="31" customWidth="1"/>
    <col min="11520" max="11520" width="9.140625" style="31"/>
    <col min="11521" max="11521" width="10.42578125" style="31" bestFit="1" customWidth="1"/>
    <col min="11522" max="11522" width="9.42578125" style="31" bestFit="1" customWidth="1"/>
    <col min="11523" max="11768" width="9.140625" style="31"/>
    <col min="11769" max="11769" width="2.85546875" style="31" customWidth="1"/>
    <col min="11770" max="11770" width="3.7109375" style="31" customWidth="1"/>
    <col min="11771" max="11771" width="6.28515625" style="31" customWidth="1"/>
    <col min="11772" max="11772" width="37.28515625" style="31" customWidth="1"/>
    <col min="11773" max="11773" width="18.140625" style="31" customWidth="1"/>
    <col min="11774" max="11774" width="17.28515625" style="31" customWidth="1"/>
    <col min="11775" max="11775" width="17.5703125" style="31" customWidth="1"/>
    <col min="11776" max="11776" width="9.140625" style="31"/>
    <col min="11777" max="11777" width="10.42578125" style="31" bestFit="1" customWidth="1"/>
    <col min="11778" max="11778" width="9.42578125" style="31" bestFit="1" customWidth="1"/>
    <col min="11779" max="12024" width="9.140625" style="31"/>
    <col min="12025" max="12025" width="2.85546875" style="31" customWidth="1"/>
    <col min="12026" max="12026" width="3.7109375" style="31" customWidth="1"/>
    <col min="12027" max="12027" width="6.28515625" style="31" customWidth="1"/>
    <col min="12028" max="12028" width="37.28515625" style="31" customWidth="1"/>
    <col min="12029" max="12029" width="18.140625" style="31" customWidth="1"/>
    <col min="12030" max="12030" width="17.28515625" style="31" customWidth="1"/>
    <col min="12031" max="12031" width="17.5703125" style="31" customWidth="1"/>
    <col min="12032" max="12032" width="9.140625" style="31"/>
    <col min="12033" max="12033" width="10.42578125" style="31" bestFit="1" customWidth="1"/>
    <col min="12034" max="12034" width="9.42578125" style="31" bestFit="1" customWidth="1"/>
    <col min="12035" max="12280" width="9.140625" style="31"/>
    <col min="12281" max="12281" width="2.85546875" style="31" customWidth="1"/>
    <col min="12282" max="12282" width="3.7109375" style="31" customWidth="1"/>
    <col min="12283" max="12283" width="6.28515625" style="31" customWidth="1"/>
    <col min="12284" max="12284" width="37.28515625" style="31" customWidth="1"/>
    <col min="12285" max="12285" width="18.140625" style="31" customWidth="1"/>
    <col min="12286" max="12286" width="17.28515625" style="31" customWidth="1"/>
    <col min="12287" max="12287" width="17.5703125" style="31" customWidth="1"/>
    <col min="12288" max="12288" width="9.140625" style="31"/>
    <col min="12289" max="12289" width="10.42578125" style="31" bestFit="1" customWidth="1"/>
    <col min="12290" max="12290" width="9.42578125" style="31" bestFit="1" customWidth="1"/>
    <col min="12291" max="12536" width="9.140625" style="31"/>
    <col min="12537" max="12537" width="2.85546875" style="31" customWidth="1"/>
    <col min="12538" max="12538" width="3.7109375" style="31" customWidth="1"/>
    <col min="12539" max="12539" width="6.28515625" style="31" customWidth="1"/>
    <col min="12540" max="12540" width="37.28515625" style="31" customWidth="1"/>
    <col min="12541" max="12541" width="18.140625" style="31" customWidth="1"/>
    <col min="12542" max="12542" width="17.28515625" style="31" customWidth="1"/>
    <col min="12543" max="12543" width="17.5703125" style="31" customWidth="1"/>
    <col min="12544" max="12544" width="9.140625" style="31"/>
    <col min="12545" max="12545" width="10.42578125" style="31" bestFit="1" customWidth="1"/>
    <col min="12546" max="12546" width="9.42578125" style="31" bestFit="1" customWidth="1"/>
    <col min="12547" max="12792" width="9.140625" style="31"/>
    <col min="12793" max="12793" width="2.85546875" style="31" customWidth="1"/>
    <col min="12794" max="12794" width="3.7109375" style="31" customWidth="1"/>
    <col min="12795" max="12795" width="6.28515625" style="31" customWidth="1"/>
    <col min="12796" max="12796" width="37.28515625" style="31" customWidth="1"/>
    <col min="12797" max="12797" width="18.140625" style="31" customWidth="1"/>
    <col min="12798" max="12798" width="17.28515625" style="31" customWidth="1"/>
    <col min="12799" max="12799" width="17.5703125" style="31" customWidth="1"/>
    <col min="12800" max="12800" width="9.140625" style="31"/>
    <col min="12801" max="12801" width="10.42578125" style="31" bestFit="1" customWidth="1"/>
    <col min="12802" max="12802" width="9.42578125" style="31" bestFit="1" customWidth="1"/>
    <col min="12803" max="13048" width="9.140625" style="31"/>
    <col min="13049" max="13049" width="2.85546875" style="31" customWidth="1"/>
    <col min="13050" max="13050" width="3.7109375" style="31" customWidth="1"/>
    <col min="13051" max="13051" width="6.28515625" style="31" customWidth="1"/>
    <col min="13052" max="13052" width="37.28515625" style="31" customWidth="1"/>
    <col min="13053" max="13053" width="18.140625" style="31" customWidth="1"/>
    <col min="13054" max="13054" width="17.28515625" style="31" customWidth="1"/>
    <col min="13055" max="13055" width="17.5703125" style="31" customWidth="1"/>
    <col min="13056" max="13056" width="9.140625" style="31"/>
    <col min="13057" max="13057" width="10.42578125" style="31" bestFit="1" customWidth="1"/>
    <col min="13058" max="13058" width="9.42578125" style="31" bestFit="1" customWidth="1"/>
    <col min="13059" max="13304" width="9.140625" style="31"/>
    <col min="13305" max="13305" width="2.85546875" style="31" customWidth="1"/>
    <col min="13306" max="13306" width="3.7109375" style="31" customWidth="1"/>
    <col min="13307" max="13307" width="6.28515625" style="31" customWidth="1"/>
    <col min="13308" max="13308" width="37.28515625" style="31" customWidth="1"/>
    <col min="13309" max="13309" width="18.140625" style="31" customWidth="1"/>
    <col min="13310" max="13310" width="17.28515625" style="31" customWidth="1"/>
    <col min="13311" max="13311" width="17.5703125" style="31" customWidth="1"/>
    <col min="13312" max="13312" width="9.140625" style="31"/>
    <col min="13313" max="13313" width="10.42578125" style="31" bestFit="1" customWidth="1"/>
    <col min="13314" max="13314" width="9.42578125" style="31" bestFit="1" customWidth="1"/>
    <col min="13315" max="13560" width="9.140625" style="31"/>
    <col min="13561" max="13561" width="2.85546875" style="31" customWidth="1"/>
    <col min="13562" max="13562" width="3.7109375" style="31" customWidth="1"/>
    <col min="13563" max="13563" width="6.28515625" style="31" customWidth="1"/>
    <col min="13564" max="13564" width="37.28515625" style="31" customWidth="1"/>
    <col min="13565" max="13565" width="18.140625" style="31" customWidth="1"/>
    <col min="13566" max="13566" width="17.28515625" style="31" customWidth="1"/>
    <col min="13567" max="13567" width="17.5703125" style="31" customWidth="1"/>
    <col min="13568" max="13568" width="9.140625" style="31"/>
    <col min="13569" max="13569" width="10.42578125" style="31" bestFit="1" customWidth="1"/>
    <col min="13570" max="13570" width="9.42578125" style="31" bestFit="1" customWidth="1"/>
    <col min="13571" max="13816" width="9.140625" style="31"/>
    <col min="13817" max="13817" width="2.85546875" style="31" customWidth="1"/>
    <col min="13818" max="13818" width="3.7109375" style="31" customWidth="1"/>
    <col min="13819" max="13819" width="6.28515625" style="31" customWidth="1"/>
    <col min="13820" max="13820" width="37.28515625" style="31" customWidth="1"/>
    <col min="13821" max="13821" width="18.140625" style="31" customWidth="1"/>
    <col min="13822" max="13822" width="17.28515625" style="31" customWidth="1"/>
    <col min="13823" max="13823" width="17.5703125" style="31" customWidth="1"/>
    <col min="13824" max="13824" width="9.140625" style="31"/>
    <col min="13825" max="13825" width="10.42578125" style="31" bestFit="1" customWidth="1"/>
    <col min="13826" max="13826" width="9.42578125" style="31" bestFit="1" customWidth="1"/>
    <col min="13827" max="14072" width="9.140625" style="31"/>
    <col min="14073" max="14073" width="2.85546875" style="31" customWidth="1"/>
    <col min="14074" max="14074" width="3.7109375" style="31" customWidth="1"/>
    <col min="14075" max="14075" width="6.28515625" style="31" customWidth="1"/>
    <col min="14076" max="14076" width="37.28515625" style="31" customWidth="1"/>
    <col min="14077" max="14077" width="18.140625" style="31" customWidth="1"/>
    <col min="14078" max="14078" width="17.28515625" style="31" customWidth="1"/>
    <col min="14079" max="14079" width="17.5703125" style="31" customWidth="1"/>
    <col min="14080" max="14080" width="9.140625" style="31"/>
    <col min="14081" max="14081" width="10.42578125" style="31" bestFit="1" customWidth="1"/>
    <col min="14082" max="14082" width="9.42578125" style="31" bestFit="1" customWidth="1"/>
    <col min="14083" max="14328" width="9.140625" style="31"/>
    <col min="14329" max="14329" width="2.85546875" style="31" customWidth="1"/>
    <col min="14330" max="14330" width="3.7109375" style="31" customWidth="1"/>
    <col min="14331" max="14331" width="6.28515625" style="31" customWidth="1"/>
    <col min="14332" max="14332" width="37.28515625" style="31" customWidth="1"/>
    <col min="14333" max="14333" width="18.140625" style="31" customWidth="1"/>
    <col min="14334" max="14334" width="17.28515625" style="31" customWidth="1"/>
    <col min="14335" max="14335" width="17.5703125" style="31" customWidth="1"/>
    <col min="14336" max="14336" width="9.140625" style="31"/>
    <col min="14337" max="14337" width="10.42578125" style="31" bestFit="1" customWidth="1"/>
    <col min="14338" max="14338" width="9.42578125" style="31" bestFit="1" customWidth="1"/>
    <col min="14339" max="14584" width="9.140625" style="31"/>
    <col min="14585" max="14585" width="2.85546875" style="31" customWidth="1"/>
    <col min="14586" max="14586" width="3.7109375" style="31" customWidth="1"/>
    <col min="14587" max="14587" width="6.28515625" style="31" customWidth="1"/>
    <col min="14588" max="14588" width="37.28515625" style="31" customWidth="1"/>
    <col min="14589" max="14589" width="18.140625" style="31" customWidth="1"/>
    <col min="14590" max="14590" width="17.28515625" style="31" customWidth="1"/>
    <col min="14591" max="14591" width="17.5703125" style="31" customWidth="1"/>
    <col min="14592" max="14592" width="9.140625" style="31"/>
    <col min="14593" max="14593" width="10.42578125" style="31" bestFit="1" customWidth="1"/>
    <col min="14594" max="14594" width="9.42578125" style="31" bestFit="1" customWidth="1"/>
    <col min="14595" max="14840" width="9.140625" style="31"/>
    <col min="14841" max="14841" width="2.85546875" style="31" customWidth="1"/>
    <col min="14842" max="14842" width="3.7109375" style="31" customWidth="1"/>
    <col min="14843" max="14843" width="6.28515625" style="31" customWidth="1"/>
    <col min="14844" max="14844" width="37.28515625" style="31" customWidth="1"/>
    <col min="14845" max="14845" width="18.140625" style="31" customWidth="1"/>
    <col min="14846" max="14846" width="17.28515625" style="31" customWidth="1"/>
    <col min="14847" max="14847" width="17.5703125" style="31" customWidth="1"/>
    <col min="14848" max="14848" width="9.140625" style="31"/>
    <col min="14849" max="14849" width="10.42578125" style="31" bestFit="1" customWidth="1"/>
    <col min="14850" max="14850" width="9.42578125" style="31" bestFit="1" customWidth="1"/>
    <col min="14851" max="15096" width="9.140625" style="31"/>
    <col min="15097" max="15097" width="2.85546875" style="31" customWidth="1"/>
    <col min="15098" max="15098" width="3.7109375" style="31" customWidth="1"/>
    <col min="15099" max="15099" width="6.28515625" style="31" customWidth="1"/>
    <col min="15100" max="15100" width="37.28515625" style="31" customWidth="1"/>
    <col min="15101" max="15101" width="18.140625" style="31" customWidth="1"/>
    <col min="15102" max="15102" width="17.28515625" style="31" customWidth="1"/>
    <col min="15103" max="15103" width="17.5703125" style="31" customWidth="1"/>
    <col min="15104" max="15104" width="9.140625" style="31"/>
    <col min="15105" max="15105" width="10.42578125" style="31" bestFit="1" customWidth="1"/>
    <col min="15106" max="15106" width="9.42578125" style="31" bestFit="1" customWidth="1"/>
    <col min="15107" max="15352" width="9.140625" style="31"/>
    <col min="15353" max="15353" width="2.85546875" style="31" customWidth="1"/>
    <col min="15354" max="15354" width="3.7109375" style="31" customWidth="1"/>
    <col min="15355" max="15355" width="6.28515625" style="31" customWidth="1"/>
    <col min="15356" max="15356" width="37.28515625" style="31" customWidth="1"/>
    <col min="15357" max="15357" width="18.140625" style="31" customWidth="1"/>
    <col min="15358" max="15358" width="17.28515625" style="31" customWidth="1"/>
    <col min="15359" max="15359" width="17.5703125" style="31" customWidth="1"/>
    <col min="15360" max="15360" width="9.140625" style="31"/>
    <col min="15361" max="15361" width="10.42578125" style="31" bestFit="1" customWidth="1"/>
    <col min="15362" max="15362" width="9.42578125" style="31" bestFit="1" customWidth="1"/>
    <col min="15363" max="15608" width="9.140625" style="31"/>
    <col min="15609" max="15609" width="2.85546875" style="31" customWidth="1"/>
    <col min="15610" max="15610" width="3.7109375" style="31" customWidth="1"/>
    <col min="15611" max="15611" width="6.28515625" style="31" customWidth="1"/>
    <col min="15612" max="15612" width="37.28515625" style="31" customWidth="1"/>
    <col min="15613" max="15613" width="18.140625" style="31" customWidth="1"/>
    <col min="15614" max="15614" width="17.28515625" style="31" customWidth="1"/>
    <col min="15615" max="15615" width="17.5703125" style="31" customWidth="1"/>
    <col min="15616" max="15616" width="9.140625" style="31"/>
    <col min="15617" max="15617" width="10.42578125" style="31" bestFit="1" customWidth="1"/>
    <col min="15618" max="15618" width="9.42578125" style="31" bestFit="1" customWidth="1"/>
    <col min="15619" max="15864" width="9.140625" style="31"/>
    <col min="15865" max="15865" width="2.85546875" style="31" customWidth="1"/>
    <col min="15866" max="15866" width="3.7109375" style="31" customWidth="1"/>
    <col min="15867" max="15867" width="6.28515625" style="31" customWidth="1"/>
    <col min="15868" max="15868" width="37.28515625" style="31" customWidth="1"/>
    <col min="15869" max="15869" width="18.140625" style="31" customWidth="1"/>
    <col min="15870" max="15870" width="17.28515625" style="31" customWidth="1"/>
    <col min="15871" max="15871" width="17.5703125" style="31" customWidth="1"/>
    <col min="15872" max="15872" width="9.140625" style="31"/>
    <col min="15873" max="15873" width="10.42578125" style="31" bestFit="1" customWidth="1"/>
    <col min="15874" max="15874" width="9.42578125" style="31" bestFit="1" customWidth="1"/>
    <col min="15875" max="16120" width="9.140625" style="31"/>
    <col min="16121" max="16121" width="2.85546875" style="31" customWidth="1"/>
    <col min="16122" max="16122" width="3.7109375" style="31" customWidth="1"/>
    <col min="16123" max="16123" width="6.28515625" style="31" customWidth="1"/>
    <col min="16124" max="16124" width="37.28515625" style="31" customWidth="1"/>
    <col min="16125" max="16125" width="18.140625" style="31" customWidth="1"/>
    <col min="16126" max="16126" width="17.28515625" style="31" customWidth="1"/>
    <col min="16127" max="16127" width="17.5703125" style="31" customWidth="1"/>
    <col min="16128" max="16128" width="9.140625" style="31"/>
    <col min="16129" max="16129" width="10.42578125" style="31" bestFit="1" customWidth="1"/>
    <col min="16130" max="16130" width="9.42578125" style="31" bestFit="1" customWidth="1"/>
    <col min="16131" max="16384" width="9.140625" style="31"/>
  </cols>
  <sheetData>
    <row r="1" spans="1:19" ht="33" customHeight="1" x14ac:dyDescent="0.25">
      <c r="A1" s="549" t="s">
        <v>11</v>
      </c>
      <c r="B1" s="549"/>
      <c r="C1" s="549"/>
      <c r="D1" s="549"/>
      <c r="E1" s="549"/>
      <c r="F1" s="549"/>
      <c r="G1" s="549"/>
      <c r="H1" s="549"/>
      <c r="I1" s="549"/>
      <c r="J1" s="549"/>
    </row>
    <row r="2" spans="1:19" s="32" customFormat="1" ht="72" customHeight="1" x14ac:dyDescent="0.25">
      <c r="A2" s="397" t="s">
        <v>12</v>
      </c>
      <c r="B2" s="397" t="s">
        <v>13</v>
      </c>
      <c r="C2" s="397" t="s">
        <v>14</v>
      </c>
      <c r="D2" s="397"/>
      <c r="E2" s="397"/>
      <c r="F2" s="397"/>
      <c r="G2" s="398" t="s">
        <v>15</v>
      </c>
      <c r="H2" s="260" t="s">
        <v>524</v>
      </c>
      <c r="I2" s="261" t="s">
        <v>495</v>
      </c>
      <c r="J2" s="261" t="s">
        <v>501</v>
      </c>
      <c r="K2" s="70"/>
      <c r="L2" s="70"/>
      <c r="M2" s="70"/>
      <c r="O2" s="256"/>
      <c r="P2" s="256"/>
      <c r="Q2" s="256"/>
    </row>
    <row r="3" spans="1:19" s="32" customFormat="1" ht="12.95" customHeight="1" x14ac:dyDescent="0.25">
      <c r="A3" s="304">
        <v>1</v>
      </c>
      <c r="B3" s="304">
        <v>2</v>
      </c>
      <c r="C3" s="304">
        <v>3</v>
      </c>
      <c r="D3" s="304">
        <v>4</v>
      </c>
      <c r="E3" s="304">
        <v>5</v>
      </c>
      <c r="F3" s="304">
        <v>6</v>
      </c>
      <c r="G3" s="304">
        <v>4</v>
      </c>
      <c r="H3" s="305">
        <v>5</v>
      </c>
      <c r="I3" s="304">
        <v>6</v>
      </c>
      <c r="J3" s="304">
        <v>7</v>
      </c>
      <c r="K3" s="70"/>
      <c r="L3" s="70"/>
      <c r="M3" s="70"/>
      <c r="O3" s="256"/>
      <c r="P3" s="256"/>
      <c r="Q3" s="256"/>
    </row>
    <row r="4" spans="1:19" ht="24.95" customHeight="1" x14ac:dyDescent="0.25">
      <c r="A4" s="399">
        <v>3</v>
      </c>
      <c r="B4" s="79"/>
      <c r="C4" s="54"/>
      <c r="D4" s="54"/>
      <c r="E4" s="54"/>
      <c r="F4" s="54"/>
      <c r="G4" s="80" t="s">
        <v>16</v>
      </c>
      <c r="H4" s="81">
        <f>H5+H47+H203+H211+H216+H221</f>
        <v>22494033.780000001</v>
      </c>
      <c r="I4" s="81">
        <f t="shared" ref="I4:J4" si="0">I5+I47+I203+I211+I216+I221</f>
        <v>14389600</v>
      </c>
      <c r="J4" s="81">
        <f t="shared" si="0"/>
        <v>14460340</v>
      </c>
      <c r="K4" s="44"/>
      <c r="L4" s="44"/>
      <c r="M4" s="44"/>
    </row>
    <row r="5" spans="1:19" ht="24.95" customHeight="1" x14ac:dyDescent="0.25">
      <c r="A5" s="79"/>
      <c r="B5" s="79">
        <v>31</v>
      </c>
      <c r="C5" s="79"/>
      <c r="D5" s="79"/>
      <c r="E5" s="79"/>
      <c r="F5" s="79"/>
      <c r="G5" s="82" t="s">
        <v>17</v>
      </c>
      <c r="H5" s="83">
        <f>H6+H21+H35</f>
        <v>11312000</v>
      </c>
      <c r="I5" s="83">
        <f t="shared" ref="I5:J5" si="1">I6+I21+I35</f>
        <v>11000600</v>
      </c>
      <c r="J5" s="83">
        <f t="shared" si="1"/>
        <v>11171300</v>
      </c>
      <c r="K5" s="77"/>
      <c r="L5" s="77"/>
      <c r="M5" s="77"/>
    </row>
    <row r="6" spans="1:19" s="32" customFormat="1" ht="24.95" customHeight="1" x14ac:dyDescent="0.25">
      <c r="A6" s="79"/>
      <c r="B6" s="79"/>
      <c r="C6" s="79">
        <v>311</v>
      </c>
      <c r="D6" s="79"/>
      <c r="E6" s="79"/>
      <c r="F6" s="79"/>
      <c r="G6" s="82" t="s">
        <v>18</v>
      </c>
      <c r="H6" s="83">
        <f>H7+H14+H17</f>
        <v>9327500</v>
      </c>
      <c r="I6" s="262">
        <f t="shared" ref="I6:J6" si="2">I7+I14+I17</f>
        <v>8981800</v>
      </c>
      <c r="J6" s="262">
        <f t="shared" si="2"/>
        <v>9120700</v>
      </c>
      <c r="K6" s="199"/>
      <c r="L6" s="199"/>
      <c r="M6" s="199"/>
      <c r="O6" s="257"/>
      <c r="P6" s="255"/>
      <c r="Q6" s="255"/>
      <c r="R6" s="33"/>
    </row>
    <row r="7" spans="1:19" ht="24.95" hidden="1" customHeight="1" x14ac:dyDescent="0.25">
      <c r="A7" s="54"/>
      <c r="B7" s="54"/>
      <c r="C7" s="54"/>
      <c r="D7" s="54">
        <v>3111</v>
      </c>
      <c r="E7" s="54"/>
      <c r="F7" s="54"/>
      <c r="G7" s="55" t="s">
        <v>19</v>
      </c>
      <c r="H7" s="73">
        <f>H8</f>
        <v>8314000</v>
      </c>
      <c r="I7" s="263">
        <f t="shared" ref="I7:J7" si="3">I8</f>
        <v>8117100</v>
      </c>
      <c r="J7" s="263">
        <f t="shared" si="3"/>
        <v>8243200</v>
      </c>
      <c r="K7" s="60"/>
      <c r="L7" s="60"/>
      <c r="M7" s="60"/>
      <c r="O7" s="257"/>
      <c r="P7" s="257"/>
      <c r="Q7" s="257"/>
    </row>
    <row r="8" spans="1:19" ht="24.95" hidden="1" customHeight="1" x14ac:dyDescent="0.25">
      <c r="A8" s="54" t="s">
        <v>0</v>
      </c>
      <c r="B8" s="54"/>
      <c r="C8" s="54"/>
      <c r="D8" s="54"/>
      <c r="E8" s="53">
        <v>31111</v>
      </c>
      <c r="F8" s="54"/>
      <c r="G8" s="55" t="s">
        <v>87</v>
      </c>
      <c r="H8" s="73">
        <f>H9+H10+H11+H12+H13</f>
        <v>8314000</v>
      </c>
      <c r="I8" s="264">
        <f t="shared" ref="I8:J8" si="4">I9+I10+I11+I12+I13</f>
        <v>8117100</v>
      </c>
      <c r="J8" s="264">
        <f t="shared" si="4"/>
        <v>8243200</v>
      </c>
      <c r="O8" s="257"/>
      <c r="P8" s="257"/>
      <c r="Q8" s="257"/>
    </row>
    <row r="9" spans="1:19" ht="24.95" hidden="1" customHeight="1" x14ac:dyDescent="0.25">
      <c r="A9" s="54"/>
      <c r="B9" s="54"/>
      <c r="C9" s="54"/>
      <c r="D9" s="54"/>
      <c r="E9" s="53"/>
      <c r="F9" s="53">
        <v>311110</v>
      </c>
      <c r="G9" s="62" t="s">
        <v>88</v>
      </c>
      <c r="H9" s="200">
        <v>7563000</v>
      </c>
      <c r="I9" s="263">
        <v>7708100</v>
      </c>
      <c r="J9" s="263">
        <v>7832200</v>
      </c>
      <c r="K9" s="74"/>
      <c r="L9" s="74"/>
      <c r="M9" s="74"/>
      <c r="O9" s="257"/>
      <c r="P9" s="257"/>
      <c r="Q9" s="257"/>
    </row>
    <row r="10" spans="1:19" ht="24.95" hidden="1" customHeight="1" x14ac:dyDescent="0.25">
      <c r="A10" s="54"/>
      <c r="B10" s="54"/>
      <c r="C10" s="54"/>
      <c r="D10" s="54"/>
      <c r="E10" s="53"/>
      <c r="F10" s="53">
        <v>311110</v>
      </c>
      <c r="G10" s="61" t="s">
        <v>404</v>
      </c>
      <c r="H10" s="73">
        <v>146000</v>
      </c>
      <c r="I10" s="263">
        <v>151000</v>
      </c>
      <c r="J10" s="263">
        <v>151000</v>
      </c>
      <c r="K10" s="74"/>
      <c r="L10" s="74"/>
      <c r="M10" s="74"/>
      <c r="O10" s="257"/>
      <c r="P10" s="257"/>
      <c r="Q10" s="257"/>
      <c r="S10" s="36"/>
    </row>
    <row r="11" spans="1:19" ht="20.100000000000001" hidden="1" customHeight="1" x14ac:dyDescent="0.25">
      <c r="A11" s="54"/>
      <c r="B11" s="54"/>
      <c r="C11" s="54"/>
      <c r="D11" s="54"/>
      <c r="E11" s="53"/>
      <c r="F11" s="53">
        <v>311112</v>
      </c>
      <c r="G11" s="62" t="s">
        <v>413</v>
      </c>
      <c r="H11" s="73">
        <v>0</v>
      </c>
      <c r="I11" s="263">
        <v>0</v>
      </c>
      <c r="J11" s="263">
        <v>0</v>
      </c>
      <c r="K11" s="74"/>
      <c r="L11" s="74"/>
      <c r="M11" s="74"/>
      <c r="O11" s="257"/>
      <c r="P11" s="257"/>
      <c r="Q11" s="257"/>
    </row>
    <row r="12" spans="1:19" ht="24.95" hidden="1" customHeight="1" x14ac:dyDescent="0.25">
      <c r="A12" s="54"/>
      <c r="B12" s="54"/>
      <c r="C12" s="54"/>
      <c r="D12" s="54"/>
      <c r="E12" s="53"/>
      <c r="F12" s="53">
        <v>311111</v>
      </c>
      <c r="G12" s="62" t="s">
        <v>485</v>
      </c>
      <c r="H12" s="73">
        <v>305000</v>
      </c>
      <c r="I12" s="263">
        <v>258000</v>
      </c>
      <c r="J12" s="263">
        <v>260000</v>
      </c>
      <c r="K12" s="74"/>
      <c r="L12" s="74"/>
      <c r="M12" s="74"/>
      <c r="N12" s="74"/>
      <c r="O12" s="257"/>
      <c r="P12" s="257"/>
      <c r="Q12" s="257"/>
    </row>
    <row r="13" spans="1:19" ht="24.95" hidden="1" customHeight="1" x14ac:dyDescent="0.25">
      <c r="A13" s="53"/>
      <c r="B13" s="53"/>
      <c r="C13" s="53"/>
      <c r="D13" s="53"/>
      <c r="E13" s="53"/>
      <c r="F13" s="53">
        <v>311113</v>
      </c>
      <c r="G13" s="62" t="s">
        <v>515</v>
      </c>
      <c r="H13" s="200">
        <v>300000</v>
      </c>
      <c r="I13" s="265">
        <v>0</v>
      </c>
      <c r="J13" s="265">
        <v>0</v>
      </c>
      <c r="K13" s="74"/>
      <c r="L13" s="74"/>
      <c r="M13" s="74"/>
      <c r="N13" s="74"/>
      <c r="O13" s="257"/>
      <c r="P13" s="257"/>
      <c r="Q13" s="257"/>
    </row>
    <row r="14" spans="1:19" ht="24.95" hidden="1" customHeight="1" x14ac:dyDescent="0.25">
      <c r="A14" s="54"/>
      <c r="B14" s="54"/>
      <c r="C14" s="54"/>
      <c r="D14" s="54">
        <v>3113</v>
      </c>
      <c r="E14" s="53"/>
      <c r="F14" s="53"/>
      <c r="G14" s="62" t="s">
        <v>20</v>
      </c>
      <c r="H14" s="73">
        <f>H15</f>
        <v>133500</v>
      </c>
      <c r="I14" s="263">
        <f t="shared" ref="I14:J14" si="5">I15</f>
        <v>50500</v>
      </c>
      <c r="J14" s="263">
        <f t="shared" si="5"/>
        <v>45600</v>
      </c>
      <c r="K14" s="60"/>
      <c r="L14" s="60"/>
      <c r="M14" s="60"/>
      <c r="N14" s="74"/>
      <c r="O14" s="257"/>
      <c r="P14" s="257"/>
      <c r="Q14" s="257"/>
      <c r="R14" s="36"/>
    </row>
    <row r="15" spans="1:19" ht="24.95" hidden="1" customHeight="1" x14ac:dyDescent="0.25">
      <c r="A15" s="54"/>
      <c r="B15" s="54"/>
      <c r="C15" s="54"/>
      <c r="D15" s="54"/>
      <c r="E15" s="53">
        <v>31131</v>
      </c>
      <c r="F15" s="54"/>
      <c r="G15" s="55" t="s">
        <v>20</v>
      </c>
      <c r="H15" s="73">
        <f>H16</f>
        <v>133500</v>
      </c>
      <c r="I15" s="263">
        <f t="shared" ref="I15:J15" si="6">I16</f>
        <v>50500</v>
      </c>
      <c r="J15" s="263">
        <f t="shared" si="6"/>
        <v>45600</v>
      </c>
      <c r="N15" s="74"/>
      <c r="O15" s="257"/>
      <c r="P15" s="257"/>
      <c r="Q15" s="257"/>
      <c r="R15" s="36"/>
    </row>
    <row r="16" spans="1:19" ht="24.95" hidden="1" customHeight="1" x14ac:dyDescent="0.25">
      <c r="A16" s="54"/>
      <c r="B16" s="54"/>
      <c r="C16" s="54"/>
      <c r="D16" s="54"/>
      <c r="E16" s="53"/>
      <c r="F16" s="54">
        <v>311310</v>
      </c>
      <c r="G16" s="55" t="s">
        <v>20</v>
      </c>
      <c r="H16" s="73">
        <v>133500</v>
      </c>
      <c r="I16" s="265">
        <v>50500</v>
      </c>
      <c r="J16" s="263">
        <v>45600</v>
      </c>
      <c r="K16" s="74"/>
      <c r="L16" s="74"/>
      <c r="M16" s="74"/>
      <c r="N16" s="74"/>
      <c r="O16" s="257"/>
      <c r="P16" s="257"/>
      <c r="Q16" s="257"/>
      <c r="R16" s="36"/>
    </row>
    <row r="17" spans="1:17" ht="24.95" hidden="1" customHeight="1" x14ac:dyDescent="0.25">
      <c r="A17" s="54"/>
      <c r="B17" s="54"/>
      <c r="C17" s="54"/>
      <c r="D17" s="54">
        <v>3114</v>
      </c>
      <c r="E17" s="54"/>
      <c r="F17" s="54"/>
      <c r="G17" s="55" t="s">
        <v>21</v>
      </c>
      <c r="H17" s="73">
        <f>H18</f>
        <v>880000</v>
      </c>
      <c r="I17" s="263">
        <f t="shared" ref="I17:J17" si="7">I18</f>
        <v>814200</v>
      </c>
      <c r="J17" s="263">
        <f t="shared" si="7"/>
        <v>831900</v>
      </c>
      <c r="K17" s="60"/>
      <c r="L17" s="60"/>
      <c r="M17" s="60"/>
      <c r="N17" s="74"/>
      <c r="O17" s="257"/>
      <c r="P17" s="257"/>
      <c r="Q17" s="257"/>
    </row>
    <row r="18" spans="1:17" ht="24.95" hidden="1" customHeight="1" x14ac:dyDescent="0.25">
      <c r="A18" s="54"/>
      <c r="B18" s="54"/>
      <c r="C18" s="54"/>
      <c r="D18" s="54"/>
      <c r="E18" s="53">
        <v>31141</v>
      </c>
      <c r="F18" s="54"/>
      <c r="G18" s="55" t="s">
        <v>21</v>
      </c>
      <c r="H18" s="73">
        <f>H19+H20</f>
        <v>880000</v>
      </c>
      <c r="I18" s="264">
        <f t="shared" ref="I18:J18" si="8">I19+I20</f>
        <v>814200</v>
      </c>
      <c r="J18" s="264">
        <f t="shared" si="8"/>
        <v>831900</v>
      </c>
      <c r="N18" s="74"/>
      <c r="O18" s="257"/>
      <c r="P18" s="257"/>
      <c r="Q18" s="257"/>
    </row>
    <row r="19" spans="1:17" ht="24.95" hidden="1" customHeight="1" x14ac:dyDescent="0.25">
      <c r="A19" s="54"/>
      <c r="B19" s="54"/>
      <c r="C19" s="54"/>
      <c r="D19" s="54"/>
      <c r="E19" s="53"/>
      <c r="F19" s="53">
        <v>311410</v>
      </c>
      <c r="G19" s="62" t="s">
        <v>21</v>
      </c>
      <c r="H19" s="200">
        <v>780000</v>
      </c>
      <c r="I19" s="265">
        <v>804200</v>
      </c>
      <c r="J19" s="265">
        <v>826900</v>
      </c>
      <c r="K19" s="74"/>
      <c r="L19" s="74"/>
      <c r="M19" s="74"/>
      <c r="N19" s="74"/>
      <c r="O19" s="257"/>
      <c r="P19" s="257"/>
      <c r="Q19" s="257"/>
    </row>
    <row r="20" spans="1:17" ht="24.95" hidden="1" customHeight="1" x14ac:dyDescent="0.25">
      <c r="A20" s="53"/>
      <c r="B20" s="53"/>
      <c r="C20" s="53"/>
      <c r="D20" s="53"/>
      <c r="E20" s="53"/>
      <c r="F20" s="53">
        <v>311411</v>
      </c>
      <c r="G20" s="62" t="s">
        <v>503</v>
      </c>
      <c r="H20" s="200">
        <v>100000</v>
      </c>
      <c r="I20" s="265">
        <v>10000</v>
      </c>
      <c r="J20" s="265">
        <v>5000</v>
      </c>
      <c r="K20" s="74"/>
      <c r="L20" s="74"/>
      <c r="M20" s="74"/>
      <c r="N20" s="74"/>
      <c r="O20" s="257"/>
      <c r="P20" s="257"/>
      <c r="Q20" s="257"/>
    </row>
    <row r="21" spans="1:17" s="32" customFormat="1" ht="24.95" customHeight="1" x14ac:dyDescent="0.25">
      <c r="A21" s="84"/>
      <c r="B21" s="84"/>
      <c r="C21" s="84">
        <v>312</v>
      </c>
      <c r="D21" s="84"/>
      <c r="E21" s="84"/>
      <c r="F21" s="84"/>
      <c r="G21" s="85" t="s">
        <v>22</v>
      </c>
      <c r="H21" s="86">
        <f>H22</f>
        <v>390500</v>
      </c>
      <c r="I21" s="266">
        <f>I22</f>
        <v>355400</v>
      </c>
      <c r="J21" s="266">
        <f>J22</f>
        <v>364400</v>
      </c>
      <c r="K21" s="68"/>
      <c r="L21" s="68"/>
      <c r="M21" s="68"/>
      <c r="N21" s="37"/>
      <c r="O21" s="257"/>
      <c r="P21" s="257"/>
      <c r="Q21" s="257"/>
    </row>
    <row r="22" spans="1:17" ht="24.95" hidden="1" customHeight="1" x14ac:dyDescent="0.25">
      <c r="A22" s="87"/>
      <c r="B22" s="87"/>
      <c r="C22" s="57"/>
      <c r="D22" s="57">
        <v>3121</v>
      </c>
      <c r="E22" s="57"/>
      <c r="F22" s="57"/>
      <c r="G22" s="58" t="s">
        <v>22</v>
      </c>
      <c r="H22" s="73">
        <f>H23+H25+H27+H29+H31+H33</f>
        <v>390500</v>
      </c>
      <c r="I22" s="263">
        <f t="shared" ref="I22:J22" si="9">I23+I25+I27+I29+I31+I33</f>
        <v>355400</v>
      </c>
      <c r="J22" s="263">
        <f t="shared" si="9"/>
        <v>364400</v>
      </c>
      <c r="K22" s="59"/>
      <c r="L22" s="59"/>
      <c r="M22" s="59"/>
      <c r="N22" s="41"/>
      <c r="O22" s="257"/>
      <c r="P22" s="257"/>
      <c r="Q22" s="257"/>
    </row>
    <row r="23" spans="1:17" ht="24.95" hidden="1" customHeight="1" x14ac:dyDescent="0.25">
      <c r="A23" s="87"/>
      <c r="B23" s="87"/>
      <c r="C23" s="57"/>
      <c r="D23" s="57"/>
      <c r="E23" s="56">
        <v>31212</v>
      </c>
      <c r="F23" s="57"/>
      <c r="G23" s="58" t="s">
        <v>90</v>
      </c>
      <c r="H23" s="73">
        <f>H24</f>
        <v>50000</v>
      </c>
      <c r="I23" s="263">
        <f t="shared" ref="I23:J23" si="10">I24</f>
        <v>46000</v>
      </c>
      <c r="J23" s="263">
        <f t="shared" si="10"/>
        <v>50000</v>
      </c>
      <c r="K23" s="34"/>
      <c r="L23" s="34"/>
      <c r="M23" s="34"/>
      <c r="N23" s="35"/>
      <c r="O23" s="257"/>
      <c r="P23" s="257"/>
      <c r="Q23" s="257"/>
    </row>
    <row r="24" spans="1:17" ht="24.95" hidden="1" customHeight="1" x14ac:dyDescent="0.25">
      <c r="A24" s="87"/>
      <c r="B24" s="87"/>
      <c r="C24" s="57"/>
      <c r="D24" s="57"/>
      <c r="E24" s="56"/>
      <c r="F24" s="57">
        <v>312120</v>
      </c>
      <c r="G24" s="58" t="s">
        <v>90</v>
      </c>
      <c r="H24" s="200">
        <v>50000</v>
      </c>
      <c r="I24" s="265">
        <v>46000</v>
      </c>
      <c r="J24" s="265">
        <v>50000</v>
      </c>
      <c r="K24" s="75"/>
      <c r="L24" s="75"/>
      <c r="M24" s="75"/>
      <c r="N24" s="35"/>
      <c r="O24" s="257"/>
      <c r="P24" s="257"/>
      <c r="Q24" s="257"/>
    </row>
    <row r="25" spans="1:17" ht="24.95" hidden="1" customHeight="1" x14ac:dyDescent="0.25">
      <c r="A25" s="87"/>
      <c r="B25" s="87"/>
      <c r="C25" s="57"/>
      <c r="D25" s="57"/>
      <c r="E25" s="56">
        <v>31213</v>
      </c>
      <c r="F25" s="57"/>
      <c r="G25" s="58" t="s">
        <v>93</v>
      </c>
      <c r="H25" s="73">
        <f>H26</f>
        <v>40000</v>
      </c>
      <c r="I25" s="263">
        <f t="shared" ref="I25:J25" si="11">I26</f>
        <v>40200</v>
      </c>
      <c r="J25" s="263">
        <f t="shared" si="11"/>
        <v>40200</v>
      </c>
      <c r="K25" s="34"/>
      <c r="L25" s="34"/>
      <c r="M25" s="34"/>
      <c r="N25" s="35"/>
      <c r="O25" s="257"/>
      <c r="P25" s="257"/>
      <c r="Q25" s="257"/>
    </row>
    <row r="26" spans="1:17" ht="24.95" hidden="1" customHeight="1" x14ac:dyDescent="0.25">
      <c r="A26" s="87"/>
      <c r="B26" s="87"/>
      <c r="C26" s="57"/>
      <c r="D26" s="57"/>
      <c r="E26" s="56"/>
      <c r="F26" s="56">
        <v>312130</v>
      </c>
      <c r="G26" s="58" t="s">
        <v>93</v>
      </c>
      <c r="H26" s="200">
        <v>40000</v>
      </c>
      <c r="I26" s="265">
        <v>40200</v>
      </c>
      <c r="J26" s="265">
        <v>40200</v>
      </c>
      <c r="K26" s="75"/>
      <c r="L26" s="75"/>
      <c r="M26" s="75"/>
      <c r="N26" s="35"/>
      <c r="O26" s="257"/>
      <c r="P26" s="257"/>
      <c r="Q26" s="257"/>
    </row>
    <row r="27" spans="1:17" ht="24.95" hidden="1" customHeight="1" x14ac:dyDescent="0.25">
      <c r="A27" s="87"/>
      <c r="B27" s="87"/>
      <c r="C27" s="57"/>
      <c r="D27" s="57"/>
      <c r="E27" s="56">
        <v>31214</v>
      </c>
      <c r="F27" s="57"/>
      <c r="G27" s="58" t="s">
        <v>96</v>
      </c>
      <c r="H27" s="73">
        <f>H28</f>
        <v>60000</v>
      </c>
      <c r="I27" s="263">
        <f t="shared" ref="I27:J27" si="12">I28</f>
        <v>38000</v>
      </c>
      <c r="J27" s="263">
        <f t="shared" si="12"/>
        <v>38000</v>
      </c>
      <c r="K27" s="34"/>
      <c r="L27" s="34"/>
      <c r="M27" s="34"/>
      <c r="N27" s="35"/>
      <c r="O27" s="257"/>
      <c r="P27" s="257"/>
      <c r="Q27" s="257"/>
    </row>
    <row r="28" spans="1:17" ht="24.95" hidden="1" customHeight="1" x14ac:dyDescent="0.25">
      <c r="A28" s="87"/>
      <c r="B28" s="87"/>
      <c r="C28" s="57"/>
      <c r="D28" s="57"/>
      <c r="E28" s="56"/>
      <c r="F28" s="57">
        <v>312140</v>
      </c>
      <c r="G28" s="58" t="s">
        <v>96</v>
      </c>
      <c r="H28" s="73">
        <v>60000</v>
      </c>
      <c r="I28" s="263">
        <v>38000</v>
      </c>
      <c r="J28" s="263">
        <v>38000</v>
      </c>
      <c r="K28" s="75"/>
      <c r="L28" s="75"/>
      <c r="M28" s="75"/>
      <c r="N28" s="35"/>
      <c r="O28" s="257"/>
      <c r="P28" s="257"/>
      <c r="Q28" s="257"/>
    </row>
    <row r="29" spans="1:17" ht="24.95" hidden="1" customHeight="1" x14ac:dyDescent="0.25">
      <c r="A29" s="87"/>
      <c r="B29" s="87"/>
      <c r="C29" s="57"/>
      <c r="D29" s="57"/>
      <c r="E29" s="56">
        <v>31215</v>
      </c>
      <c r="F29" s="57"/>
      <c r="G29" s="58" t="s">
        <v>99</v>
      </c>
      <c r="H29" s="73">
        <f>H30</f>
        <v>30000</v>
      </c>
      <c r="I29" s="263">
        <f t="shared" ref="I29:J29" si="13">I30</f>
        <v>20000</v>
      </c>
      <c r="J29" s="263">
        <f t="shared" si="13"/>
        <v>25000</v>
      </c>
      <c r="K29" s="34"/>
      <c r="L29" s="34"/>
      <c r="M29" s="34"/>
      <c r="N29" s="35"/>
      <c r="O29" s="257"/>
      <c r="P29" s="257"/>
      <c r="Q29" s="257"/>
    </row>
    <row r="30" spans="1:17" ht="24.95" hidden="1" customHeight="1" x14ac:dyDescent="0.25">
      <c r="A30" s="87"/>
      <c r="B30" s="87"/>
      <c r="C30" s="57"/>
      <c r="D30" s="57"/>
      <c r="E30" s="56"/>
      <c r="F30" s="57">
        <v>312150</v>
      </c>
      <c r="G30" s="58" t="s">
        <v>99</v>
      </c>
      <c r="H30" s="73">
        <v>30000</v>
      </c>
      <c r="I30" s="263">
        <v>20000</v>
      </c>
      <c r="J30" s="263">
        <v>25000</v>
      </c>
      <c r="K30" s="75"/>
      <c r="L30" s="75"/>
      <c r="M30" s="75"/>
      <c r="N30" s="35"/>
      <c r="O30" s="257"/>
      <c r="P30" s="257"/>
      <c r="Q30" s="257"/>
    </row>
    <row r="31" spans="1:17" ht="24.95" hidden="1" customHeight="1" x14ac:dyDescent="0.25">
      <c r="A31" s="87"/>
      <c r="B31" s="87"/>
      <c r="C31" s="57"/>
      <c r="D31" s="57"/>
      <c r="E31" s="56">
        <v>31216</v>
      </c>
      <c r="F31" s="57"/>
      <c r="G31" s="58" t="s">
        <v>298</v>
      </c>
      <c r="H31" s="73">
        <f>H32</f>
        <v>99500</v>
      </c>
      <c r="I31" s="263">
        <f t="shared" ref="I31:J31" si="14">I32</f>
        <v>100000</v>
      </c>
      <c r="J31" s="263">
        <f t="shared" si="14"/>
        <v>100000</v>
      </c>
      <c r="K31" s="34"/>
      <c r="L31" s="34"/>
      <c r="M31" s="34"/>
      <c r="N31" s="35"/>
      <c r="O31" s="257"/>
      <c r="P31" s="257"/>
      <c r="Q31" s="257"/>
    </row>
    <row r="32" spans="1:17" ht="24.95" hidden="1" customHeight="1" x14ac:dyDescent="0.25">
      <c r="A32" s="87"/>
      <c r="B32" s="87"/>
      <c r="C32" s="57"/>
      <c r="D32" s="57"/>
      <c r="E32" s="56"/>
      <c r="F32" s="57">
        <v>312160</v>
      </c>
      <c r="G32" s="58" t="s">
        <v>298</v>
      </c>
      <c r="H32" s="73">
        <v>99500</v>
      </c>
      <c r="I32" s="263">
        <v>100000</v>
      </c>
      <c r="J32" s="263">
        <v>100000</v>
      </c>
      <c r="K32" s="75"/>
      <c r="L32" s="75"/>
      <c r="M32" s="75"/>
      <c r="N32" s="35"/>
      <c r="O32" s="257"/>
      <c r="P32" s="257"/>
      <c r="Q32" s="257"/>
    </row>
    <row r="33" spans="1:17" ht="24.95" hidden="1" customHeight="1" x14ac:dyDescent="0.25">
      <c r="A33" s="87"/>
      <c r="B33" s="87"/>
      <c r="C33" s="57"/>
      <c r="D33" s="57"/>
      <c r="E33" s="56">
        <v>31219</v>
      </c>
      <c r="F33" s="57"/>
      <c r="G33" s="58" t="s">
        <v>102</v>
      </c>
      <c r="H33" s="73">
        <f>H34</f>
        <v>111000</v>
      </c>
      <c r="I33" s="263">
        <f t="shared" ref="I33:J33" si="15">I34</f>
        <v>111200</v>
      </c>
      <c r="J33" s="263">
        <f t="shared" si="15"/>
        <v>111200</v>
      </c>
      <c r="K33" s="34"/>
      <c r="L33" s="34"/>
      <c r="M33" s="34"/>
      <c r="N33" s="35"/>
      <c r="O33" s="257"/>
      <c r="P33" s="257"/>
      <c r="Q33" s="257"/>
    </row>
    <row r="34" spans="1:17" ht="30" hidden="1" customHeight="1" x14ac:dyDescent="0.25">
      <c r="A34" s="87"/>
      <c r="B34" s="87"/>
      <c r="C34" s="57"/>
      <c r="D34" s="57"/>
      <c r="E34" s="56"/>
      <c r="F34" s="57">
        <v>312190</v>
      </c>
      <c r="G34" s="58" t="s">
        <v>104</v>
      </c>
      <c r="H34" s="200">
        <v>111000</v>
      </c>
      <c r="I34" s="265">
        <v>111200</v>
      </c>
      <c r="J34" s="265">
        <v>111200</v>
      </c>
      <c r="K34" s="75"/>
      <c r="L34" s="75"/>
      <c r="M34" s="75"/>
      <c r="N34" s="35"/>
      <c r="O34" s="257"/>
      <c r="P34" s="257"/>
      <c r="Q34" s="257"/>
    </row>
    <row r="35" spans="1:17" s="32" customFormat="1" ht="24.95" customHeight="1" x14ac:dyDescent="0.25">
      <c r="A35" s="79"/>
      <c r="B35" s="79"/>
      <c r="C35" s="79">
        <v>313</v>
      </c>
      <c r="D35" s="79"/>
      <c r="E35" s="79"/>
      <c r="F35" s="79"/>
      <c r="G35" s="82" t="s">
        <v>23</v>
      </c>
      <c r="H35" s="86">
        <f>H36+H43</f>
        <v>1594000</v>
      </c>
      <c r="I35" s="266">
        <f t="shared" ref="I35:J35" si="16">I36+I43</f>
        <v>1663400</v>
      </c>
      <c r="J35" s="266">
        <f t="shared" si="16"/>
        <v>1686200</v>
      </c>
      <c r="K35" s="68"/>
      <c r="L35" s="68"/>
      <c r="M35" s="68"/>
      <c r="N35" s="37"/>
      <c r="O35" s="257"/>
      <c r="P35" s="257"/>
      <c r="Q35" s="257"/>
    </row>
    <row r="36" spans="1:17" ht="24.95" hidden="1" customHeight="1" x14ac:dyDescent="0.25">
      <c r="A36" s="54"/>
      <c r="B36" s="54"/>
      <c r="C36" s="54"/>
      <c r="D36" s="54">
        <v>3132</v>
      </c>
      <c r="E36" s="54"/>
      <c r="F36" s="54"/>
      <c r="G36" s="55" t="s">
        <v>24</v>
      </c>
      <c r="H36" s="73">
        <f>H37+H40</f>
        <v>1594000</v>
      </c>
      <c r="I36" s="73">
        <f t="shared" ref="I36:J36" si="17">I37+I40</f>
        <v>1663400</v>
      </c>
      <c r="J36" s="73">
        <f t="shared" si="17"/>
        <v>1686200</v>
      </c>
      <c r="K36" s="59"/>
      <c r="L36" s="59"/>
      <c r="M36" s="59"/>
      <c r="N36" s="41"/>
      <c r="O36" s="257"/>
      <c r="P36" s="257"/>
      <c r="Q36" s="257"/>
    </row>
    <row r="37" spans="1:17" ht="24.95" hidden="1" customHeight="1" x14ac:dyDescent="0.25">
      <c r="A37" s="54"/>
      <c r="B37" s="54"/>
      <c r="C37" s="54"/>
      <c r="D37" s="54"/>
      <c r="E37" s="53">
        <v>31321</v>
      </c>
      <c r="F37" s="54"/>
      <c r="G37" s="55" t="s">
        <v>24</v>
      </c>
      <c r="H37" s="73">
        <f>H38+H39</f>
        <v>1594000</v>
      </c>
      <c r="I37" s="73">
        <f t="shared" ref="I37:J37" si="18">I38+I39</f>
        <v>1663400</v>
      </c>
      <c r="J37" s="73">
        <f t="shared" si="18"/>
        <v>1686200</v>
      </c>
      <c r="K37" s="34"/>
      <c r="L37" s="34"/>
      <c r="M37" s="34"/>
      <c r="N37" s="35"/>
      <c r="O37" s="257"/>
      <c r="P37" s="257"/>
      <c r="Q37" s="257"/>
    </row>
    <row r="38" spans="1:17" ht="23.25" hidden="1" customHeight="1" x14ac:dyDescent="0.25">
      <c r="A38" s="54"/>
      <c r="B38" s="54"/>
      <c r="C38" s="54"/>
      <c r="D38" s="54"/>
      <c r="E38" s="53"/>
      <c r="F38" s="53">
        <v>313210</v>
      </c>
      <c r="G38" s="62" t="s">
        <v>24</v>
      </c>
      <c r="H38" s="200">
        <v>1570000</v>
      </c>
      <c r="I38" s="200">
        <v>1634400</v>
      </c>
      <c r="J38" s="200">
        <v>1657200</v>
      </c>
      <c r="K38" s="75"/>
      <c r="L38" s="75"/>
      <c r="M38" s="75"/>
      <c r="N38" s="35"/>
      <c r="O38" s="257"/>
      <c r="P38" s="257"/>
      <c r="Q38" s="257"/>
    </row>
    <row r="39" spans="1:17" ht="30" hidden="1" customHeight="1" x14ac:dyDescent="0.25">
      <c r="A39" s="54"/>
      <c r="B39" s="54"/>
      <c r="C39" s="54"/>
      <c r="D39" s="54"/>
      <c r="E39" s="53"/>
      <c r="F39" s="53">
        <v>313210</v>
      </c>
      <c r="G39" s="61" t="s">
        <v>405</v>
      </c>
      <c r="H39" s="73">
        <v>24000</v>
      </c>
      <c r="I39" s="73">
        <v>29000</v>
      </c>
      <c r="J39" s="73">
        <v>29000</v>
      </c>
      <c r="K39" s="75"/>
      <c r="L39" s="75"/>
      <c r="M39" s="75"/>
      <c r="N39" s="35"/>
      <c r="O39" s="257"/>
      <c r="P39" s="257"/>
      <c r="Q39" s="257"/>
    </row>
    <row r="40" spans="1:17" ht="26.25" hidden="1" x14ac:dyDescent="0.25">
      <c r="A40" s="54"/>
      <c r="B40" s="54"/>
      <c r="C40" s="54"/>
      <c r="D40" s="54"/>
      <c r="E40" s="53">
        <v>31322</v>
      </c>
      <c r="F40" s="53"/>
      <c r="G40" s="58" t="s">
        <v>106</v>
      </c>
      <c r="H40" s="73">
        <f>H41+H42</f>
        <v>0</v>
      </c>
      <c r="I40" s="73">
        <f t="shared" ref="I40:J40" si="19">I41+I42</f>
        <v>0</v>
      </c>
      <c r="J40" s="73">
        <f t="shared" si="19"/>
        <v>0</v>
      </c>
      <c r="K40" s="34"/>
      <c r="L40" s="34"/>
      <c r="M40" s="34"/>
      <c r="N40" s="35"/>
      <c r="O40" s="257"/>
      <c r="P40" s="257"/>
      <c r="Q40" s="257"/>
    </row>
    <row r="41" spans="1:17" ht="26.25" hidden="1" x14ac:dyDescent="0.25">
      <c r="A41" s="54"/>
      <c r="B41" s="54"/>
      <c r="C41" s="54"/>
      <c r="D41" s="54"/>
      <c r="E41" s="53"/>
      <c r="F41" s="53">
        <v>313220</v>
      </c>
      <c r="G41" s="58" t="s">
        <v>106</v>
      </c>
      <c r="H41" s="73">
        <v>0</v>
      </c>
      <c r="I41" s="73">
        <v>0</v>
      </c>
      <c r="J41" s="73">
        <v>0</v>
      </c>
      <c r="K41" s="75"/>
      <c r="L41" s="75"/>
      <c r="M41" s="75"/>
      <c r="N41" s="35"/>
      <c r="O41" s="257"/>
      <c r="P41" s="257"/>
      <c r="Q41" s="257"/>
    </row>
    <row r="42" spans="1:17" ht="26.25" hidden="1" x14ac:dyDescent="0.25">
      <c r="A42" s="54"/>
      <c r="B42" s="54"/>
      <c r="C42" s="54"/>
      <c r="D42" s="54"/>
      <c r="E42" s="53"/>
      <c r="F42" s="53">
        <v>313221</v>
      </c>
      <c r="G42" s="58" t="s">
        <v>398</v>
      </c>
      <c r="H42" s="73">
        <v>0</v>
      </c>
      <c r="I42" s="73">
        <v>0</v>
      </c>
      <c r="J42" s="73">
        <v>0</v>
      </c>
      <c r="K42" s="75"/>
      <c r="L42" s="75"/>
      <c r="M42" s="75"/>
      <c r="N42" s="35"/>
      <c r="O42" s="257"/>
      <c r="P42" s="257"/>
      <c r="Q42" s="257"/>
    </row>
    <row r="43" spans="1:17" ht="27.75" hidden="1" customHeight="1" x14ac:dyDescent="0.25">
      <c r="A43" s="53"/>
      <c r="B43" s="53"/>
      <c r="C43" s="53"/>
      <c r="D43" s="53">
        <v>3133</v>
      </c>
      <c r="E43" s="53"/>
      <c r="F43" s="53"/>
      <c r="G43" s="61" t="s">
        <v>25</v>
      </c>
      <c r="H43" s="73">
        <f>H44</f>
        <v>0</v>
      </c>
      <c r="I43" s="73">
        <f t="shared" ref="I43:J43" si="20">I44</f>
        <v>0</v>
      </c>
      <c r="J43" s="73">
        <f t="shared" si="20"/>
        <v>0</v>
      </c>
      <c r="K43" s="59"/>
      <c r="L43" s="59"/>
      <c r="M43" s="59"/>
      <c r="N43" s="35"/>
      <c r="O43" s="257"/>
      <c r="P43" s="257"/>
      <c r="Q43" s="257"/>
    </row>
    <row r="44" spans="1:17" ht="27.75" hidden="1" customHeight="1" x14ac:dyDescent="0.25">
      <c r="A44" s="53"/>
      <c r="B44" s="53"/>
      <c r="C44" s="53"/>
      <c r="D44" s="53"/>
      <c r="E44" s="53">
        <v>31332</v>
      </c>
      <c r="F44" s="53"/>
      <c r="G44" s="61" t="s">
        <v>25</v>
      </c>
      <c r="H44" s="73">
        <f>H45+H46</f>
        <v>0</v>
      </c>
      <c r="I44" s="73">
        <f t="shared" ref="I44:J44" si="21">I45+I46</f>
        <v>0</v>
      </c>
      <c r="J44" s="73">
        <f t="shared" si="21"/>
        <v>0</v>
      </c>
      <c r="K44" s="34"/>
      <c r="L44" s="34"/>
      <c r="M44" s="34"/>
      <c r="N44" s="35"/>
      <c r="O44" s="257"/>
      <c r="P44" s="257"/>
      <c r="Q44" s="257"/>
    </row>
    <row r="45" spans="1:17" ht="27.75" hidden="1" customHeight="1" x14ac:dyDescent="0.25">
      <c r="A45" s="53"/>
      <c r="B45" s="53"/>
      <c r="C45" s="53"/>
      <c r="D45" s="53"/>
      <c r="E45" s="53"/>
      <c r="F45" s="53">
        <v>313320</v>
      </c>
      <c r="G45" s="61" t="s">
        <v>25</v>
      </c>
      <c r="H45" s="73">
        <v>0</v>
      </c>
      <c r="I45" s="73">
        <v>0</v>
      </c>
      <c r="J45" s="73">
        <v>0</v>
      </c>
      <c r="K45" s="75"/>
      <c r="L45" s="75"/>
      <c r="M45" s="75"/>
      <c r="N45" s="35"/>
      <c r="O45" s="257"/>
      <c r="P45" s="257"/>
      <c r="Q45" s="257"/>
    </row>
    <row r="46" spans="1:17" ht="27.75" hidden="1" customHeight="1" x14ac:dyDescent="0.25">
      <c r="A46" s="53"/>
      <c r="B46" s="53"/>
      <c r="C46" s="53"/>
      <c r="D46" s="53"/>
      <c r="E46" s="53"/>
      <c r="F46" s="53">
        <v>313321</v>
      </c>
      <c r="G46" s="61" t="s">
        <v>401</v>
      </c>
      <c r="H46" s="73">
        <v>0</v>
      </c>
      <c r="I46" s="73">
        <v>0</v>
      </c>
      <c r="J46" s="73">
        <v>0</v>
      </c>
      <c r="K46" s="75"/>
      <c r="L46" s="75"/>
      <c r="M46" s="75"/>
      <c r="N46" s="35"/>
      <c r="O46" s="257"/>
      <c r="P46" s="257"/>
      <c r="Q46" s="257"/>
    </row>
    <row r="47" spans="1:17" ht="24.95" customHeight="1" x14ac:dyDescent="0.25">
      <c r="A47" s="88"/>
      <c r="B47" s="88">
        <v>32</v>
      </c>
      <c r="C47" s="53"/>
      <c r="D47" s="53"/>
      <c r="E47" s="53"/>
      <c r="F47" s="53"/>
      <c r="G47" s="89" t="s">
        <v>26</v>
      </c>
      <c r="H47" s="86">
        <f>H48+H71+H108+H171+H175</f>
        <v>11110533.780000001</v>
      </c>
      <c r="I47" s="86">
        <f>I48+I71+I108+I171+I175</f>
        <v>3368500</v>
      </c>
      <c r="J47" s="86">
        <f>J48+J71+J108+J171+J175</f>
        <v>3267540</v>
      </c>
      <c r="K47" s="78"/>
      <c r="L47" s="78"/>
      <c r="M47" s="78"/>
      <c r="N47" s="35"/>
      <c r="O47" s="257"/>
      <c r="P47" s="257"/>
      <c r="Q47" s="257"/>
    </row>
    <row r="48" spans="1:17" s="32" customFormat="1" ht="24.95" customHeight="1" x14ac:dyDescent="0.25">
      <c r="A48" s="88"/>
      <c r="B48" s="88"/>
      <c r="C48" s="88">
        <v>321</v>
      </c>
      <c r="D48" s="88"/>
      <c r="E48" s="88"/>
      <c r="F48" s="88"/>
      <c r="G48" s="85" t="s">
        <v>27</v>
      </c>
      <c r="H48" s="86">
        <f>H49+H58+H65</f>
        <v>379600</v>
      </c>
      <c r="I48" s="266">
        <f t="shared" ref="I48:J48" si="22">I49+I58+I65</f>
        <v>341400</v>
      </c>
      <c r="J48" s="266">
        <f t="shared" si="22"/>
        <v>323800</v>
      </c>
      <c r="K48" s="68"/>
      <c r="L48" s="68"/>
      <c r="M48" s="68"/>
      <c r="N48" s="37"/>
      <c r="O48" s="257"/>
      <c r="P48" s="257"/>
      <c r="Q48" s="257"/>
    </row>
    <row r="49" spans="1:17" ht="24.95" hidden="1" customHeight="1" x14ac:dyDescent="0.25">
      <c r="A49" s="53"/>
      <c r="B49" s="53"/>
      <c r="C49" s="53"/>
      <c r="D49" s="53">
        <v>3211</v>
      </c>
      <c r="E49" s="53"/>
      <c r="F49" s="53"/>
      <c r="G49" s="58" t="s">
        <v>28</v>
      </c>
      <c r="H49" s="73">
        <f>H50+H52+H54+H56</f>
        <v>38300</v>
      </c>
      <c r="I49" s="263">
        <f t="shared" ref="I49:J49" si="23">I50+I52+I54+I56</f>
        <v>20000</v>
      </c>
      <c r="J49" s="263">
        <f t="shared" si="23"/>
        <v>18300</v>
      </c>
      <c r="K49" s="59"/>
      <c r="L49" s="59"/>
      <c r="M49" s="59"/>
      <c r="N49" s="35"/>
      <c r="O49" s="257"/>
      <c r="P49" s="257"/>
      <c r="Q49" s="257"/>
    </row>
    <row r="50" spans="1:17" ht="24.95" hidden="1" customHeight="1" x14ac:dyDescent="0.25">
      <c r="A50" s="53"/>
      <c r="B50" s="53"/>
      <c r="C50" s="53"/>
      <c r="D50" s="53"/>
      <c r="E50" s="53">
        <v>32111</v>
      </c>
      <c r="F50" s="53"/>
      <c r="G50" s="58" t="s">
        <v>107</v>
      </c>
      <c r="H50" s="73">
        <f>H51</f>
        <v>16400</v>
      </c>
      <c r="I50" s="263">
        <f t="shared" ref="I50:J50" si="24">I51</f>
        <v>11700</v>
      </c>
      <c r="J50" s="263">
        <f t="shared" si="24"/>
        <v>9300</v>
      </c>
      <c r="K50" s="34"/>
      <c r="L50" s="34"/>
      <c r="M50" s="34"/>
      <c r="N50" s="35"/>
      <c r="O50" s="257"/>
      <c r="P50" s="257"/>
      <c r="Q50" s="257"/>
    </row>
    <row r="51" spans="1:17" ht="24.95" hidden="1" customHeight="1" x14ac:dyDescent="0.25">
      <c r="A51" s="53"/>
      <c r="B51" s="53"/>
      <c r="C51" s="53"/>
      <c r="D51" s="53"/>
      <c r="E51" s="53"/>
      <c r="F51" s="53">
        <v>321110</v>
      </c>
      <c r="G51" s="58" t="s">
        <v>107</v>
      </c>
      <c r="H51" s="73">
        <v>16400</v>
      </c>
      <c r="I51" s="263">
        <v>11700</v>
      </c>
      <c r="J51" s="263">
        <v>9300</v>
      </c>
      <c r="K51" s="75"/>
      <c r="L51" s="75"/>
      <c r="M51" s="75"/>
      <c r="N51" s="35"/>
      <c r="O51" s="257"/>
      <c r="P51" s="257"/>
      <c r="Q51" s="257"/>
    </row>
    <row r="52" spans="1:17" ht="30" hidden="1" customHeight="1" x14ac:dyDescent="0.25">
      <c r="A52" s="53"/>
      <c r="B52" s="53"/>
      <c r="C52" s="53"/>
      <c r="D52" s="53"/>
      <c r="E52" s="53">
        <v>32113</v>
      </c>
      <c r="F52" s="53"/>
      <c r="G52" s="58" t="s">
        <v>108</v>
      </c>
      <c r="H52" s="73">
        <f>H53</f>
        <v>15600</v>
      </c>
      <c r="I52" s="263">
        <f t="shared" ref="I52:J52" si="25">I53</f>
        <v>5000</v>
      </c>
      <c r="J52" s="263">
        <f t="shared" si="25"/>
        <v>3000</v>
      </c>
      <c r="K52" s="34"/>
      <c r="L52" s="34"/>
      <c r="M52" s="34"/>
      <c r="N52" s="39"/>
      <c r="O52" s="257"/>
      <c r="P52" s="257"/>
      <c r="Q52" s="257"/>
    </row>
    <row r="53" spans="1:17" ht="30" hidden="1" customHeight="1" x14ac:dyDescent="0.25">
      <c r="A53" s="53"/>
      <c r="B53" s="53"/>
      <c r="C53" s="53"/>
      <c r="D53" s="53"/>
      <c r="E53" s="53"/>
      <c r="F53" s="53">
        <v>321130</v>
      </c>
      <c r="G53" s="58" t="s">
        <v>108</v>
      </c>
      <c r="H53" s="73">
        <v>15600</v>
      </c>
      <c r="I53" s="263">
        <v>5000</v>
      </c>
      <c r="J53" s="263">
        <v>3000</v>
      </c>
      <c r="K53" s="75"/>
      <c r="L53" s="75"/>
      <c r="M53" s="75"/>
      <c r="N53" s="35"/>
      <c r="O53" s="257"/>
      <c r="P53" s="257"/>
      <c r="Q53" s="257"/>
    </row>
    <row r="54" spans="1:17" ht="24.95" hidden="1" customHeight="1" x14ac:dyDescent="0.25">
      <c r="A54" s="53"/>
      <c r="B54" s="53"/>
      <c r="C54" s="53"/>
      <c r="D54" s="53"/>
      <c r="E54" s="53">
        <v>32115</v>
      </c>
      <c r="F54" s="53"/>
      <c r="G54" s="58" t="s">
        <v>109</v>
      </c>
      <c r="H54" s="73">
        <f>H55</f>
        <v>4000</v>
      </c>
      <c r="I54" s="263">
        <f t="shared" ref="I54:J54" si="26">I55</f>
        <v>2000</v>
      </c>
      <c r="J54" s="263">
        <f t="shared" si="26"/>
        <v>5000</v>
      </c>
      <c r="K54" s="34"/>
      <c r="L54" s="34"/>
      <c r="M54" s="34"/>
      <c r="N54" s="35"/>
      <c r="O54" s="257"/>
      <c r="P54" s="257"/>
      <c r="Q54" s="257"/>
    </row>
    <row r="55" spans="1:17" ht="24.95" hidden="1" customHeight="1" x14ac:dyDescent="0.25">
      <c r="A55" s="53"/>
      <c r="B55" s="53"/>
      <c r="C55" s="53"/>
      <c r="D55" s="53"/>
      <c r="E55" s="53"/>
      <c r="F55" s="53">
        <v>321150</v>
      </c>
      <c r="G55" s="58" t="s">
        <v>109</v>
      </c>
      <c r="H55" s="73">
        <v>4000</v>
      </c>
      <c r="I55" s="263">
        <v>2000</v>
      </c>
      <c r="J55" s="263">
        <v>5000</v>
      </c>
      <c r="K55" s="75"/>
      <c r="L55" s="75"/>
      <c r="M55" s="75"/>
      <c r="N55" s="35"/>
      <c r="O55" s="257"/>
      <c r="P55" s="257"/>
      <c r="Q55" s="257"/>
    </row>
    <row r="56" spans="1:17" ht="24.95" hidden="1" customHeight="1" x14ac:dyDescent="0.25">
      <c r="A56" s="53"/>
      <c r="B56" s="53"/>
      <c r="C56" s="53"/>
      <c r="D56" s="53"/>
      <c r="E56" s="53">
        <v>32119</v>
      </c>
      <c r="F56" s="53"/>
      <c r="G56" s="58" t="s">
        <v>110</v>
      </c>
      <c r="H56" s="73">
        <f>H57</f>
        <v>2300</v>
      </c>
      <c r="I56" s="263">
        <f t="shared" ref="I56:J56" si="27">I57</f>
        <v>1300</v>
      </c>
      <c r="J56" s="263">
        <f t="shared" si="27"/>
        <v>1000</v>
      </c>
      <c r="K56" s="34"/>
      <c r="L56" s="34"/>
      <c r="M56" s="34"/>
      <c r="N56" s="35"/>
      <c r="O56" s="257"/>
      <c r="P56" s="257"/>
      <c r="Q56" s="257"/>
    </row>
    <row r="57" spans="1:17" ht="24.95" hidden="1" customHeight="1" x14ac:dyDescent="0.25">
      <c r="A57" s="53"/>
      <c r="B57" s="53"/>
      <c r="C57" s="53"/>
      <c r="D57" s="53"/>
      <c r="E57" s="53"/>
      <c r="F57" s="53">
        <v>321190</v>
      </c>
      <c r="G57" s="58" t="s">
        <v>110</v>
      </c>
      <c r="H57" s="73">
        <v>2300</v>
      </c>
      <c r="I57" s="265">
        <v>1300</v>
      </c>
      <c r="J57" s="263">
        <v>1000</v>
      </c>
      <c r="K57" s="75"/>
      <c r="L57" s="75"/>
      <c r="M57" s="75"/>
      <c r="N57" s="35"/>
      <c r="O57" s="257"/>
      <c r="P57" s="257"/>
      <c r="Q57" s="257"/>
    </row>
    <row r="58" spans="1:17" ht="30" hidden="1" customHeight="1" x14ac:dyDescent="0.25">
      <c r="A58" s="53"/>
      <c r="B58" s="53"/>
      <c r="C58" s="53"/>
      <c r="D58" s="53">
        <v>3212</v>
      </c>
      <c r="E58" s="53"/>
      <c r="F58" s="53"/>
      <c r="G58" s="58" t="s">
        <v>29</v>
      </c>
      <c r="H58" s="73">
        <f>H59+H63</f>
        <v>288000</v>
      </c>
      <c r="I58" s="263">
        <f t="shared" ref="I58:J58" si="28">I59+I63</f>
        <v>287000</v>
      </c>
      <c r="J58" s="263">
        <f t="shared" si="28"/>
        <v>289000</v>
      </c>
      <c r="K58" s="59"/>
      <c r="L58" s="59"/>
      <c r="M58" s="59"/>
      <c r="N58" s="35"/>
      <c r="O58" s="257"/>
      <c r="P58" s="257"/>
      <c r="Q58" s="257"/>
    </row>
    <row r="59" spans="1:17" ht="24.95" hidden="1" customHeight="1" x14ac:dyDescent="0.25">
      <c r="A59" s="53"/>
      <c r="B59" s="53"/>
      <c r="C59" s="53"/>
      <c r="D59" s="53"/>
      <c r="E59" s="53">
        <v>32121</v>
      </c>
      <c r="F59" s="53"/>
      <c r="G59" s="58" t="s">
        <v>111</v>
      </c>
      <c r="H59" s="73">
        <f>H60+H61+H62</f>
        <v>250000</v>
      </c>
      <c r="I59" s="263">
        <f t="shared" ref="I59:J59" si="29">I60+I61+I62</f>
        <v>254000</v>
      </c>
      <c r="J59" s="263">
        <f t="shared" si="29"/>
        <v>256000</v>
      </c>
      <c r="K59" s="34"/>
      <c r="L59" s="34"/>
      <c r="M59" s="34"/>
      <c r="N59" s="35"/>
      <c r="O59" s="257"/>
      <c r="P59" s="257"/>
      <c r="Q59" s="257"/>
    </row>
    <row r="60" spans="1:17" ht="24.95" hidden="1" customHeight="1" x14ac:dyDescent="0.25">
      <c r="A60" s="53"/>
      <c r="B60" s="53"/>
      <c r="C60" s="53"/>
      <c r="D60" s="53"/>
      <c r="E60" s="53"/>
      <c r="F60" s="53">
        <v>321210</v>
      </c>
      <c r="G60" s="58" t="s">
        <v>111</v>
      </c>
      <c r="H60" s="200">
        <v>250000</v>
      </c>
      <c r="I60" s="265">
        <v>254000</v>
      </c>
      <c r="J60" s="265">
        <v>256000</v>
      </c>
      <c r="K60" s="75"/>
      <c r="L60" s="75"/>
      <c r="M60" s="75"/>
      <c r="N60" s="35"/>
      <c r="O60" s="257"/>
      <c r="P60" s="257"/>
      <c r="Q60" s="257"/>
    </row>
    <row r="61" spans="1:17" ht="30" hidden="1" customHeight="1" x14ac:dyDescent="0.25">
      <c r="A61" s="53"/>
      <c r="B61" s="53"/>
      <c r="C61" s="53"/>
      <c r="D61" s="53"/>
      <c r="E61" s="53"/>
      <c r="F61" s="53">
        <v>321211</v>
      </c>
      <c r="G61" s="58" t="s">
        <v>410</v>
      </c>
      <c r="H61" s="73">
        <v>0</v>
      </c>
      <c r="I61" s="263">
        <v>0</v>
      </c>
      <c r="J61" s="263">
        <v>0</v>
      </c>
      <c r="K61" s="75"/>
      <c r="L61" s="75"/>
      <c r="M61" s="75"/>
      <c r="N61" s="35"/>
      <c r="O61" s="257"/>
      <c r="P61" s="257"/>
      <c r="Q61" s="257"/>
    </row>
    <row r="62" spans="1:17" ht="27.75" hidden="1" customHeight="1" x14ac:dyDescent="0.25">
      <c r="A62" s="53"/>
      <c r="B62" s="53"/>
      <c r="C62" s="53"/>
      <c r="D62" s="53"/>
      <c r="E62" s="53"/>
      <c r="F62" s="53">
        <v>321212</v>
      </c>
      <c r="G62" s="58" t="s">
        <v>414</v>
      </c>
      <c r="H62" s="73">
        <v>0</v>
      </c>
      <c r="I62" s="263">
        <v>0</v>
      </c>
      <c r="J62" s="263">
        <v>0</v>
      </c>
      <c r="K62" s="75"/>
      <c r="L62" s="75"/>
      <c r="M62" s="75"/>
      <c r="N62" s="35"/>
      <c r="O62" s="257"/>
      <c r="P62" s="257"/>
      <c r="Q62" s="257"/>
    </row>
    <row r="63" spans="1:17" ht="24.95" hidden="1" customHeight="1" x14ac:dyDescent="0.25">
      <c r="A63" s="53"/>
      <c r="B63" s="53"/>
      <c r="C63" s="53"/>
      <c r="D63" s="53"/>
      <c r="E63" s="53">
        <v>32123</v>
      </c>
      <c r="F63" s="53"/>
      <c r="G63" s="58" t="s">
        <v>317</v>
      </c>
      <c r="H63" s="73">
        <f>H64</f>
        <v>38000</v>
      </c>
      <c r="I63" s="263">
        <f t="shared" ref="I63:J63" si="30">I64</f>
        <v>33000</v>
      </c>
      <c r="J63" s="263">
        <f t="shared" si="30"/>
        <v>33000</v>
      </c>
      <c r="K63" s="34"/>
      <c r="L63" s="34"/>
      <c r="M63" s="34"/>
      <c r="N63" s="35"/>
      <c r="O63" s="257"/>
      <c r="P63" s="257"/>
      <c r="Q63" s="257"/>
    </row>
    <row r="64" spans="1:17" ht="24.95" hidden="1" customHeight="1" x14ac:dyDescent="0.25">
      <c r="A64" s="53"/>
      <c r="B64" s="53"/>
      <c r="C64" s="53"/>
      <c r="D64" s="53"/>
      <c r="E64" s="53"/>
      <c r="F64" s="53">
        <v>321230</v>
      </c>
      <c r="G64" s="58" t="s">
        <v>317</v>
      </c>
      <c r="H64" s="73">
        <v>38000</v>
      </c>
      <c r="I64" s="263">
        <v>33000</v>
      </c>
      <c r="J64" s="263">
        <v>33000</v>
      </c>
      <c r="K64" s="75"/>
      <c r="L64" s="75"/>
      <c r="M64" s="75"/>
      <c r="N64" s="35"/>
      <c r="O64" s="257"/>
      <c r="P64" s="257"/>
      <c r="Q64" s="257"/>
    </row>
    <row r="65" spans="1:18" ht="24.95" hidden="1" customHeight="1" x14ac:dyDescent="0.25">
      <c r="A65" s="53"/>
      <c r="B65" s="53"/>
      <c r="C65" s="53"/>
      <c r="D65" s="53">
        <v>3213</v>
      </c>
      <c r="E65" s="53"/>
      <c r="F65" s="53"/>
      <c r="G65" s="58" t="s">
        <v>30</v>
      </c>
      <c r="H65" s="73">
        <f>H66+H69</f>
        <v>53300</v>
      </c>
      <c r="I65" s="263">
        <f t="shared" ref="I65:J65" si="31">I66+I69</f>
        <v>34400</v>
      </c>
      <c r="J65" s="263">
        <f t="shared" si="31"/>
        <v>16500</v>
      </c>
      <c r="K65" s="59"/>
      <c r="L65" s="59"/>
      <c r="M65" s="59"/>
      <c r="N65" s="35"/>
      <c r="O65" s="257"/>
      <c r="P65" s="257"/>
      <c r="Q65" s="257"/>
    </row>
    <row r="66" spans="1:18" ht="24.95" hidden="1" customHeight="1" x14ac:dyDescent="0.25">
      <c r="A66" s="53"/>
      <c r="B66" s="53"/>
      <c r="C66" s="53"/>
      <c r="D66" s="53"/>
      <c r="E66" s="53">
        <v>32131</v>
      </c>
      <c r="F66" s="53"/>
      <c r="G66" s="58" t="s">
        <v>114</v>
      </c>
      <c r="H66" s="73">
        <f>H67+H68</f>
        <v>43300</v>
      </c>
      <c r="I66" s="263">
        <f t="shared" ref="I66:J66" si="32">I67+I68</f>
        <v>24400</v>
      </c>
      <c r="J66" s="263">
        <f t="shared" si="32"/>
        <v>11500</v>
      </c>
      <c r="K66" s="34"/>
      <c r="L66" s="34"/>
      <c r="M66" s="34"/>
      <c r="N66" s="35"/>
      <c r="O66" s="257"/>
      <c r="P66" s="257"/>
      <c r="Q66" s="257"/>
    </row>
    <row r="67" spans="1:18" ht="24.95" hidden="1" customHeight="1" x14ac:dyDescent="0.25">
      <c r="A67" s="53"/>
      <c r="B67" s="53"/>
      <c r="C67" s="53"/>
      <c r="D67" s="53"/>
      <c r="E67" s="53"/>
      <c r="F67" s="53">
        <v>321310</v>
      </c>
      <c r="G67" s="58" t="s">
        <v>319</v>
      </c>
      <c r="H67" s="200">
        <v>31300</v>
      </c>
      <c r="I67" s="265">
        <v>12400</v>
      </c>
      <c r="J67" s="263">
        <v>11500</v>
      </c>
      <c r="K67" s="75"/>
      <c r="L67" s="75"/>
      <c r="M67" s="75"/>
      <c r="N67" s="35"/>
      <c r="O67" s="257"/>
      <c r="P67" s="257"/>
      <c r="Q67" s="257"/>
    </row>
    <row r="68" spans="1:18" ht="24.95" hidden="1" customHeight="1" x14ac:dyDescent="0.25">
      <c r="A68" s="53"/>
      <c r="B68" s="53"/>
      <c r="C68" s="53"/>
      <c r="D68" s="53"/>
      <c r="E68" s="53"/>
      <c r="F68" s="53">
        <v>321311</v>
      </c>
      <c r="G68" s="58" t="s">
        <v>320</v>
      </c>
      <c r="H68" s="200">
        <v>12000</v>
      </c>
      <c r="I68" s="265">
        <v>12000</v>
      </c>
      <c r="J68" s="263">
        <v>0</v>
      </c>
      <c r="K68" s="75"/>
      <c r="L68" s="75"/>
      <c r="M68" s="75"/>
      <c r="N68" s="35"/>
      <c r="O68" s="257"/>
      <c r="P68" s="257"/>
      <c r="Q68" s="257"/>
    </row>
    <row r="69" spans="1:18" ht="24.95" hidden="1" customHeight="1" x14ac:dyDescent="0.25">
      <c r="A69" s="53"/>
      <c r="B69" s="53"/>
      <c r="C69" s="53"/>
      <c r="D69" s="53"/>
      <c r="E69" s="53">
        <v>32132</v>
      </c>
      <c r="F69" s="53"/>
      <c r="G69" s="58" t="s">
        <v>120</v>
      </c>
      <c r="H69" s="200">
        <f>H70</f>
        <v>10000</v>
      </c>
      <c r="I69" s="265">
        <f t="shared" ref="I69:J69" si="33">I70</f>
        <v>10000</v>
      </c>
      <c r="J69" s="263">
        <f t="shared" si="33"/>
        <v>5000</v>
      </c>
      <c r="K69" s="34"/>
      <c r="L69" s="34"/>
      <c r="M69" s="34"/>
      <c r="N69" s="35"/>
      <c r="O69" s="257"/>
      <c r="P69" s="257"/>
      <c r="Q69" s="257"/>
    </row>
    <row r="70" spans="1:18" ht="24.95" hidden="1" customHeight="1" x14ac:dyDescent="0.25">
      <c r="A70" s="53"/>
      <c r="B70" s="53"/>
      <c r="C70" s="53"/>
      <c r="D70" s="53"/>
      <c r="E70" s="53"/>
      <c r="F70" s="53">
        <v>321320</v>
      </c>
      <c r="G70" s="58" t="s">
        <v>120</v>
      </c>
      <c r="H70" s="73">
        <v>10000</v>
      </c>
      <c r="I70" s="263">
        <v>10000</v>
      </c>
      <c r="J70" s="263">
        <v>5000</v>
      </c>
      <c r="K70" s="75"/>
      <c r="L70" s="75"/>
      <c r="M70" s="75"/>
      <c r="N70" s="35"/>
      <c r="O70" s="257"/>
      <c r="P70" s="257"/>
      <c r="Q70" s="257"/>
    </row>
    <row r="71" spans="1:18" s="32" customFormat="1" ht="24.75" customHeight="1" x14ac:dyDescent="0.25">
      <c r="A71" s="88"/>
      <c r="B71" s="88"/>
      <c r="C71" s="88">
        <v>322</v>
      </c>
      <c r="D71" s="88"/>
      <c r="E71" s="88"/>
      <c r="F71" s="88"/>
      <c r="G71" s="90" t="s">
        <v>31</v>
      </c>
      <c r="H71" s="86">
        <f>H72+H84+H89+H97+H100+H105</f>
        <v>8052233.7800000003</v>
      </c>
      <c r="I71" s="266">
        <f t="shared" ref="I71:J71" si="34">I72+I84+I89+I97+I100+I105</f>
        <v>1425700</v>
      </c>
      <c r="J71" s="266">
        <f t="shared" si="34"/>
        <v>1447540</v>
      </c>
      <c r="K71" s="68"/>
      <c r="L71" s="68"/>
      <c r="M71" s="68"/>
      <c r="N71" s="37"/>
      <c r="O71" s="257"/>
      <c r="P71" s="257"/>
      <c r="Q71" s="257"/>
      <c r="R71" s="33"/>
    </row>
    <row r="72" spans="1:18" ht="24.95" hidden="1" customHeight="1" x14ac:dyDescent="0.25">
      <c r="A72" s="53"/>
      <c r="B72" s="53"/>
      <c r="C72" s="53"/>
      <c r="D72" s="53">
        <v>3221</v>
      </c>
      <c r="E72" s="53"/>
      <c r="F72" s="53"/>
      <c r="G72" s="61" t="s">
        <v>32</v>
      </c>
      <c r="H72" s="73">
        <f>H73+H76+H78+H80+H82</f>
        <v>163100</v>
      </c>
      <c r="I72" s="263">
        <f t="shared" ref="I72:J72" si="35">I73+I76+I78+I80+I82</f>
        <v>98300</v>
      </c>
      <c r="J72" s="263">
        <f t="shared" si="35"/>
        <v>87600</v>
      </c>
      <c r="K72" s="59"/>
      <c r="L72" s="59"/>
      <c r="M72" s="59"/>
      <c r="N72" s="41"/>
      <c r="O72" s="257"/>
      <c r="P72" s="257"/>
      <c r="Q72" s="257"/>
    </row>
    <row r="73" spans="1:18" ht="24.95" hidden="1" customHeight="1" x14ac:dyDescent="0.25">
      <c r="A73" s="53"/>
      <c r="B73" s="53"/>
      <c r="C73" s="53"/>
      <c r="D73" s="53"/>
      <c r="E73" s="53">
        <v>32211</v>
      </c>
      <c r="F73" s="53"/>
      <c r="G73" s="61" t="s">
        <v>379</v>
      </c>
      <c r="H73" s="73">
        <f>H74+H75</f>
        <v>78000</v>
      </c>
      <c r="I73" s="263">
        <f t="shared" ref="I73:J73" si="36">I74+I75</f>
        <v>46700</v>
      </c>
      <c r="J73" s="263">
        <f t="shared" si="36"/>
        <v>47400</v>
      </c>
      <c r="K73" s="34"/>
      <c r="L73" s="34"/>
      <c r="M73" s="34"/>
      <c r="N73" s="41"/>
      <c r="O73" s="257"/>
      <c r="P73" s="257"/>
      <c r="Q73" s="257"/>
    </row>
    <row r="74" spans="1:18" ht="24.95" hidden="1" customHeight="1" x14ac:dyDescent="0.25">
      <c r="A74" s="53"/>
      <c r="B74" s="53"/>
      <c r="C74" s="53"/>
      <c r="D74" s="53"/>
      <c r="E74" s="53"/>
      <c r="F74" s="53">
        <v>322110</v>
      </c>
      <c r="G74" s="61" t="s">
        <v>379</v>
      </c>
      <c r="H74" s="73">
        <v>46600</v>
      </c>
      <c r="I74" s="265">
        <v>29100</v>
      </c>
      <c r="J74" s="265">
        <v>31800</v>
      </c>
      <c r="K74" s="75"/>
      <c r="L74" s="75"/>
      <c r="M74" s="75"/>
      <c r="N74" s="35"/>
      <c r="O74" s="257"/>
      <c r="P74" s="257"/>
      <c r="Q74" s="257"/>
    </row>
    <row r="75" spans="1:18" ht="24.95" hidden="1" customHeight="1" x14ac:dyDescent="0.25">
      <c r="A75" s="53"/>
      <c r="B75" s="53"/>
      <c r="C75" s="53"/>
      <c r="D75" s="53"/>
      <c r="E75" s="53"/>
      <c r="F75" s="53">
        <v>322111</v>
      </c>
      <c r="G75" s="61" t="s">
        <v>321</v>
      </c>
      <c r="H75" s="73">
        <v>31400</v>
      </c>
      <c r="I75" s="265">
        <v>17600</v>
      </c>
      <c r="J75" s="265">
        <v>15600</v>
      </c>
      <c r="K75" s="75"/>
      <c r="L75" s="75"/>
      <c r="M75" s="75"/>
      <c r="N75" s="35"/>
      <c r="O75" s="257"/>
      <c r="P75" s="257"/>
      <c r="Q75" s="257"/>
    </row>
    <row r="76" spans="1:18" ht="30" hidden="1" customHeight="1" x14ac:dyDescent="0.25">
      <c r="A76" s="53"/>
      <c r="B76" s="53"/>
      <c r="C76" s="53"/>
      <c r="D76" s="53"/>
      <c r="E76" s="53">
        <v>32212</v>
      </c>
      <c r="F76" s="53"/>
      <c r="G76" s="61" t="s">
        <v>129</v>
      </c>
      <c r="H76" s="73">
        <f>H77</f>
        <v>10000</v>
      </c>
      <c r="I76" s="263">
        <f t="shared" ref="I76:J76" si="37">I77</f>
        <v>6000</v>
      </c>
      <c r="J76" s="263">
        <f t="shared" si="37"/>
        <v>2500</v>
      </c>
      <c r="K76" s="34"/>
      <c r="L76" s="34"/>
      <c r="M76" s="34"/>
      <c r="N76" s="35"/>
      <c r="O76" s="257"/>
      <c r="P76" s="257"/>
      <c r="Q76" s="257"/>
    </row>
    <row r="77" spans="1:18" ht="30" hidden="1" customHeight="1" x14ac:dyDescent="0.25">
      <c r="A77" s="53"/>
      <c r="B77" s="53"/>
      <c r="C77" s="53"/>
      <c r="D77" s="53"/>
      <c r="E77" s="53"/>
      <c r="F77" s="53">
        <v>322120</v>
      </c>
      <c r="G77" s="61" t="s">
        <v>129</v>
      </c>
      <c r="H77" s="73">
        <v>10000</v>
      </c>
      <c r="I77" s="265">
        <v>6000</v>
      </c>
      <c r="J77" s="265">
        <v>2500</v>
      </c>
      <c r="K77" s="75"/>
      <c r="L77" s="75"/>
      <c r="M77" s="75"/>
      <c r="N77" s="35"/>
      <c r="O77" s="257"/>
      <c r="P77" s="257"/>
      <c r="Q77" s="257"/>
    </row>
    <row r="78" spans="1:18" ht="24.95" hidden="1" customHeight="1" x14ac:dyDescent="0.25">
      <c r="A78" s="53"/>
      <c r="B78" s="53"/>
      <c r="C78" s="53"/>
      <c r="D78" s="53"/>
      <c r="E78" s="53">
        <v>32214</v>
      </c>
      <c r="F78" s="53"/>
      <c r="G78" s="61" t="s">
        <v>132</v>
      </c>
      <c r="H78" s="73">
        <f>H79</f>
        <v>15700</v>
      </c>
      <c r="I78" s="263">
        <f t="shared" ref="I78:J78" si="38">I79</f>
        <v>14000</v>
      </c>
      <c r="J78" s="263">
        <f t="shared" si="38"/>
        <v>14400</v>
      </c>
      <c r="K78" s="34"/>
      <c r="L78" s="34"/>
      <c r="M78" s="34"/>
      <c r="N78" s="35"/>
      <c r="O78" s="257"/>
      <c r="P78" s="257"/>
      <c r="Q78" s="257"/>
    </row>
    <row r="79" spans="1:18" ht="24.95" hidden="1" customHeight="1" x14ac:dyDescent="0.25">
      <c r="A79" s="53"/>
      <c r="B79" s="53"/>
      <c r="C79" s="53"/>
      <c r="D79" s="53"/>
      <c r="E79" s="53"/>
      <c r="F79" s="53">
        <v>322140</v>
      </c>
      <c r="G79" s="61" t="s">
        <v>132</v>
      </c>
      <c r="H79" s="73">
        <v>15700</v>
      </c>
      <c r="I79" s="265">
        <v>14000</v>
      </c>
      <c r="J79" s="263">
        <v>14400</v>
      </c>
      <c r="K79" s="75"/>
      <c r="L79" s="75"/>
      <c r="M79" s="75"/>
      <c r="N79" s="35"/>
      <c r="O79" s="257"/>
      <c r="P79" s="257"/>
      <c r="Q79" s="257"/>
    </row>
    <row r="80" spans="1:18" ht="24.95" hidden="1" customHeight="1" x14ac:dyDescent="0.25">
      <c r="A80" s="53"/>
      <c r="B80" s="53"/>
      <c r="C80" s="53"/>
      <c r="D80" s="53"/>
      <c r="E80" s="53">
        <v>32216</v>
      </c>
      <c r="F80" s="53"/>
      <c r="G80" s="61" t="s">
        <v>135</v>
      </c>
      <c r="H80" s="73">
        <f>H81</f>
        <v>39400</v>
      </c>
      <c r="I80" s="263">
        <f t="shared" ref="I80:J80" si="39">I81</f>
        <v>19600</v>
      </c>
      <c r="J80" s="263">
        <f t="shared" si="39"/>
        <v>19300</v>
      </c>
      <c r="K80" s="34"/>
      <c r="L80" s="34"/>
      <c r="M80" s="34"/>
      <c r="N80" s="35"/>
      <c r="O80" s="257"/>
      <c r="P80" s="257"/>
      <c r="Q80" s="257"/>
    </row>
    <row r="81" spans="1:17" ht="24.95" hidden="1" customHeight="1" x14ac:dyDescent="0.25">
      <c r="A81" s="53"/>
      <c r="B81" s="53"/>
      <c r="C81" s="53"/>
      <c r="D81" s="53"/>
      <c r="E81" s="53"/>
      <c r="F81" s="53">
        <v>322160</v>
      </c>
      <c r="G81" s="61" t="s">
        <v>135</v>
      </c>
      <c r="H81" s="73">
        <v>39400</v>
      </c>
      <c r="I81" s="265">
        <v>19600</v>
      </c>
      <c r="J81" s="265">
        <v>19300</v>
      </c>
      <c r="K81" s="75"/>
      <c r="L81" s="75"/>
      <c r="M81" s="75"/>
      <c r="N81" s="35"/>
      <c r="O81" s="257"/>
      <c r="P81" s="257"/>
      <c r="Q81" s="257"/>
    </row>
    <row r="82" spans="1:17" ht="24.95" hidden="1" customHeight="1" x14ac:dyDescent="0.25">
      <c r="A82" s="53"/>
      <c r="B82" s="53"/>
      <c r="C82" s="53"/>
      <c r="D82" s="53"/>
      <c r="E82" s="53">
        <v>32219</v>
      </c>
      <c r="F82" s="53"/>
      <c r="G82" s="61" t="s">
        <v>138</v>
      </c>
      <c r="H82" s="73">
        <f>H83</f>
        <v>20000</v>
      </c>
      <c r="I82" s="263">
        <f t="shared" ref="I82:J82" si="40">I83</f>
        <v>12000</v>
      </c>
      <c r="J82" s="263">
        <f t="shared" si="40"/>
        <v>4000</v>
      </c>
      <c r="K82" s="34"/>
      <c r="L82" s="34"/>
      <c r="M82" s="34"/>
      <c r="N82" s="35"/>
      <c r="O82" s="257"/>
      <c r="P82" s="257"/>
      <c r="Q82" s="257"/>
    </row>
    <row r="83" spans="1:17" ht="24.95" hidden="1" customHeight="1" x14ac:dyDescent="0.25">
      <c r="A83" s="53"/>
      <c r="B83" s="53"/>
      <c r="C83" s="53"/>
      <c r="D83" s="53"/>
      <c r="E83" s="53"/>
      <c r="F83" s="53">
        <v>322190</v>
      </c>
      <c r="G83" s="61" t="s">
        <v>138</v>
      </c>
      <c r="H83" s="73">
        <v>20000</v>
      </c>
      <c r="I83" s="263">
        <v>12000</v>
      </c>
      <c r="J83" s="263">
        <v>4000</v>
      </c>
      <c r="K83" s="75"/>
      <c r="L83" s="75"/>
      <c r="M83" s="75"/>
      <c r="N83" s="35"/>
      <c r="O83" s="257"/>
      <c r="P83" s="257"/>
      <c r="Q83" s="257"/>
    </row>
    <row r="84" spans="1:17" ht="24.95" hidden="1" customHeight="1" x14ac:dyDescent="0.25">
      <c r="A84" s="53"/>
      <c r="B84" s="53"/>
      <c r="C84" s="53"/>
      <c r="D84" s="53">
        <v>3222</v>
      </c>
      <c r="E84" s="53"/>
      <c r="F84" s="53"/>
      <c r="G84" s="61" t="s">
        <v>33</v>
      </c>
      <c r="H84" s="73">
        <f>H85+H87</f>
        <v>7487533.7800000003</v>
      </c>
      <c r="I84" s="263">
        <f t="shared" ref="I84:J84" si="41">I85+I87</f>
        <v>1076500</v>
      </c>
      <c r="J84" s="263">
        <f t="shared" si="41"/>
        <v>1103540</v>
      </c>
      <c r="K84" s="59"/>
      <c r="L84" s="59"/>
      <c r="M84" s="59"/>
      <c r="N84" s="41"/>
      <c r="O84" s="257"/>
      <c r="P84" s="257"/>
      <c r="Q84" s="257"/>
    </row>
    <row r="85" spans="1:17" ht="24.95" hidden="1" customHeight="1" x14ac:dyDescent="0.25">
      <c r="A85" s="53"/>
      <c r="B85" s="53"/>
      <c r="C85" s="53"/>
      <c r="D85" s="53"/>
      <c r="E85" s="53">
        <v>32221</v>
      </c>
      <c r="F85" s="53"/>
      <c r="G85" s="61" t="s">
        <v>141</v>
      </c>
      <c r="H85" s="73">
        <f>H86</f>
        <v>6639933.7800000003</v>
      </c>
      <c r="I85" s="263">
        <f t="shared" ref="I85:J85" si="42">I86</f>
        <v>665000</v>
      </c>
      <c r="J85" s="265">
        <f t="shared" si="42"/>
        <v>651925</v>
      </c>
      <c r="K85" s="34"/>
      <c r="L85" s="34"/>
      <c r="M85" s="34"/>
      <c r="N85" s="35"/>
      <c r="O85" s="257"/>
      <c r="P85" s="257"/>
      <c r="Q85" s="257"/>
    </row>
    <row r="86" spans="1:17" ht="24.95" hidden="1" customHeight="1" x14ac:dyDescent="0.25">
      <c r="A86" s="53"/>
      <c r="B86" s="53"/>
      <c r="C86" s="231"/>
      <c r="D86" s="53"/>
      <c r="E86" s="53"/>
      <c r="F86" s="53">
        <v>322210</v>
      </c>
      <c r="G86" s="61" t="s">
        <v>141</v>
      </c>
      <c r="H86" s="73">
        <f>6654388-0.22-2254-12200</f>
        <v>6639933.7800000003</v>
      </c>
      <c r="I86" s="263">
        <v>665000</v>
      </c>
      <c r="J86" s="265">
        <v>651925</v>
      </c>
      <c r="K86" s="75"/>
      <c r="L86" s="75"/>
      <c r="M86" s="75"/>
      <c r="N86" s="35"/>
      <c r="O86" s="257"/>
      <c r="P86" s="257"/>
      <c r="Q86" s="257"/>
    </row>
    <row r="87" spans="1:17" ht="24.95" hidden="1" customHeight="1" x14ac:dyDescent="0.25">
      <c r="A87" s="53"/>
      <c r="B87" s="53"/>
      <c r="C87" s="53"/>
      <c r="D87" s="53"/>
      <c r="E87" s="53">
        <v>32222</v>
      </c>
      <c r="F87" s="53"/>
      <c r="G87" s="61" t="s">
        <v>144</v>
      </c>
      <c r="H87" s="73">
        <f>H88</f>
        <v>847600</v>
      </c>
      <c r="I87" s="263">
        <f t="shared" ref="I87:J87" si="43">I88</f>
        <v>411500</v>
      </c>
      <c r="J87" s="265">
        <f t="shared" si="43"/>
        <v>451615</v>
      </c>
      <c r="K87" s="34"/>
      <c r="L87" s="34"/>
      <c r="M87" s="34"/>
      <c r="N87" s="35"/>
      <c r="O87" s="257"/>
      <c r="P87" s="257"/>
      <c r="Q87" s="257"/>
    </row>
    <row r="88" spans="1:17" ht="24.95" hidden="1" customHeight="1" x14ac:dyDescent="0.25">
      <c r="A88" s="53"/>
      <c r="B88" s="53"/>
      <c r="C88" s="53"/>
      <c r="D88" s="53"/>
      <c r="E88" s="53"/>
      <c r="F88" s="53">
        <v>322220</v>
      </c>
      <c r="G88" s="61" t="s">
        <v>144</v>
      </c>
      <c r="H88" s="73">
        <v>847600</v>
      </c>
      <c r="I88" s="263">
        <v>411500</v>
      </c>
      <c r="J88" s="265">
        <v>451615</v>
      </c>
      <c r="K88" s="75"/>
      <c r="L88" s="75"/>
      <c r="M88" s="75"/>
      <c r="N88" s="35"/>
      <c r="O88" s="257"/>
      <c r="P88" s="257"/>
      <c r="Q88" s="257"/>
    </row>
    <row r="89" spans="1:17" ht="24.95" hidden="1" customHeight="1" x14ac:dyDescent="0.25">
      <c r="A89" s="53"/>
      <c r="B89" s="53"/>
      <c r="C89" s="53"/>
      <c r="D89" s="53">
        <v>3223</v>
      </c>
      <c r="E89" s="53"/>
      <c r="F89" s="53"/>
      <c r="G89" s="61" t="s">
        <v>34</v>
      </c>
      <c r="H89" s="73">
        <f>H90+H93+H95</f>
        <v>231600</v>
      </c>
      <c r="I89" s="263">
        <f t="shared" ref="I89:J89" si="44">I90+I93+I95</f>
        <v>203900</v>
      </c>
      <c r="J89" s="265">
        <f t="shared" si="44"/>
        <v>209400</v>
      </c>
      <c r="K89" s="59"/>
      <c r="L89" s="59"/>
      <c r="M89" s="59"/>
      <c r="N89" s="41"/>
      <c r="O89" s="257"/>
      <c r="P89" s="257"/>
      <c r="Q89" s="257"/>
    </row>
    <row r="90" spans="1:17" ht="24.95" hidden="1" customHeight="1" x14ac:dyDescent="0.25">
      <c r="A90" s="53"/>
      <c r="B90" s="53"/>
      <c r="C90" s="53"/>
      <c r="D90" s="53"/>
      <c r="E90" s="53">
        <v>32231</v>
      </c>
      <c r="F90" s="53"/>
      <c r="G90" s="61" t="s">
        <v>147</v>
      </c>
      <c r="H90" s="73">
        <f>H91+H92</f>
        <v>114900</v>
      </c>
      <c r="I90" s="263">
        <f t="shared" ref="I90:J90" si="45">I91+I92</f>
        <v>111900</v>
      </c>
      <c r="J90" s="263">
        <f t="shared" si="45"/>
        <v>117900</v>
      </c>
      <c r="K90" s="34"/>
      <c r="L90" s="34"/>
      <c r="M90" s="34"/>
      <c r="N90" s="41"/>
      <c r="O90" s="257"/>
      <c r="P90" s="257"/>
      <c r="Q90" s="257"/>
    </row>
    <row r="91" spans="1:17" ht="24.95" hidden="1" customHeight="1" x14ac:dyDescent="0.25">
      <c r="A91" s="53"/>
      <c r="B91" s="53"/>
      <c r="C91" s="53"/>
      <c r="D91" s="53"/>
      <c r="E91" s="53"/>
      <c r="F91" s="53">
        <v>322310</v>
      </c>
      <c r="G91" s="61" t="s">
        <v>147</v>
      </c>
      <c r="H91" s="73">
        <v>50600</v>
      </c>
      <c r="I91" s="265">
        <v>50900</v>
      </c>
      <c r="J91" s="265">
        <v>53900</v>
      </c>
      <c r="K91" s="75"/>
      <c r="L91" s="75"/>
      <c r="M91" s="75"/>
      <c r="N91" s="35"/>
      <c r="O91" s="257"/>
      <c r="P91" s="257"/>
      <c r="Q91" s="257"/>
    </row>
    <row r="92" spans="1:17" ht="24.95" hidden="1" customHeight="1" x14ac:dyDescent="0.25">
      <c r="A92" s="53"/>
      <c r="B92" s="53"/>
      <c r="C92" s="53"/>
      <c r="D92" s="53"/>
      <c r="E92" s="53"/>
      <c r="F92" s="53">
        <v>322311</v>
      </c>
      <c r="G92" s="61" t="s">
        <v>150</v>
      </c>
      <c r="H92" s="73">
        <v>64300</v>
      </c>
      <c r="I92" s="265">
        <v>61000</v>
      </c>
      <c r="J92" s="265">
        <v>64000</v>
      </c>
      <c r="K92" s="75"/>
      <c r="L92" s="75"/>
      <c r="M92" s="75"/>
      <c r="N92" s="35"/>
      <c r="O92" s="257"/>
      <c r="P92" s="257"/>
      <c r="Q92" s="257"/>
    </row>
    <row r="93" spans="1:17" ht="24.95" hidden="1" customHeight="1" x14ac:dyDescent="0.25">
      <c r="A93" s="53"/>
      <c r="B93" s="53"/>
      <c r="C93" s="53"/>
      <c r="D93" s="53"/>
      <c r="E93" s="53">
        <v>32233</v>
      </c>
      <c r="F93" s="53"/>
      <c r="G93" s="61" t="s">
        <v>152</v>
      </c>
      <c r="H93" s="73">
        <f>H94</f>
        <v>52000</v>
      </c>
      <c r="I93" s="263">
        <f t="shared" ref="I93:J93" si="46">I94</f>
        <v>49400</v>
      </c>
      <c r="J93" s="263">
        <f t="shared" si="46"/>
        <v>49800</v>
      </c>
      <c r="K93" s="34"/>
      <c r="L93" s="34"/>
      <c r="M93" s="34"/>
      <c r="N93" s="35"/>
      <c r="O93" s="257"/>
      <c r="P93" s="257"/>
      <c r="Q93" s="257"/>
    </row>
    <row r="94" spans="1:17" ht="24.95" hidden="1" customHeight="1" x14ac:dyDescent="0.25">
      <c r="A94" s="53"/>
      <c r="B94" s="53"/>
      <c r="C94" s="53"/>
      <c r="D94" s="53"/>
      <c r="E94" s="53"/>
      <c r="F94" s="53">
        <v>322330</v>
      </c>
      <c r="G94" s="61" t="s">
        <v>152</v>
      </c>
      <c r="H94" s="73">
        <v>52000</v>
      </c>
      <c r="I94" s="265">
        <v>49400</v>
      </c>
      <c r="J94" s="263">
        <v>49800</v>
      </c>
      <c r="K94" s="75"/>
      <c r="L94" s="75"/>
      <c r="M94" s="75"/>
      <c r="N94" s="35"/>
      <c r="O94" s="257"/>
      <c r="P94" s="257"/>
      <c r="Q94" s="257"/>
    </row>
    <row r="95" spans="1:17" ht="24.95" hidden="1" customHeight="1" x14ac:dyDescent="0.25">
      <c r="A95" s="53"/>
      <c r="B95" s="53"/>
      <c r="C95" s="53"/>
      <c r="D95" s="53"/>
      <c r="E95" s="53">
        <v>32234</v>
      </c>
      <c r="F95" s="53"/>
      <c r="G95" s="61" t="s">
        <v>155</v>
      </c>
      <c r="H95" s="73">
        <f>H96</f>
        <v>64700</v>
      </c>
      <c r="I95" s="263">
        <f t="shared" ref="I95:J95" si="47">I96</f>
        <v>42600</v>
      </c>
      <c r="J95" s="263">
        <f t="shared" si="47"/>
        <v>41700</v>
      </c>
      <c r="K95" s="34"/>
      <c r="L95" s="34"/>
      <c r="M95" s="34"/>
      <c r="N95" s="35"/>
      <c r="O95" s="257"/>
      <c r="P95" s="257"/>
      <c r="Q95" s="257"/>
    </row>
    <row r="96" spans="1:17" ht="24.95" hidden="1" customHeight="1" x14ac:dyDescent="0.25">
      <c r="A96" s="53"/>
      <c r="B96" s="53"/>
      <c r="C96" s="53"/>
      <c r="D96" s="53"/>
      <c r="E96" s="53"/>
      <c r="F96" s="53">
        <v>322340</v>
      </c>
      <c r="G96" s="61" t="s">
        <v>155</v>
      </c>
      <c r="H96" s="200">
        <v>64700</v>
      </c>
      <c r="I96" s="263">
        <v>42600</v>
      </c>
      <c r="J96" s="263">
        <v>41700</v>
      </c>
      <c r="K96" s="75"/>
      <c r="L96" s="75"/>
      <c r="M96" s="75"/>
      <c r="N96" s="35"/>
      <c r="O96" s="257"/>
      <c r="P96" s="257"/>
      <c r="Q96" s="257"/>
    </row>
    <row r="97" spans="1:17" ht="30" hidden="1" customHeight="1" x14ac:dyDescent="0.25">
      <c r="A97" s="53"/>
      <c r="B97" s="53"/>
      <c r="C97" s="53"/>
      <c r="D97" s="53">
        <v>3224</v>
      </c>
      <c r="E97" s="53"/>
      <c r="F97" s="53"/>
      <c r="G97" s="61" t="s">
        <v>35</v>
      </c>
      <c r="H97" s="73">
        <f>H98</f>
        <v>65000</v>
      </c>
      <c r="I97" s="263">
        <f t="shared" ref="I97:J97" si="48">I98</f>
        <v>10000</v>
      </c>
      <c r="J97" s="263">
        <f t="shared" si="48"/>
        <v>20000</v>
      </c>
      <c r="K97" s="59"/>
      <c r="L97" s="59"/>
      <c r="M97" s="59"/>
      <c r="N97" s="35"/>
      <c r="O97" s="257"/>
      <c r="P97" s="257"/>
      <c r="Q97" s="257"/>
    </row>
    <row r="98" spans="1:17" ht="30" hidden="1" customHeight="1" x14ac:dyDescent="0.25">
      <c r="A98" s="53"/>
      <c r="B98" s="53"/>
      <c r="C98" s="53"/>
      <c r="D98" s="53"/>
      <c r="E98" s="53">
        <v>32242</v>
      </c>
      <c r="F98" s="53"/>
      <c r="G98" s="61" t="s">
        <v>385</v>
      </c>
      <c r="H98" s="73">
        <f>H99</f>
        <v>65000</v>
      </c>
      <c r="I98" s="263">
        <f t="shared" ref="I98:J98" si="49">I99</f>
        <v>10000</v>
      </c>
      <c r="J98" s="263">
        <f t="shared" si="49"/>
        <v>20000</v>
      </c>
      <c r="K98" s="34"/>
      <c r="L98" s="34"/>
      <c r="M98" s="34"/>
      <c r="N98" s="35"/>
      <c r="O98" s="257"/>
      <c r="P98" s="257"/>
      <c r="Q98" s="257"/>
    </row>
    <row r="99" spans="1:17" ht="30" hidden="1" customHeight="1" x14ac:dyDescent="0.25">
      <c r="A99" s="53"/>
      <c r="B99" s="53"/>
      <c r="C99" s="53"/>
      <c r="D99" s="53"/>
      <c r="E99" s="53"/>
      <c r="F99" s="53">
        <v>322420</v>
      </c>
      <c r="G99" s="61" t="s">
        <v>385</v>
      </c>
      <c r="H99" s="200">
        <v>65000</v>
      </c>
      <c r="I99" s="265">
        <v>10000</v>
      </c>
      <c r="J99" s="265">
        <v>20000</v>
      </c>
      <c r="K99" s="75"/>
      <c r="L99" s="75"/>
      <c r="M99" s="75"/>
      <c r="N99" s="35"/>
      <c r="O99" s="257"/>
      <c r="P99" s="257"/>
      <c r="Q99" s="257"/>
    </row>
    <row r="100" spans="1:17" ht="24.95" hidden="1" customHeight="1" x14ac:dyDescent="0.25">
      <c r="A100" s="53"/>
      <c r="B100" s="53"/>
      <c r="C100" s="53"/>
      <c r="D100" s="53">
        <v>3225</v>
      </c>
      <c r="E100" s="53"/>
      <c r="F100" s="53"/>
      <c r="G100" s="61" t="s">
        <v>36</v>
      </c>
      <c r="H100" s="73">
        <f>H101+H103</f>
        <v>55000</v>
      </c>
      <c r="I100" s="263">
        <f t="shared" ref="I100" si="50">I101+I103</f>
        <v>13000</v>
      </c>
      <c r="J100" s="263">
        <f>J101+J103</f>
        <v>12000</v>
      </c>
      <c r="K100" s="59"/>
      <c r="L100" s="59"/>
      <c r="M100" s="59"/>
      <c r="N100" s="35"/>
      <c r="O100" s="257"/>
      <c r="P100" s="257"/>
      <c r="Q100" s="257"/>
    </row>
    <row r="101" spans="1:17" ht="24.95" hidden="1" customHeight="1" x14ac:dyDescent="0.25">
      <c r="A101" s="53"/>
      <c r="B101" s="53"/>
      <c r="C101" s="53"/>
      <c r="D101" s="53"/>
      <c r="E101" s="53">
        <v>32251</v>
      </c>
      <c r="F101" s="53"/>
      <c r="G101" s="61" t="s">
        <v>163</v>
      </c>
      <c r="H101" s="73">
        <f>H102</f>
        <v>35000</v>
      </c>
      <c r="I101" s="263">
        <f t="shared" ref="I101:J101" si="51">I102</f>
        <v>13000</v>
      </c>
      <c r="J101" s="263">
        <f t="shared" si="51"/>
        <v>8000</v>
      </c>
      <c r="K101" s="34"/>
      <c r="L101" s="34"/>
      <c r="M101" s="34"/>
      <c r="N101" s="35"/>
      <c r="O101" s="257"/>
      <c r="P101" s="257"/>
      <c r="Q101" s="257"/>
    </row>
    <row r="102" spans="1:17" ht="24.95" hidden="1" customHeight="1" x14ac:dyDescent="0.25">
      <c r="A102" s="53"/>
      <c r="B102" s="53"/>
      <c r="C102" s="53"/>
      <c r="D102" s="53"/>
      <c r="E102" s="53"/>
      <c r="F102" s="53">
        <v>322510</v>
      </c>
      <c r="G102" s="61" t="s">
        <v>163</v>
      </c>
      <c r="H102" s="200">
        <v>35000</v>
      </c>
      <c r="I102" s="263">
        <v>13000</v>
      </c>
      <c r="J102" s="263">
        <v>8000</v>
      </c>
      <c r="K102" s="75"/>
      <c r="L102" s="75"/>
      <c r="M102" s="75"/>
      <c r="N102" s="35"/>
      <c r="O102" s="257"/>
      <c r="P102" s="257"/>
      <c r="Q102" s="257"/>
    </row>
    <row r="103" spans="1:17" ht="24.95" hidden="1" customHeight="1" x14ac:dyDescent="0.25">
      <c r="A103" s="53"/>
      <c r="B103" s="53"/>
      <c r="C103" s="53"/>
      <c r="D103" s="53"/>
      <c r="E103" s="53">
        <v>32252</v>
      </c>
      <c r="F103" s="53"/>
      <c r="G103" s="61" t="s">
        <v>166</v>
      </c>
      <c r="H103" s="73">
        <f>H104</f>
        <v>20000</v>
      </c>
      <c r="I103" s="263">
        <f t="shared" ref="I103:J103" si="52">I104</f>
        <v>0</v>
      </c>
      <c r="J103" s="263">
        <f t="shared" si="52"/>
        <v>4000</v>
      </c>
      <c r="K103" s="34"/>
      <c r="L103" s="34"/>
      <c r="M103" s="34"/>
      <c r="N103" s="35"/>
      <c r="O103" s="257"/>
      <c r="P103" s="257"/>
      <c r="Q103" s="257"/>
    </row>
    <row r="104" spans="1:17" ht="24.95" hidden="1" customHeight="1" x14ac:dyDescent="0.25">
      <c r="A104" s="53"/>
      <c r="B104" s="53"/>
      <c r="C104" s="53"/>
      <c r="D104" s="53"/>
      <c r="E104" s="53"/>
      <c r="F104" s="53">
        <v>322520</v>
      </c>
      <c r="G104" s="61" t="s">
        <v>166</v>
      </c>
      <c r="H104" s="73">
        <v>20000</v>
      </c>
      <c r="I104" s="263">
        <v>0</v>
      </c>
      <c r="J104" s="263">
        <v>4000</v>
      </c>
      <c r="K104" s="75"/>
      <c r="L104" s="75"/>
      <c r="M104" s="75"/>
      <c r="N104" s="35"/>
      <c r="O104" s="257"/>
      <c r="P104" s="257"/>
      <c r="Q104" s="257"/>
    </row>
    <row r="105" spans="1:17" ht="24.95" hidden="1" customHeight="1" x14ac:dyDescent="0.25">
      <c r="A105" s="53"/>
      <c r="B105" s="53"/>
      <c r="C105" s="53"/>
      <c r="D105" s="53">
        <v>3227</v>
      </c>
      <c r="E105" s="53"/>
      <c r="F105" s="53"/>
      <c r="G105" s="61" t="s">
        <v>37</v>
      </c>
      <c r="H105" s="73">
        <f>H106</f>
        <v>50000</v>
      </c>
      <c r="I105" s="263">
        <f t="shared" ref="I105:J105" si="53">I106</f>
        <v>24000</v>
      </c>
      <c r="J105" s="263">
        <f t="shared" si="53"/>
        <v>15000</v>
      </c>
      <c r="K105" s="59"/>
      <c r="L105" s="59"/>
      <c r="M105" s="59"/>
      <c r="N105" s="35"/>
      <c r="O105" s="257"/>
      <c r="P105" s="257"/>
      <c r="Q105" s="257"/>
    </row>
    <row r="106" spans="1:17" ht="24.95" hidden="1" customHeight="1" x14ac:dyDescent="0.25">
      <c r="A106" s="53"/>
      <c r="B106" s="53"/>
      <c r="C106" s="53"/>
      <c r="D106" s="53"/>
      <c r="E106" s="53">
        <v>32271</v>
      </c>
      <c r="F106" s="53"/>
      <c r="G106" s="61" t="s">
        <v>37</v>
      </c>
      <c r="H106" s="73">
        <f>H107</f>
        <v>50000</v>
      </c>
      <c r="I106" s="263">
        <f t="shared" ref="I106:J106" si="54">I107</f>
        <v>24000</v>
      </c>
      <c r="J106" s="263">
        <f t="shared" si="54"/>
        <v>15000</v>
      </c>
      <c r="K106" s="34"/>
      <c r="L106" s="34"/>
      <c r="M106" s="34"/>
      <c r="N106" s="35"/>
      <c r="O106" s="257"/>
      <c r="P106" s="257"/>
      <c r="Q106" s="257"/>
    </row>
    <row r="107" spans="1:17" ht="24.95" hidden="1" customHeight="1" x14ac:dyDescent="0.25">
      <c r="A107" s="53"/>
      <c r="B107" s="53"/>
      <c r="C107" s="53"/>
      <c r="D107" s="53"/>
      <c r="E107" s="53"/>
      <c r="F107" s="53">
        <v>322710</v>
      </c>
      <c r="G107" s="61" t="s">
        <v>37</v>
      </c>
      <c r="H107" s="73">
        <v>50000</v>
      </c>
      <c r="I107" s="263">
        <v>24000</v>
      </c>
      <c r="J107" s="263">
        <v>15000</v>
      </c>
      <c r="K107" s="75"/>
      <c r="L107" s="75"/>
      <c r="M107" s="75"/>
      <c r="N107" s="35"/>
      <c r="O107" s="257"/>
      <c r="P107" s="257"/>
      <c r="Q107" s="257"/>
    </row>
    <row r="108" spans="1:17" s="32" customFormat="1" ht="24.95" customHeight="1" x14ac:dyDescent="0.25">
      <c r="A108" s="88"/>
      <c r="B108" s="88"/>
      <c r="C108" s="88">
        <v>323</v>
      </c>
      <c r="D108" s="88"/>
      <c r="E108" s="88"/>
      <c r="F108" s="88"/>
      <c r="G108" s="91" t="s">
        <v>38</v>
      </c>
      <c r="H108" s="92">
        <f>H109+H119+H124+H127+H135+H142+H147+H154+H157</f>
        <v>2399700</v>
      </c>
      <c r="I108" s="267">
        <f>I109+I119+I124+I127+I135+I142+I147+I154+I157</f>
        <v>1362300</v>
      </c>
      <c r="J108" s="267">
        <f>J109+J119+J124+J127+J135+J142+J147+J154+J157</f>
        <v>1255000</v>
      </c>
      <c r="K108" s="68"/>
      <c r="L108" s="68"/>
      <c r="M108" s="68"/>
      <c r="N108" s="38"/>
      <c r="O108" s="257"/>
      <c r="P108" s="257"/>
      <c r="Q108" s="257"/>
    </row>
    <row r="109" spans="1:17" ht="24.95" hidden="1" customHeight="1" x14ac:dyDescent="0.25">
      <c r="A109" s="53"/>
      <c r="B109" s="53"/>
      <c r="C109" s="53"/>
      <c r="D109" s="53">
        <v>3231</v>
      </c>
      <c r="E109" s="53"/>
      <c r="F109" s="53"/>
      <c r="G109" s="62" t="s">
        <v>39</v>
      </c>
      <c r="H109" s="73">
        <f>H110+H112+H114+H116</f>
        <v>181700</v>
      </c>
      <c r="I109" s="263">
        <f t="shared" ref="I109:J109" si="55">I110+I112+I114+I116</f>
        <v>129800</v>
      </c>
      <c r="J109" s="263">
        <f t="shared" si="55"/>
        <v>121100</v>
      </c>
      <c r="K109" s="59"/>
      <c r="L109" s="59"/>
      <c r="M109" s="59"/>
      <c r="N109" s="39"/>
      <c r="O109" s="257"/>
      <c r="P109" s="257"/>
      <c r="Q109" s="257"/>
    </row>
    <row r="110" spans="1:17" ht="24.95" hidden="1" customHeight="1" x14ac:dyDescent="0.25">
      <c r="A110" s="53"/>
      <c r="B110" s="53"/>
      <c r="C110" s="53"/>
      <c r="D110" s="53"/>
      <c r="E110" s="53">
        <v>32311</v>
      </c>
      <c r="F110" s="53"/>
      <c r="G110" s="62" t="s">
        <v>386</v>
      </c>
      <c r="H110" s="73">
        <f>H111</f>
        <v>138200</v>
      </c>
      <c r="I110" s="263">
        <f t="shared" ref="I110:J110" si="56">I111</f>
        <v>81800</v>
      </c>
      <c r="J110" s="263">
        <f t="shared" si="56"/>
        <v>76300</v>
      </c>
      <c r="K110" s="34"/>
      <c r="L110" s="34"/>
      <c r="M110" s="34"/>
      <c r="N110" s="39"/>
      <c r="O110" s="257"/>
      <c r="P110" s="257"/>
      <c r="Q110" s="257"/>
    </row>
    <row r="111" spans="1:17" ht="24.95" hidden="1" customHeight="1" x14ac:dyDescent="0.25">
      <c r="A111" s="53"/>
      <c r="B111" s="53"/>
      <c r="C111" s="53"/>
      <c r="D111" s="53"/>
      <c r="E111" s="53"/>
      <c r="F111" s="53">
        <v>323110</v>
      </c>
      <c r="G111" s="62" t="s">
        <v>386</v>
      </c>
      <c r="H111" s="200">
        <v>138200</v>
      </c>
      <c r="I111" s="265">
        <v>81800</v>
      </c>
      <c r="J111" s="265">
        <v>76300</v>
      </c>
      <c r="K111" s="75"/>
      <c r="L111" s="75"/>
      <c r="M111" s="75"/>
      <c r="N111" s="39"/>
      <c r="O111" s="257"/>
      <c r="P111" s="257"/>
      <c r="Q111" s="257"/>
    </row>
    <row r="112" spans="1:17" ht="20.100000000000001" hidden="1" customHeight="1" x14ac:dyDescent="0.25">
      <c r="A112" s="53"/>
      <c r="B112" s="53"/>
      <c r="C112" s="53"/>
      <c r="D112" s="53"/>
      <c r="E112" s="53">
        <v>32312</v>
      </c>
      <c r="F112" s="53"/>
      <c r="G112" s="62" t="s">
        <v>176</v>
      </c>
      <c r="H112" s="73">
        <f>H113</f>
        <v>0</v>
      </c>
      <c r="I112" s="263">
        <f t="shared" ref="I112:J112" si="57">I113</f>
        <v>0</v>
      </c>
      <c r="J112" s="263">
        <f t="shared" si="57"/>
        <v>0</v>
      </c>
      <c r="K112" s="34"/>
      <c r="L112" s="34"/>
      <c r="M112" s="34"/>
      <c r="N112" s="39"/>
      <c r="O112" s="257"/>
      <c r="P112" s="257"/>
      <c r="Q112" s="257"/>
    </row>
    <row r="113" spans="1:17" ht="20.100000000000001" hidden="1" customHeight="1" x14ac:dyDescent="0.25">
      <c r="A113" s="53"/>
      <c r="B113" s="53"/>
      <c r="C113" s="53"/>
      <c r="D113" s="53"/>
      <c r="E113" s="53"/>
      <c r="F113" s="53">
        <v>323120</v>
      </c>
      <c r="G113" s="62" t="s">
        <v>176</v>
      </c>
      <c r="H113" s="73">
        <v>0</v>
      </c>
      <c r="I113" s="263">
        <v>0</v>
      </c>
      <c r="J113" s="263">
        <v>0</v>
      </c>
      <c r="K113" s="75"/>
      <c r="L113" s="75"/>
      <c r="M113" s="75"/>
      <c r="N113" s="39"/>
      <c r="O113" s="257"/>
      <c r="P113" s="257"/>
      <c r="Q113" s="257"/>
    </row>
    <row r="114" spans="1:17" ht="24.95" hidden="1" customHeight="1" x14ac:dyDescent="0.25">
      <c r="A114" s="53"/>
      <c r="B114" s="53"/>
      <c r="C114" s="53"/>
      <c r="D114" s="53"/>
      <c r="E114" s="53">
        <v>32313</v>
      </c>
      <c r="F114" s="53"/>
      <c r="G114" s="62" t="s">
        <v>179</v>
      </c>
      <c r="H114" s="73">
        <f>H115</f>
        <v>29500</v>
      </c>
      <c r="I114" s="263">
        <f t="shared" ref="I114:J114" si="58">I115</f>
        <v>33000</v>
      </c>
      <c r="J114" s="263">
        <f t="shared" si="58"/>
        <v>29800</v>
      </c>
      <c r="K114" s="34"/>
      <c r="L114" s="34"/>
      <c r="M114" s="34"/>
      <c r="N114" s="39"/>
      <c r="O114" s="257"/>
      <c r="P114" s="257"/>
      <c r="Q114" s="257"/>
    </row>
    <row r="115" spans="1:17" ht="24.95" hidden="1" customHeight="1" x14ac:dyDescent="0.25">
      <c r="A115" s="53"/>
      <c r="B115" s="53"/>
      <c r="C115" s="53"/>
      <c r="D115" s="53"/>
      <c r="E115" s="53"/>
      <c r="F115" s="53">
        <v>323130</v>
      </c>
      <c r="G115" s="62" t="s">
        <v>179</v>
      </c>
      <c r="H115" s="73">
        <v>29500</v>
      </c>
      <c r="I115" s="263">
        <v>33000</v>
      </c>
      <c r="J115" s="263">
        <v>29800</v>
      </c>
      <c r="K115" s="75"/>
      <c r="L115" s="75"/>
      <c r="M115" s="75"/>
      <c r="N115" s="39"/>
      <c r="O115" s="257"/>
      <c r="P115" s="257"/>
      <c r="Q115" s="257"/>
    </row>
    <row r="116" spans="1:17" ht="24.95" hidden="1" customHeight="1" x14ac:dyDescent="0.25">
      <c r="A116" s="53"/>
      <c r="B116" s="53"/>
      <c r="C116" s="53"/>
      <c r="D116" s="53"/>
      <c r="E116" s="53">
        <v>32319</v>
      </c>
      <c r="F116" s="53"/>
      <c r="G116" s="62" t="s">
        <v>182</v>
      </c>
      <c r="H116" s="73">
        <f>H117+H118</f>
        <v>14000</v>
      </c>
      <c r="I116" s="263">
        <f t="shared" ref="I116:J116" si="59">I117+I118</f>
        <v>15000</v>
      </c>
      <c r="J116" s="263">
        <f t="shared" si="59"/>
        <v>15000</v>
      </c>
      <c r="K116" s="34"/>
      <c r="L116" s="34"/>
      <c r="M116" s="34"/>
      <c r="N116" s="39"/>
      <c r="O116" s="257"/>
      <c r="P116" s="257"/>
      <c r="Q116" s="257"/>
    </row>
    <row r="117" spans="1:17" ht="24.95" hidden="1" customHeight="1" x14ac:dyDescent="0.25">
      <c r="A117" s="53"/>
      <c r="B117" s="53"/>
      <c r="C117" s="53"/>
      <c r="D117" s="53"/>
      <c r="E117" s="53"/>
      <c r="F117" s="53">
        <v>323190</v>
      </c>
      <c r="G117" s="62" t="s">
        <v>182</v>
      </c>
      <c r="H117" s="73">
        <v>2000</v>
      </c>
      <c r="I117" s="263">
        <v>2000</v>
      </c>
      <c r="J117" s="263">
        <v>2000</v>
      </c>
      <c r="K117" s="75"/>
      <c r="L117" s="75"/>
      <c r="M117" s="75"/>
      <c r="N117" s="39"/>
      <c r="O117" s="257"/>
      <c r="P117" s="257"/>
      <c r="Q117" s="257"/>
    </row>
    <row r="118" spans="1:17" ht="24.95" hidden="1" customHeight="1" x14ac:dyDescent="0.25">
      <c r="A118" s="53"/>
      <c r="B118" s="53"/>
      <c r="C118" s="53"/>
      <c r="D118" s="53"/>
      <c r="E118" s="53"/>
      <c r="F118" s="53">
        <v>323191</v>
      </c>
      <c r="G118" s="62" t="s">
        <v>425</v>
      </c>
      <c r="H118" s="73">
        <v>12000</v>
      </c>
      <c r="I118" s="263">
        <v>13000</v>
      </c>
      <c r="J118" s="263">
        <v>13000</v>
      </c>
      <c r="K118" s="75"/>
      <c r="L118" s="75"/>
      <c r="M118" s="75"/>
      <c r="N118" s="39"/>
      <c r="O118" s="257"/>
      <c r="P118" s="257"/>
      <c r="Q118" s="257"/>
    </row>
    <row r="119" spans="1:17" ht="24.95" hidden="1" customHeight="1" x14ac:dyDescent="0.25">
      <c r="A119" s="53"/>
      <c r="B119" s="53"/>
      <c r="C119" s="53"/>
      <c r="D119" s="53">
        <v>3232</v>
      </c>
      <c r="E119" s="53"/>
      <c r="F119" s="53"/>
      <c r="G119" s="62" t="s">
        <v>40</v>
      </c>
      <c r="H119" s="73">
        <f>H120+H122</f>
        <v>447200</v>
      </c>
      <c r="I119" s="263">
        <f t="shared" ref="I119:J119" si="60">I120+I122</f>
        <v>214100</v>
      </c>
      <c r="J119" s="263">
        <f t="shared" si="60"/>
        <v>230200</v>
      </c>
      <c r="K119" s="59"/>
      <c r="L119" s="59"/>
      <c r="M119" s="59"/>
      <c r="N119" s="39"/>
      <c r="O119" s="257"/>
      <c r="P119" s="257"/>
      <c r="Q119" s="257"/>
    </row>
    <row r="120" spans="1:17" ht="30" hidden="1" customHeight="1" x14ac:dyDescent="0.25">
      <c r="A120" s="53"/>
      <c r="B120" s="53"/>
      <c r="C120" s="53"/>
      <c r="D120" s="53"/>
      <c r="E120" s="53">
        <v>32322</v>
      </c>
      <c r="F120" s="53"/>
      <c r="G120" s="61" t="s">
        <v>378</v>
      </c>
      <c r="H120" s="73">
        <f>H121</f>
        <v>381800</v>
      </c>
      <c r="I120" s="263">
        <f t="shared" ref="I120:J120" si="61">I121</f>
        <v>159700</v>
      </c>
      <c r="J120" s="263">
        <f t="shared" si="61"/>
        <v>181800</v>
      </c>
      <c r="K120" s="34"/>
      <c r="L120" s="34"/>
      <c r="M120" s="34"/>
      <c r="N120" s="39"/>
      <c r="O120" s="257"/>
      <c r="P120" s="257"/>
      <c r="Q120" s="257"/>
    </row>
    <row r="121" spans="1:17" ht="30" hidden="1" customHeight="1" x14ac:dyDescent="0.25">
      <c r="A121" s="53"/>
      <c r="B121" s="53"/>
      <c r="C121" s="53"/>
      <c r="D121" s="53"/>
      <c r="E121" s="53"/>
      <c r="F121" s="53">
        <v>323220</v>
      </c>
      <c r="G121" s="61" t="s">
        <v>378</v>
      </c>
      <c r="H121" s="73">
        <v>381800</v>
      </c>
      <c r="I121" s="263">
        <v>159700</v>
      </c>
      <c r="J121" s="263">
        <v>181800</v>
      </c>
      <c r="K121" s="75"/>
      <c r="L121" s="75"/>
      <c r="M121" s="75"/>
      <c r="N121" s="39"/>
      <c r="O121" s="257"/>
      <c r="P121" s="257"/>
      <c r="Q121" s="257"/>
    </row>
    <row r="122" spans="1:17" ht="30" hidden="1" customHeight="1" x14ac:dyDescent="0.25">
      <c r="A122" s="53"/>
      <c r="B122" s="53"/>
      <c r="C122" s="53"/>
      <c r="D122" s="53"/>
      <c r="E122" s="53">
        <v>32323</v>
      </c>
      <c r="F122" s="53"/>
      <c r="G122" s="61" t="s">
        <v>492</v>
      </c>
      <c r="H122" s="73">
        <f>H123</f>
        <v>65400</v>
      </c>
      <c r="I122" s="263">
        <f t="shared" ref="I122:J122" si="62">I123</f>
        <v>54400</v>
      </c>
      <c r="J122" s="263">
        <f t="shared" si="62"/>
        <v>48400</v>
      </c>
      <c r="K122" s="34"/>
      <c r="L122" s="34"/>
      <c r="M122" s="34"/>
      <c r="N122" s="39"/>
      <c r="O122" s="257"/>
      <c r="P122" s="257"/>
      <c r="Q122" s="257"/>
    </row>
    <row r="123" spans="1:17" ht="30" hidden="1" customHeight="1" x14ac:dyDescent="0.25">
      <c r="A123" s="53"/>
      <c r="B123" s="53"/>
      <c r="C123" s="53"/>
      <c r="D123" s="53"/>
      <c r="E123" s="53"/>
      <c r="F123" s="53">
        <v>323230</v>
      </c>
      <c r="G123" s="61" t="s">
        <v>492</v>
      </c>
      <c r="H123" s="200">
        <v>65400</v>
      </c>
      <c r="I123" s="263">
        <v>54400</v>
      </c>
      <c r="J123" s="263">
        <v>48400</v>
      </c>
      <c r="K123" s="75"/>
      <c r="L123" s="75"/>
      <c r="M123" s="75"/>
      <c r="N123" s="75"/>
      <c r="O123" s="257"/>
      <c r="P123" s="257"/>
      <c r="Q123" s="257"/>
    </row>
    <row r="124" spans="1:17" ht="24.95" hidden="1" customHeight="1" x14ac:dyDescent="0.25">
      <c r="A124" s="53"/>
      <c r="B124" s="53"/>
      <c r="C124" s="53"/>
      <c r="D124" s="53">
        <v>3233</v>
      </c>
      <c r="E124" s="53"/>
      <c r="F124" s="53"/>
      <c r="G124" s="62" t="s">
        <v>41</v>
      </c>
      <c r="H124" s="73">
        <f>H125</f>
        <v>29200</v>
      </c>
      <c r="I124" s="263">
        <f t="shared" ref="I124:J124" si="63">I125</f>
        <v>20300</v>
      </c>
      <c r="J124" s="263">
        <f t="shared" si="63"/>
        <v>13600</v>
      </c>
      <c r="K124" s="59"/>
      <c r="L124" s="59"/>
      <c r="M124" s="59"/>
      <c r="N124" s="39"/>
      <c r="O124" s="257"/>
      <c r="P124" s="257"/>
      <c r="Q124" s="257"/>
    </row>
    <row r="125" spans="1:17" ht="24.95" hidden="1" customHeight="1" x14ac:dyDescent="0.25">
      <c r="A125" s="53"/>
      <c r="B125" s="53"/>
      <c r="C125" s="53"/>
      <c r="D125" s="53"/>
      <c r="E125" s="53">
        <v>32339</v>
      </c>
      <c r="F125" s="53"/>
      <c r="G125" s="62" t="s">
        <v>188</v>
      </c>
      <c r="H125" s="73">
        <f>H126</f>
        <v>29200</v>
      </c>
      <c r="I125" s="263">
        <f t="shared" ref="I125:J125" si="64">I126</f>
        <v>20300</v>
      </c>
      <c r="J125" s="263">
        <f t="shared" si="64"/>
        <v>13600</v>
      </c>
      <c r="K125" s="34"/>
      <c r="L125" s="34"/>
      <c r="M125" s="34"/>
      <c r="N125" s="39"/>
      <c r="O125" s="257"/>
      <c r="P125" s="257"/>
      <c r="Q125" s="257"/>
    </row>
    <row r="126" spans="1:17" ht="24.95" hidden="1" customHeight="1" x14ac:dyDescent="0.25">
      <c r="A126" s="53"/>
      <c r="B126" s="53"/>
      <c r="C126" s="53"/>
      <c r="D126" s="53"/>
      <c r="E126" s="53"/>
      <c r="F126" s="53">
        <v>323390</v>
      </c>
      <c r="G126" s="62" t="s">
        <v>188</v>
      </c>
      <c r="H126" s="73">
        <v>29200</v>
      </c>
      <c r="I126" s="263">
        <v>20300</v>
      </c>
      <c r="J126" s="263">
        <v>13600</v>
      </c>
      <c r="K126" s="75"/>
      <c r="L126" s="75"/>
      <c r="M126" s="75"/>
      <c r="N126" s="39"/>
      <c r="O126" s="257"/>
      <c r="P126" s="257"/>
      <c r="Q126" s="257"/>
    </row>
    <row r="127" spans="1:17" ht="24.95" hidden="1" customHeight="1" x14ac:dyDescent="0.25">
      <c r="A127" s="53"/>
      <c r="B127" s="53"/>
      <c r="C127" s="53"/>
      <c r="D127" s="53">
        <v>3234</v>
      </c>
      <c r="E127" s="53"/>
      <c r="F127" s="53"/>
      <c r="G127" s="62" t="s">
        <v>42</v>
      </c>
      <c r="H127" s="73">
        <f>H128+H130+H132</f>
        <v>209800</v>
      </c>
      <c r="I127" s="263">
        <v>181500</v>
      </c>
      <c r="J127" s="263">
        <f t="shared" ref="J127" si="65">J128+J130+J132</f>
        <v>181500</v>
      </c>
      <c r="K127" s="59"/>
      <c r="L127" s="59"/>
      <c r="M127" s="59"/>
      <c r="N127" s="39"/>
      <c r="O127" s="257"/>
      <c r="P127" s="257"/>
      <c r="Q127" s="257"/>
    </row>
    <row r="128" spans="1:17" ht="24.95" hidden="1" customHeight="1" x14ac:dyDescent="0.25">
      <c r="A128" s="53"/>
      <c r="B128" s="53"/>
      <c r="C128" s="53"/>
      <c r="D128" s="53"/>
      <c r="E128" s="53">
        <v>32341</v>
      </c>
      <c r="F128" s="53"/>
      <c r="G128" s="62" t="s">
        <v>191</v>
      </c>
      <c r="H128" s="73">
        <f>H129</f>
        <v>26000</v>
      </c>
      <c r="I128" s="263">
        <f t="shared" ref="I128:J128" si="66">I129</f>
        <v>25900</v>
      </c>
      <c r="J128" s="263">
        <f t="shared" si="66"/>
        <v>25900</v>
      </c>
      <c r="K128" s="34"/>
      <c r="L128" s="34"/>
      <c r="M128" s="34"/>
      <c r="N128" s="39"/>
      <c r="O128" s="257"/>
      <c r="P128" s="257"/>
      <c r="Q128" s="257"/>
    </row>
    <row r="129" spans="1:17" ht="24.95" hidden="1" customHeight="1" x14ac:dyDescent="0.25">
      <c r="A129" s="53"/>
      <c r="B129" s="53"/>
      <c r="C129" s="53"/>
      <c r="D129" s="53"/>
      <c r="E129" s="53"/>
      <c r="F129" s="53">
        <v>323410</v>
      </c>
      <c r="G129" s="62" t="s">
        <v>191</v>
      </c>
      <c r="H129" s="73">
        <v>26000</v>
      </c>
      <c r="I129" s="263">
        <v>25900</v>
      </c>
      <c r="J129" s="263">
        <v>25900</v>
      </c>
      <c r="K129" s="75"/>
      <c r="L129" s="75"/>
      <c r="M129" s="75"/>
      <c r="N129" s="39"/>
      <c r="O129" s="257"/>
      <c r="P129" s="257"/>
      <c r="Q129" s="257"/>
    </row>
    <row r="130" spans="1:17" ht="24.95" hidden="1" customHeight="1" x14ac:dyDescent="0.25">
      <c r="A130" s="53"/>
      <c r="B130" s="53"/>
      <c r="C130" s="53"/>
      <c r="D130" s="53"/>
      <c r="E130" s="53">
        <v>32342</v>
      </c>
      <c r="F130" s="53"/>
      <c r="G130" s="62" t="s">
        <v>194</v>
      </c>
      <c r="H130" s="73">
        <f>H131</f>
        <v>85000</v>
      </c>
      <c r="I130" s="263">
        <f t="shared" ref="I130:J130" si="67">I131</f>
        <v>57900</v>
      </c>
      <c r="J130" s="263">
        <f t="shared" si="67"/>
        <v>57900</v>
      </c>
      <c r="K130" s="72"/>
      <c r="L130" s="72"/>
      <c r="M130" s="72"/>
      <c r="N130" s="39"/>
      <c r="O130" s="257"/>
      <c r="P130" s="257"/>
      <c r="Q130" s="257"/>
    </row>
    <row r="131" spans="1:17" ht="24.95" hidden="1" customHeight="1" x14ac:dyDescent="0.25">
      <c r="A131" s="53"/>
      <c r="B131" s="53"/>
      <c r="C131" s="53"/>
      <c r="D131" s="53"/>
      <c r="E131" s="53"/>
      <c r="F131" s="53">
        <v>323420</v>
      </c>
      <c r="G131" s="62" t="s">
        <v>194</v>
      </c>
      <c r="H131" s="73">
        <v>85000</v>
      </c>
      <c r="I131" s="263">
        <v>57900</v>
      </c>
      <c r="J131" s="263">
        <v>57900</v>
      </c>
      <c r="K131" s="75"/>
      <c r="L131" s="75"/>
      <c r="M131" s="75"/>
      <c r="N131" s="39"/>
      <c r="O131" s="257"/>
      <c r="P131" s="257"/>
      <c r="Q131" s="257"/>
    </row>
    <row r="132" spans="1:17" ht="24.95" hidden="1" customHeight="1" x14ac:dyDescent="0.25">
      <c r="A132" s="53"/>
      <c r="B132" s="53"/>
      <c r="C132" s="53"/>
      <c r="D132" s="53"/>
      <c r="E132" s="53">
        <v>32349</v>
      </c>
      <c r="F132" s="53"/>
      <c r="G132" s="62" t="s">
        <v>197</v>
      </c>
      <c r="H132" s="73">
        <f>H133+H134</f>
        <v>98800</v>
      </c>
      <c r="I132" s="263">
        <f t="shared" ref="I132:J132" si="68">I133+I134</f>
        <v>97700</v>
      </c>
      <c r="J132" s="263">
        <f t="shared" si="68"/>
        <v>97700</v>
      </c>
      <c r="K132" s="34"/>
      <c r="L132" s="34"/>
      <c r="M132" s="34"/>
      <c r="N132" s="39"/>
      <c r="O132" s="257"/>
      <c r="P132" s="257"/>
      <c r="Q132" s="257"/>
    </row>
    <row r="133" spans="1:17" ht="24.95" hidden="1" customHeight="1" x14ac:dyDescent="0.25">
      <c r="A133" s="53"/>
      <c r="B133" s="53"/>
      <c r="C133" s="53"/>
      <c r="D133" s="53"/>
      <c r="E133" s="53"/>
      <c r="F133" s="53">
        <v>323490</v>
      </c>
      <c r="G133" s="62" t="s">
        <v>197</v>
      </c>
      <c r="H133" s="73">
        <v>11100</v>
      </c>
      <c r="I133" s="263">
        <v>10200</v>
      </c>
      <c r="J133" s="263">
        <v>10200</v>
      </c>
      <c r="K133" s="75"/>
      <c r="L133" s="75"/>
      <c r="M133" s="75"/>
      <c r="N133" s="39"/>
      <c r="O133" s="257"/>
      <c r="P133" s="257"/>
      <c r="Q133" s="257"/>
    </row>
    <row r="134" spans="1:17" ht="24.95" hidden="1" customHeight="1" x14ac:dyDescent="0.25">
      <c r="A134" s="53"/>
      <c r="B134" s="53"/>
      <c r="C134" s="53"/>
      <c r="D134" s="53"/>
      <c r="E134" s="53"/>
      <c r="F134" s="53">
        <v>323491</v>
      </c>
      <c r="G134" s="61" t="s">
        <v>200</v>
      </c>
      <c r="H134" s="73">
        <v>87700</v>
      </c>
      <c r="I134" s="265">
        <v>87500</v>
      </c>
      <c r="J134" s="265">
        <v>87500</v>
      </c>
      <c r="K134" s="75"/>
      <c r="L134" s="75"/>
      <c r="M134" s="75"/>
      <c r="N134" s="39"/>
      <c r="O134" s="257"/>
      <c r="P134" s="257"/>
      <c r="Q134" s="257"/>
    </row>
    <row r="135" spans="1:17" ht="24.95" hidden="1" customHeight="1" x14ac:dyDescent="0.25">
      <c r="A135" s="53"/>
      <c r="B135" s="53"/>
      <c r="C135" s="53"/>
      <c r="D135" s="53">
        <v>3235</v>
      </c>
      <c r="E135" s="53"/>
      <c r="F135" s="53"/>
      <c r="G135" s="62" t="s">
        <v>43</v>
      </c>
      <c r="H135" s="73">
        <f>H136+H138+H140</f>
        <v>27000</v>
      </c>
      <c r="I135" s="263">
        <f t="shared" ref="I135:J135" si="69">I136+I138+I140</f>
        <v>25400</v>
      </c>
      <c r="J135" s="263">
        <f t="shared" si="69"/>
        <v>24500</v>
      </c>
      <c r="K135" s="59"/>
      <c r="L135" s="59"/>
      <c r="M135" s="59"/>
      <c r="N135" s="39"/>
      <c r="O135" s="257"/>
      <c r="P135" s="257"/>
      <c r="Q135" s="257"/>
    </row>
    <row r="136" spans="1:17" ht="24.95" hidden="1" customHeight="1" x14ac:dyDescent="0.25">
      <c r="A136" s="53"/>
      <c r="B136" s="53"/>
      <c r="C136" s="53"/>
      <c r="D136" s="53"/>
      <c r="E136" s="53">
        <v>32352</v>
      </c>
      <c r="F136" s="53"/>
      <c r="G136" s="61" t="s">
        <v>202</v>
      </c>
      <c r="H136" s="73">
        <f>H137</f>
        <v>1000</v>
      </c>
      <c r="I136" s="263">
        <f t="shared" ref="I136:J136" si="70">I137</f>
        <v>500</v>
      </c>
      <c r="J136" s="263">
        <f t="shared" si="70"/>
        <v>500</v>
      </c>
      <c r="K136" s="34"/>
      <c r="L136" s="34"/>
      <c r="M136" s="34"/>
      <c r="N136" s="39"/>
      <c r="O136" s="257"/>
      <c r="P136" s="257"/>
      <c r="Q136" s="257"/>
    </row>
    <row r="137" spans="1:17" ht="24.95" hidden="1" customHeight="1" x14ac:dyDescent="0.25">
      <c r="A137" s="53"/>
      <c r="B137" s="53"/>
      <c r="C137" s="53"/>
      <c r="D137" s="53"/>
      <c r="E137" s="53"/>
      <c r="F137" s="53">
        <v>323520</v>
      </c>
      <c r="G137" s="61" t="s">
        <v>202</v>
      </c>
      <c r="H137" s="73">
        <v>1000</v>
      </c>
      <c r="I137" s="263">
        <v>500</v>
      </c>
      <c r="J137" s="263">
        <v>500</v>
      </c>
      <c r="K137" s="75"/>
      <c r="L137" s="75"/>
      <c r="M137" s="75"/>
      <c r="N137" s="39"/>
      <c r="O137" s="257"/>
      <c r="P137" s="257"/>
      <c r="Q137" s="257"/>
    </row>
    <row r="138" spans="1:17" ht="24.95" hidden="1" customHeight="1" x14ac:dyDescent="0.25">
      <c r="A138" s="53"/>
      <c r="B138" s="53"/>
      <c r="C138" s="53"/>
      <c r="D138" s="53"/>
      <c r="E138" s="53">
        <v>32354</v>
      </c>
      <c r="F138" s="53"/>
      <c r="G138" s="62" t="s">
        <v>67</v>
      </c>
      <c r="H138" s="73">
        <f>H139</f>
        <v>22000</v>
      </c>
      <c r="I138" s="263">
        <f t="shared" ref="I138:J138" si="71">I139</f>
        <v>20900</v>
      </c>
      <c r="J138" s="263">
        <f t="shared" si="71"/>
        <v>20000</v>
      </c>
      <c r="K138" s="34"/>
      <c r="L138" s="34"/>
      <c r="M138" s="34"/>
      <c r="N138" s="39"/>
      <c r="O138" s="257"/>
      <c r="P138" s="257"/>
      <c r="Q138" s="257"/>
    </row>
    <row r="139" spans="1:17" ht="24.95" hidden="1" customHeight="1" x14ac:dyDescent="0.25">
      <c r="A139" s="53"/>
      <c r="B139" s="53"/>
      <c r="C139" s="53"/>
      <c r="D139" s="53"/>
      <c r="E139" s="53"/>
      <c r="F139" s="53">
        <v>323540</v>
      </c>
      <c r="G139" s="62" t="s">
        <v>67</v>
      </c>
      <c r="H139" s="73">
        <v>22000</v>
      </c>
      <c r="I139" s="263">
        <v>20900</v>
      </c>
      <c r="J139" s="263">
        <v>20000</v>
      </c>
      <c r="K139" s="75"/>
      <c r="L139" s="75"/>
      <c r="M139" s="75"/>
      <c r="N139" s="39"/>
      <c r="O139" s="257"/>
      <c r="P139" s="257"/>
      <c r="Q139" s="257"/>
    </row>
    <row r="140" spans="1:17" ht="24.95" hidden="1" customHeight="1" x14ac:dyDescent="0.25">
      <c r="A140" s="53"/>
      <c r="B140" s="53"/>
      <c r="C140" s="53"/>
      <c r="D140" s="53"/>
      <c r="E140" s="53">
        <v>32359</v>
      </c>
      <c r="F140" s="53"/>
      <c r="G140" s="62" t="s">
        <v>387</v>
      </c>
      <c r="H140" s="73">
        <f>H141</f>
        <v>4000</v>
      </c>
      <c r="I140" s="263">
        <f t="shared" ref="I140:J140" si="72">I141</f>
        <v>4000</v>
      </c>
      <c r="J140" s="263">
        <f t="shared" si="72"/>
        <v>4000</v>
      </c>
      <c r="K140" s="34"/>
      <c r="L140" s="34"/>
      <c r="M140" s="34"/>
      <c r="N140" s="39"/>
      <c r="O140" s="257"/>
      <c r="P140" s="257"/>
      <c r="Q140" s="257"/>
    </row>
    <row r="141" spans="1:17" ht="24.95" hidden="1" customHeight="1" x14ac:dyDescent="0.25">
      <c r="A141" s="53"/>
      <c r="B141" s="53"/>
      <c r="C141" s="53"/>
      <c r="D141" s="53"/>
      <c r="E141" s="53"/>
      <c r="F141" s="53">
        <v>323590</v>
      </c>
      <c r="G141" s="62" t="s">
        <v>387</v>
      </c>
      <c r="H141" s="73">
        <v>4000</v>
      </c>
      <c r="I141" s="263">
        <v>4000</v>
      </c>
      <c r="J141" s="263">
        <v>4000</v>
      </c>
      <c r="K141" s="75"/>
      <c r="L141" s="75"/>
      <c r="M141" s="75"/>
      <c r="N141" s="39"/>
      <c r="O141" s="257"/>
      <c r="P141" s="257"/>
      <c r="Q141" s="257"/>
    </row>
    <row r="142" spans="1:17" ht="24.95" hidden="1" customHeight="1" x14ac:dyDescent="0.25">
      <c r="A142" s="53"/>
      <c r="B142" s="53"/>
      <c r="C142" s="53"/>
      <c r="D142" s="53">
        <v>3236</v>
      </c>
      <c r="E142" s="53"/>
      <c r="F142" s="53"/>
      <c r="G142" s="62" t="s">
        <v>44</v>
      </c>
      <c r="H142" s="73">
        <f>H143+H145</f>
        <v>202000</v>
      </c>
      <c r="I142" s="263">
        <f t="shared" ref="I142:J142" si="73">I143+I145</f>
        <v>152700</v>
      </c>
      <c r="J142" s="263">
        <f t="shared" si="73"/>
        <v>120900</v>
      </c>
      <c r="K142" s="59"/>
      <c r="L142" s="59"/>
      <c r="M142" s="59"/>
      <c r="N142" s="39"/>
      <c r="O142" s="257"/>
      <c r="P142" s="257"/>
      <c r="Q142" s="257"/>
    </row>
    <row r="143" spans="1:17" ht="24.95" hidden="1" customHeight="1" x14ac:dyDescent="0.25">
      <c r="A143" s="53"/>
      <c r="B143" s="53"/>
      <c r="C143" s="53"/>
      <c r="D143" s="53"/>
      <c r="E143" s="53">
        <v>32363</v>
      </c>
      <c r="F143" s="53"/>
      <c r="G143" s="62" t="s">
        <v>208</v>
      </c>
      <c r="H143" s="73">
        <f>H144</f>
        <v>200000</v>
      </c>
      <c r="I143" s="263">
        <f t="shared" ref="I143:J143" si="74">I144</f>
        <v>150300</v>
      </c>
      <c r="J143" s="263">
        <f t="shared" si="74"/>
        <v>118900</v>
      </c>
      <c r="K143" s="34"/>
      <c r="L143" s="34"/>
      <c r="M143" s="34"/>
      <c r="N143" s="39"/>
      <c r="O143" s="257"/>
      <c r="P143" s="257"/>
      <c r="Q143" s="257"/>
    </row>
    <row r="144" spans="1:17" ht="24.95" hidden="1" customHeight="1" x14ac:dyDescent="0.25">
      <c r="A144" s="53"/>
      <c r="B144" s="53"/>
      <c r="C144" s="53"/>
      <c r="D144" s="53"/>
      <c r="E144" s="53"/>
      <c r="F144" s="53">
        <v>323630</v>
      </c>
      <c r="G144" s="62" t="s">
        <v>208</v>
      </c>
      <c r="H144" s="73">
        <v>200000</v>
      </c>
      <c r="I144" s="263">
        <v>150300</v>
      </c>
      <c r="J144" s="263">
        <v>118900</v>
      </c>
      <c r="K144" s="75"/>
      <c r="L144" s="75"/>
      <c r="M144" s="75"/>
      <c r="N144" s="39"/>
      <c r="O144" s="257"/>
      <c r="P144" s="257"/>
      <c r="Q144" s="257"/>
    </row>
    <row r="145" spans="1:17" ht="24.95" hidden="1" customHeight="1" x14ac:dyDescent="0.25">
      <c r="A145" s="53"/>
      <c r="B145" s="53"/>
      <c r="C145" s="53"/>
      <c r="D145" s="53"/>
      <c r="E145" s="53">
        <v>32369</v>
      </c>
      <c r="F145" s="53"/>
      <c r="G145" s="62" t="s">
        <v>211</v>
      </c>
      <c r="H145" s="73">
        <f>H146</f>
        <v>2000</v>
      </c>
      <c r="I145" s="263">
        <f t="shared" ref="I145:J145" si="75">I146</f>
        <v>2400</v>
      </c>
      <c r="J145" s="263">
        <f t="shared" si="75"/>
        <v>2000</v>
      </c>
      <c r="K145" s="34"/>
      <c r="L145" s="34"/>
      <c r="M145" s="34"/>
      <c r="N145" s="39"/>
      <c r="O145" s="257"/>
      <c r="P145" s="257"/>
      <c r="Q145" s="257"/>
    </row>
    <row r="146" spans="1:17" ht="24.95" hidden="1" customHeight="1" x14ac:dyDescent="0.25">
      <c r="A146" s="53"/>
      <c r="B146" s="53"/>
      <c r="C146" s="53"/>
      <c r="D146" s="53"/>
      <c r="E146" s="53"/>
      <c r="F146" s="53">
        <v>323690</v>
      </c>
      <c r="G146" s="62" t="s">
        <v>211</v>
      </c>
      <c r="H146" s="400">
        <v>2000</v>
      </c>
      <c r="I146" s="263">
        <v>2400</v>
      </c>
      <c r="J146" s="263">
        <v>2000</v>
      </c>
      <c r="K146" s="75"/>
      <c r="L146" s="75"/>
      <c r="M146" s="75"/>
      <c r="N146" s="39"/>
      <c r="O146" s="257"/>
      <c r="P146" s="257"/>
      <c r="Q146" s="257"/>
    </row>
    <row r="147" spans="1:17" ht="24.95" hidden="1" customHeight="1" x14ac:dyDescent="0.25">
      <c r="A147" s="53"/>
      <c r="B147" s="53"/>
      <c r="C147" s="53"/>
      <c r="D147" s="53">
        <v>3237</v>
      </c>
      <c r="E147" s="53"/>
      <c r="F147" s="53"/>
      <c r="G147" s="62" t="s">
        <v>369</v>
      </c>
      <c r="H147" s="73">
        <f>H148+H150+H152</f>
        <v>770500</v>
      </c>
      <c r="I147" s="263">
        <f t="shared" ref="I147:J147" si="76">I148+I150+I152</f>
        <v>177600</v>
      </c>
      <c r="J147" s="263">
        <f t="shared" si="76"/>
        <v>119800</v>
      </c>
      <c r="K147" s="60"/>
      <c r="L147" s="60"/>
      <c r="M147" s="60"/>
      <c r="N147" s="30"/>
      <c r="O147" s="257"/>
      <c r="P147" s="257"/>
      <c r="Q147" s="257"/>
    </row>
    <row r="148" spans="1:17" ht="24.95" hidden="1" customHeight="1" x14ac:dyDescent="0.25">
      <c r="A148" s="53"/>
      <c r="B148" s="53"/>
      <c r="C148" s="53"/>
      <c r="D148" s="53"/>
      <c r="E148" s="53">
        <v>32372</v>
      </c>
      <c r="F148" s="53"/>
      <c r="G148" s="62" t="s">
        <v>388</v>
      </c>
      <c r="H148" s="73">
        <f>H149</f>
        <v>155000</v>
      </c>
      <c r="I148" s="263">
        <f t="shared" ref="I148:J148" si="77">I149</f>
        <v>69600</v>
      </c>
      <c r="J148" s="263">
        <f t="shared" si="77"/>
        <v>48300</v>
      </c>
      <c r="N148" s="30"/>
      <c r="O148" s="257"/>
      <c r="P148" s="257"/>
      <c r="Q148" s="257"/>
    </row>
    <row r="149" spans="1:17" ht="24.95" hidden="1" customHeight="1" x14ac:dyDescent="0.25">
      <c r="A149" s="53"/>
      <c r="B149" s="53"/>
      <c r="C149" s="53"/>
      <c r="D149" s="53"/>
      <c r="E149" s="53"/>
      <c r="F149" s="53">
        <v>323720</v>
      </c>
      <c r="G149" s="62" t="s">
        <v>388</v>
      </c>
      <c r="H149" s="73">
        <v>155000</v>
      </c>
      <c r="I149" s="265">
        <v>69600</v>
      </c>
      <c r="J149" s="263">
        <v>48300</v>
      </c>
      <c r="K149" s="74"/>
      <c r="L149" s="74"/>
      <c r="M149" s="74"/>
      <c r="N149" s="30"/>
      <c r="O149" s="257"/>
      <c r="P149" s="257"/>
      <c r="Q149" s="257"/>
    </row>
    <row r="150" spans="1:17" ht="24.95" hidden="1" customHeight="1" x14ac:dyDescent="0.25">
      <c r="A150" s="53"/>
      <c r="B150" s="53"/>
      <c r="C150" s="53"/>
      <c r="D150" s="53"/>
      <c r="E150" s="53">
        <v>32373</v>
      </c>
      <c r="F150" s="53"/>
      <c r="G150" s="62" t="s">
        <v>218</v>
      </c>
      <c r="H150" s="73">
        <f>H151</f>
        <v>65500</v>
      </c>
      <c r="I150" s="263">
        <f t="shared" ref="I150:J150" si="78">I151</f>
        <v>41500</v>
      </c>
      <c r="J150" s="263">
        <f t="shared" si="78"/>
        <v>21500</v>
      </c>
      <c r="N150" s="30"/>
      <c r="O150" s="257"/>
      <c r="P150" s="257"/>
      <c r="Q150" s="257"/>
    </row>
    <row r="151" spans="1:17" ht="24.95" hidden="1" customHeight="1" x14ac:dyDescent="0.25">
      <c r="A151" s="53"/>
      <c r="B151" s="53"/>
      <c r="C151" s="53"/>
      <c r="D151" s="53"/>
      <c r="E151" s="53"/>
      <c r="F151" s="53">
        <v>323730</v>
      </c>
      <c r="G151" s="62" t="s">
        <v>218</v>
      </c>
      <c r="H151" s="200">
        <v>65500</v>
      </c>
      <c r="I151" s="263">
        <v>41500</v>
      </c>
      <c r="J151" s="263">
        <v>21500</v>
      </c>
      <c r="K151" s="74"/>
      <c r="L151" s="74"/>
      <c r="M151" s="74"/>
      <c r="N151" s="30"/>
      <c r="O151" s="257"/>
      <c r="P151" s="257"/>
      <c r="Q151" s="257"/>
    </row>
    <row r="152" spans="1:17" ht="24.95" hidden="1" customHeight="1" x14ac:dyDescent="0.25">
      <c r="A152" s="53"/>
      <c r="B152" s="53"/>
      <c r="C152" s="53"/>
      <c r="D152" s="53"/>
      <c r="E152" s="53">
        <v>32379</v>
      </c>
      <c r="F152" s="53"/>
      <c r="G152" s="62" t="s">
        <v>221</v>
      </c>
      <c r="H152" s="73">
        <f>H153</f>
        <v>550000</v>
      </c>
      <c r="I152" s="263">
        <f t="shared" ref="I152:J152" si="79">I153</f>
        <v>66500</v>
      </c>
      <c r="J152" s="263">
        <f t="shared" si="79"/>
        <v>50000</v>
      </c>
      <c r="N152" s="30"/>
      <c r="O152" s="257"/>
      <c r="P152" s="257"/>
      <c r="Q152" s="257"/>
    </row>
    <row r="153" spans="1:17" ht="24.95" hidden="1" customHeight="1" x14ac:dyDescent="0.25">
      <c r="A153" s="53"/>
      <c r="B153" s="53"/>
      <c r="C153" s="53"/>
      <c r="D153" s="53"/>
      <c r="E153" s="53"/>
      <c r="F153" s="53">
        <v>323790</v>
      </c>
      <c r="G153" s="62" t="s">
        <v>221</v>
      </c>
      <c r="H153" s="73">
        <v>550000</v>
      </c>
      <c r="I153" s="263">
        <v>66500</v>
      </c>
      <c r="J153" s="263">
        <v>50000</v>
      </c>
      <c r="K153" s="74"/>
      <c r="L153" s="74"/>
      <c r="M153" s="74"/>
      <c r="N153" s="30"/>
      <c r="O153" s="257"/>
      <c r="P153" s="257"/>
      <c r="Q153" s="257"/>
    </row>
    <row r="154" spans="1:17" ht="24.95" hidden="1" customHeight="1" x14ac:dyDescent="0.25">
      <c r="A154" s="53"/>
      <c r="B154" s="53"/>
      <c r="C154" s="53"/>
      <c r="D154" s="53">
        <v>3238</v>
      </c>
      <c r="E154" s="53"/>
      <c r="F154" s="53"/>
      <c r="G154" s="62" t="s">
        <v>45</v>
      </c>
      <c r="H154" s="73">
        <f>H155</f>
        <v>128200</v>
      </c>
      <c r="I154" s="263">
        <f t="shared" ref="I154:J154" si="80">I155</f>
        <v>99000</v>
      </c>
      <c r="J154" s="263">
        <f t="shared" si="80"/>
        <v>98200</v>
      </c>
      <c r="K154" s="59"/>
      <c r="L154" s="59"/>
      <c r="M154" s="59"/>
      <c r="N154" s="39"/>
      <c r="O154" s="257"/>
      <c r="P154" s="257"/>
      <c r="Q154" s="257"/>
    </row>
    <row r="155" spans="1:17" ht="24.95" hidden="1" customHeight="1" x14ac:dyDescent="0.25">
      <c r="A155" s="53"/>
      <c r="B155" s="53"/>
      <c r="C155" s="53"/>
      <c r="D155" s="53"/>
      <c r="E155" s="53">
        <v>32389</v>
      </c>
      <c r="F155" s="53"/>
      <c r="G155" s="62" t="s">
        <v>225</v>
      </c>
      <c r="H155" s="73">
        <f>H156</f>
        <v>128200</v>
      </c>
      <c r="I155" s="263">
        <f t="shared" ref="I155:J155" si="81">I156</f>
        <v>99000</v>
      </c>
      <c r="J155" s="263">
        <f t="shared" si="81"/>
        <v>98200</v>
      </c>
      <c r="K155" s="34"/>
      <c r="L155" s="34"/>
      <c r="M155" s="34"/>
      <c r="N155" s="39"/>
      <c r="O155" s="257"/>
      <c r="P155" s="257"/>
      <c r="Q155" s="257"/>
    </row>
    <row r="156" spans="1:17" ht="24.95" hidden="1" customHeight="1" x14ac:dyDescent="0.25">
      <c r="A156" s="53"/>
      <c r="B156" s="53"/>
      <c r="C156" s="53"/>
      <c r="D156" s="53"/>
      <c r="E156" s="53"/>
      <c r="F156" s="53">
        <v>323890</v>
      </c>
      <c r="G156" s="62" t="s">
        <v>225</v>
      </c>
      <c r="H156" s="73">
        <v>128200</v>
      </c>
      <c r="I156" s="263">
        <v>99000</v>
      </c>
      <c r="J156" s="263">
        <v>98200</v>
      </c>
      <c r="K156" s="75"/>
      <c r="L156" s="75"/>
      <c r="M156" s="75"/>
      <c r="N156" s="39"/>
      <c r="O156" s="257"/>
      <c r="P156" s="257"/>
      <c r="Q156" s="257"/>
    </row>
    <row r="157" spans="1:17" ht="24.95" hidden="1" customHeight="1" x14ac:dyDescent="0.25">
      <c r="A157" s="53"/>
      <c r="B157" s="53"/>
      <c r="C157" s="53"/>
      <c r="D157" s="53">
        <v>3239</v>
      </c>
      <c r="E157" s="53"/>
      <c r="F157" s="53"/>
      <c r="G157" s="62" t="s">
        <v>46</v>
      </c>
      <c r="H157" s="73">
        <f>H158+H161+H163+H165</f>
        <v>404100</v>
      </c>
      <c r="I157" s="263">
        <f t="shared" ref="I157:J157" si="82">I158+I161+I163+I165</f>
        <v>361900</v>
      </c>
      <c r="J157" s="263">
        <f t="shared" si="82"/>
        <v>345200</v>
      </c>
      <c r="K157" s="59"/>
      <c r="L157" s="59"/>
      <c r="M157" s="59"/>
      <c r="N157" s="39"/>
      <c r="O157" s="257"/>
      <c r="P157" s="257"/>
      <c r="Q157" s="257"/>
    </row>
    <row r="158" spans="1:17" ht="30" hidden="1" customHeight="1" x14ac:dyDescent="0.25">
      <c r="A158" s="53"/>
      <c r="B158" s="53"/>
      <c r="C158" s="53"/>
      <c r="D158" s="53"/>
      <c r="E158" s="53">
        <v>32391</v>
      </c>
      <c r="F158" s="53"/>
      <c r="G158" s="61" t="s">
        <v>228</v>
      </c>
      <c r="H158" s="73">
        <f>H159+H160</f>
        <v>28000</v>
      </c>
      <c r="I158" s="263">
        <f t="shared" ref="I158:J158" si="83">I159</f>
        <v>11000</v>
      </c>
      <c r="J158" s="263">
        <f t="shared" si="83"/>
        <v>9000</v>
      </c>
      <c r="K158" s="34"/>
      <c r="L158" s="34"/>
      <c r="M158" s="34"/>
      <c r="N158" s="39"/>
      <c r="O158" s="257"/>
      <c r="P158" s="257"/>
      <c r="Q158" s="257"/>
    </row>
    <row r="159" spans="1:17" ht="24.95" hidden="1" customHeight="1" x14ac:dyDescent="0.25">
      <c r="A159" s="53"/>
      <c r="B159" s="53"/>
      <c r="C159" s="53"/>
      <c r="D159" s="53"/>
      <c r="E159" s="53"/>
      <c r="F159" s="53">
        <v>323910</v>
      </c>
      <c r="G159" s="62" t="s">
        <v>407</v>
      </c>
      <c r="H159" s="73">
        <v>28000</v>
      </c>
      <c r="I159" s="263">
        <v>11000</v>
      </c>
      <c r="J159" s="263">
        <v>9000</v>
      </c>
      <c r="K159" s="75"/>
      <c r="L159" s="75"/>
      <c r="M159" s="75"/>
      <c r="N159" s="39"/>
      <c r="O159" s="257"/>
      <c r="P159" s="257"/>
      <c r="Q159" s="257"/>
    </row>
    <row r="160" spans="1:17" ht="21.75" hidden="1" customHeight="1" x14ac:dyDescent="0.25">
      <c r="A160" s="53"/>
      <c r="B160" s="53"/>
      <c r="C160" s="53"/>
      <c r="D160" s="53"/>
      <c r="E160" s="53"/>
      <c r="F160" s="53">
        <v>323911</v>
      </c>
      <c r="G160" s="62" t="s">
        <v>406</v>
      </c>
      <c r="H160" s="73">
        <v>0</v>
      </c>
      <c r="I160" s="263">
        <v>0</v>
      </c>
      <c r="J160" s="263">
        <v>0</v>
      </c>
      <c r="K160" s="75"/>
      <c r="L160" s="75"/>
      <c r="M160" s="75"/>
      <c r="N160" s="39"/>
      <c r="O160" s="257"/>
      <c r="P160" s="257"/>
      <c r="Q160" s="257"/>
    </row>
    <row r="161" spans="1:17" ht="24.95" hidden="1" customHeight="1" x14ac:dyDescent="0.25">
      <c r="A161" s="53"/>
      <c r="B161" s="53"/>
      <c r="C161" s="53"/>
      <c r="D161" s="53"/>
      <c r="E161" s="53">
        <v>32394</v>
      </c>
      <c r="F161" s="53"/>
      <c r="G161" s="62" t="s">
        <v>231</v>
      </c>
      <c r="H161" s="73">
        <f>H162</f>
        <v>17950</v>
      </c>
      <c r="I161" s="263">
        <f t="shared" ref="I161:J161" si="84">I162</f>
        <v>18000</v>
      </c>
      <c r="J161" s="263">
        <f t="shared" si="84"/>
        <v>18000</v>
      </c>
      <c r="K161" s="34"/>
      <c r="L161" s="34"/>
      <c r="M161" s="34"/>
      <c r="N161" s="39"/>
      <c r="O161" s="257"/>
      <c r="P161" s="257"/>
      <c r="Q161" s="257"/>
    </row>
    <row r="162" spans="1:17" ht="24.95" hidden="1" customHeight="1" x14ac:dyDescent="0.25">
      <c r="A162" s="53"/>
      <c r="B162" s="53"/>
      <c r="C162" s="53"/>
      <c r="D162" s="53"/>
      <c r="E162" s="53"/>
      <c r="F162" s="53">
        <v>323940</v>
      </c>
      <c r="G162" s="62" t="s">
        <v>231</v>
      </c>
      <c r="H162" s="73">
        <v>17950</v>
      </c>
      <c r="I162" s="263">
        <v>18000</v>
      </c>
      <c r="J162" s="263">
        <v>18000</v>
      </c>
      <c r="K162" s="75"/>
      <c r="L162" s="75"/>
      <c r="M162" s="75"/>
      <c r="N162" s="39"/>
      <c r="O162" s="257"/>
      <c r="P162" s="257"/>
      <c r="Q162" s="257"/>
    </row>
    <row r="163" spans="1:17" ht="24.95" hidden="1" customHeight="1" x14ac:dyDescent="0.25">
      <c r="A163" s="53"/>
      <c r="B163" s="53"/>
      <c r="C163" s="53"/>
      <c r="D163" s="53"/>
      <c r="E163" s="53">
        <v>32395</v>
      </c>
      <c r="F163" s="53"/>
      <c r="G163" s="62" t="s">
        <v>234</v>
      </c>
      <c r="H163" s="73">
        <f>H164</f>
        <v>50150</v>
      </c>
      <c r="I163" s="263">
        <f t="shared" ref="I163:J163" si="85">I164</f>
        <v>36900</v>
      </c>
      <c r="J163" s="263">
        <f t="shared" si="85"/>
        <v>22200</v>
      </c>
      <c r="K163" s="34"/>
      <c r="L163" s="34"/>
      <c r="M163" s="34"/>
      <c r="N163" s="39"/>
      <c r="O163" s="257"/>
      <c r="P163" s="257"/>
      <c r="Q163" s="257"/>
    </row>
    <row r="164" spans="1:17" ht="24.95" hidden="1" customHeight="1" x14ac:dyDescent="0.25">
      <c r="A164" s="53"/>
      <c r="B164" s="53"/>
      <c r="C164" s="53"/>
      <c r="D164" s="53"/>
      <c r="E164" s="53"/>
      <c r="F164" s="53">
        <v>323950</v>
      </c>
      <c r="G164" s="62" t="s">
        <v>234</v>
      </c>
      <c r="H164" s="73">
        <v>50150</v>
      </c>
      <c r="I164" s="263">
        <v>36900</v>
      </c>
      <c r="J164" s="263">
        <v>22200</v>
      </c>
      <c r="K164" s="75"/>
      <c r="L164" s="75"/>
      <c r="M164" s="75"/>
      <c r="N164" s="39"/>
      <c r="O164" s="257"/>
      <c r="P164" s="257"/>
      <c r="Q164" s="257"/>
    </row>
    <row r="165" spans="1:17" ht="24.95" hidden="1" customHeight="1" x14ac:dyDescent="0.25">
      <c r="A165" s="53"/>
      <c r="B165" s="53"/>
      <c r="C165" s="53"/>
      <c r="D165" s="53"/>
      <c r="E165" s="53">
        <v>32399</v>
      </c>
      <c r="F165" s="53"/>
      <c r="G165" s="62" t="s">
        <v>237</v>
      </c>
      <c r="H165" s="73">
        <f>H166+H167+H168+H169+H170</f>
        <v>308000</v>
      </c>
      <c r="I165" s="263">
        <f t="shared" ref="I165:J165" si="86">I166+I167+I168+I169+I170</f>
        <v>296000</v>
      </c>
      <c r="J165" s="263">
        <f t="shared" si="86"/>
        <v>296000</v>
      </c>
      <c r="K165" s="34"/>
      <c r="L165" s="34"/>
      <c r="M165" s="34"/>
      <c r="N165" s="34"/>
      <c r="O165" s="257"/>
      <c r="P165" s="257"/>
      <c r="Q165" s="257"/>
    </row>
    <row r="166" spans="1:17" ht="30" hidden="1" customHeight="1" x14ac:dyDescent="0.25">
      <c r="A166" s="53"/>
      <c r="B166" s="53"/>
      <c r="C166" s="53"/>
      <c r="D166" s="53"/>
      <c r="E166" s="53"/>
      <c r="F166" s="53">
        <v>323990</v>
      </c>
      <c r="G166" s="61" t="s">
        <v>239</v>
      </c>
      <c r="H166" s="73">
        <v>80000</v>
      </c>
      <c r="I166" s="263">
        <v>80000</v>
      </c>
      <c r="J166" s="263">
        <v>80000</v>
      </c>
      <c r="K166" s="75"/>
      <c r="L166" s="75"/>
      <c r="M166" s="75"/>
      <c r="N166" s="39"/>
      <c r="O166" s="257"/>
      <c r="P166" s="257"/>
      <c r="Q166" s="257"/>
    </row>
    <row r="167" spans="1:17" ht="30" hidden="1" customHeight="1" x14ac:dyDescent="0.25">
      <c r="A167" s="53"/>
      <c r="B167" s="53"/>
      <c r="C167" s="53"/>
      <c r="D167" s="53"/>
      <c r="E167" s="53"/>
      <c r="F167" s="53">
        <v>323991</v>
      </c>
      <c r="G167" s="61" t="s">
        <v>241</v>
      </c>
      <c r="H167" s="73">
        <v>50000</v>
      </c>
      <c r="I167" s="263">
        <v>50000</v>
      </c>
      <c r="J167" s="263">
        <v>50000</v>
      </c>
      <c r="K167" s="75"/>
      <c r="L167" s="75"/>
      <c r="M167" s="75"/>
      <c r="N167" s="39"/>
      <c r="O167" s="257"/>
      <c r="P167" s="257"/>
      <c r="Q167" s="257"/>
    </row>
    <row r="168" spans="1:17" ht="30" hidden="1" customHeight="1" x14ac:dyDescent="0.25">
      <c r="A168" s="53"/>
      <c r="B168" s="53"/>
      <c r="C168" s="53"/>
      <c r="D168" s="53"/>
      <c r="E168" s="53"/>
      <c r="F168" s="53">
        <v>323992</v>
      </c>
      <c r="G168" s="61" t="s">
        <v>243</v>
      </c>
      <c r="H168" s="73">
        <v>70000</v>
      </c>
      <c r="I168" s="263">
        <v>70000</v>
      </c>
      <c r="J168" s="263">
        <v>70000</v>
      </c>
      <c r="K168" s="75"/>
      <c r="L168" s="75"/>
      <c r="M168" s="75"/>
      <c r="N168" s="39"/>
      <c r="O168" s="257"/>
      <c r="P168" s="257"/>
      <c r="Q168" s="257"/>
    </row>
    <row r="169" spans="1:17" ht="30" hidden="1" customHeight="1" x14ac:dyDescent="0.25">
      <c r="A169" s="53"/>
      <c r="B169" s="53"/>
      <c r="C169" s="53"/>
      <c r="D169" s="53"/>
      <c r="E169" s="53"/>
      <c r="F169" s="53">
        <v>323993</v>
      </c>
      <c r="G169" s="61" t="s">
        <v>245</v>
      </c>
      <c r="H169" s="73">
        <v>90000</v>
      </c>
      <c r="I169" s="263">
        <v>80000</v>
      </c>
      <c r="J169" s="263">
        <v>80000</v>
      </c>
      <c r="K169" s="75"/>
      <c r="L169" s="75"/>
      <c r="M169" s="75"/>
      <c r="N169" s="39"/>
      <c r="O169" s="257"/>
      <c r="P169" s="257"/>
      <c r="Q169" s="257"/>
    </row>
    <row r="170" spans="1:17" ht="24.95" hidden="1" customHeight="1" x14ac:dyDescent="0.25">
      <c r="A170" s="53"/>
      <c r="B170" s="53"/>
      <c r="C170" s="53"/>
      <c r="D170" s="53"/>
      <c r="E170" s="53"/>
      <c r="F170" s="53">
        <v>323994</v>
      </c>
      <c r="G170" s="61" t="s">
        <v>247</v>
      </c>
      <c r="H170" s="73">
        <v>18000</v>
      </c>
      <c r="I170" s="263">
        <v>16000</v>
      </c>
      <c r="J170" s="263">
        <v>16000</v>
      </c>
      <c r="K170" s="75"/>
      <c r="L170" s="75"/>
      <c r="M170" s="75"/>
      <c r="N170" s="39"/>
      <c r="O170" s="257"/>
      <c r="P170" s="257"/>
      <c r="Q170" s="257"/>
    </row>
    <row r="171" spans="1:17" s="32" customFormat="1" ht="27" hidden="1" customHeight="1" x14ac:dyDescent="0.25">
      <c r="A171" s="88"/>
      <c r="B171" s="88"/>
      <c r="C171" s="88">
        <v>324</v>
      </c>
      <c r="D171" s="88"/>
      <c r="E171" s="88"/>
      <c r="F171" s="88"/>
      <c r="G171" s="90" t="s">
        <v>47</v>
      </c>
      <c r="H171" s="92">
        <f>H172</f>
        <v>0</v>
      </c>
      <c r="I171" s="267">
        <f t="shared" ref="I171:J172" si="87">I172</f>
        <v>0</v>
      </c>
      <c r="J171" s="267">
        <f t="shared" si="87"/>
        <v>0</v>
      </c>
      <c r="K171" s="68"/>
      <c r="L171" s="68"/>
      <c r="M171" s="68"/>
      <c r="N171" s="37"/>
      <c r="O171" s="257"/>
      <c r="P171" s="257"/>
      <c r="Q171" s="257"/>
    </row>
    <row r="172" spans="1:17" s="35" customFormat="1" ht="27" hidden="1" customHeight="1" x14ac:dyDescent="0.25">
      <c r="A172" s="63"/>
      <c r="B172" s="63"/>
      <c r="C172" s="63"/>
      <c r="D172" s="63">
        <v>3241</v>
      </c>
      <c r="E172" s="63"/>
      <c r="F172" s="63"/>
      <c r="G172" s="64" t="s">
        <v>48</v>
      </c>
      <c r="H172" s="73">
        <f>H173</f>
        <v>0</v>
      </c>
      <c r="I172" s="263">
        <f t="shared" si="87"/>
        <v>0</v>
      </c>
      <c r="J172" s="263">
        <f t="shared" si="87"/>
        <v>0</v>
      </c>
      <c r="K172" s="59"/>
      <c r="L172" s="59"/>
      <c r="M172" s="59"/>
      <c r="O172" s="257"/>
      <c r="P172" s="257"/>
      <c r="Q172" s="257"/>
    </row>
    <row r="173" spans="1:17" s="35" customFormat="1" ht="27" hidden="1" customHeight="1" x14ac:dyDescent="0.25">
      <c r="A173" s="63"/>
      <c r="B173" s="63"/>
      <c r="C173" s="63"/>
      <c r="D173" s="63"/>
      <c r="E173" s="53">
        <v>32412</v>
      </c>
      <c r="F173" s="63"/>
      <c r="G173" s="64" t="s">
        <v>249</v>
      </c>
      <c r="H173" s="73">
        <f>H174</f>
        <v>0</v>
      </c>
      <c r="I173" s="263">
        <f t="shared" ref="I173:J173" si="88">I174</f>
        <v>0</v>
      </c>
      <c r="J173" s="263">
        <f t="shared" si="88"/>
        <v>0</v>
      </c>
      <c r="K173" s="34"/>
      <c r="L173" s="34"/>
      <c r="M173" s="34"/>
      <c r="O173" s="257"/>
      <c r="P173" s="257"/>
      <c r="Q173" s="257"/>
    </row>
    <row r="174" spans="1:17" s="35" customFormat="1" ht="27" hidden="1" customHeight="1" x14ac:dyDescent="0.25">
      <c r="A174" s="63"/>
      <c r="B174" s="63"/>
      <c r="C174" s="63"/>
      <c r="D174" s="63"/>
      <c r="E174" s="53"/>
      <c r="F174" s="63">
        <v>324120</v>
      </c>
      <c r="G174" s="64" t="s">
        <v>381</v>
      </c>
      <c r="H174" s="73">
        <v>0</v>
      </c>
      <c r="I174" s="263">
        <v>0</v>
      </c>
      <c r="J174" s="263">
        <v>0</v>
      </c>
      <c r="K174" s="75"/>
      <c r="L174" s="75"/>
      <c r="M174" s="75"/>
      <c r="O174" s="257"/>
      <c r="P174" s="257"/>
      <c r="Q174" s="257"/>
    </row>
    <row r="175" spans="1:17" s="32" customFormat="1" ht="24.95" customHeight="1" x14ac:dyDescent="0.25">
      <c r="A175" s="88"/>
      <c r="B175" s="88"/>
      <c r="C175" s="88">
        <v>329</v>
      </c>
      <c r="D175" s="88"/>
      <c r="E175" s="88"/>
      <c r="F175" s="88"/>
      <c r="G175" s="93" t="s">
        <v>49</v>
      </c>
      <c r="H175" s="92">
        <f>H176+H179+H186+H189+H192+H200</f>
        <v>279000</v>
      </c>
      <c r="I175" s="267">
        <f t="shared" ref="I175:J175" si="89">I176+I179+I186+I189+I192+I200</f>
        <v>239100</v>
      </c>
      <c r="J175" s="267">
        <f t="shared" si="89"/>
        <v>241200</v>
      </c>
      <c r="K175" s="68"/>
      <c r="L175" s="68"/>
      <c r="M175" s="68"/>
      <c r="N175" s="37"/>
      <c r="O175" s="257"/>
      <c r="P175" s="257"/>
      <c r="Q175" s="257"/>
    </row>
    <row r="176" spans="1:17" ht="30" hidden="1" customHeight="1" x14ac:dyDescent="0.25">
      <c r="A176" s="53"/>
      <c r="B176" s="53"/>
      <c r="C176" s="53"/>
      <c r="D176" s="53">
        <v>3291</v>
      </c>
      <c r="E176" s="53"/>
      <c r="F176" s="53"/>
      <c r="G176" s="61" t="s">
        <v>50</v>
      </c>
      <c r="H176" s="73">
        <f>H177</f>
        <v>60000</v>
      </c>
      <c r="I176" s="73">
        <f t="shared" ref="I176:J176" si="90">I177</f>
        <v>62000</v>
      </c>
      <c r="J176" s="73">
        <f t="shared" si="90"/>
        <v>63000</v>
      </c>
      <c r="K176" s="59"/>
      <c r="L176" s="59"/>
      <c r="M176" s="59"/>
      <c r="N176" s="35"/>
      <c r="O176" s="257"/>
      <c r="P176" s="257"/>
      <c r="Q176" s="257"/>
    </row>
    <row r="177" spans="1:17" ht="30" hidden="1" customHeight="1" x14ac:dyDescent="0.25">
      <c r="A177" s="53"/>
      <c r="B177" s="53"/>
      <c r="C177" s="53"/>
      <c r="D177" s="53"/>
      <c r="E177" s="53">
        <v>32911</v>
      </c>
      <c r="F177" s="53"/>
      <c r="G177" s="61" t="s">
        <v>254</v>
      </c>
      <c r="H177" s="73">
        <f>H178</f>
        <v>60000</v>
      </c>
      <c r="I177" s="73">
        <f t="shared" ref="I177:J177" si="91">I178</f>
        <v>62000</v>
      </c>
      <c r="J177" s="73">
        <f t="shared" si="91"/>
        <v>63000</v>
      </c>
      <c r="K177" s="34"/>
      <c r="L177" s="34"/>
      <c r="M177" s="34"/>
      <c r="N177" s="35"/>
      <c r="O177" s="257"/>
      <c r="P177" s="257"/>
      <c r="Q177" s="257"/>
    </row>
    <row r="178" spans="1:17" ht="30" hidden="1" customHeight="1" x14ac:dyDescent="0.25">
      <c r="A178" s="53"/>
      <c r="B178" s="53"/>
      <c r="C178" s="53"/>
      <c r="D178" s="53"/>
      <c r="E178" s="53"/>
      <c r="F178" s="53">
        <v>329110</v>
      </c>
      <c r="G178" s="61" t="s">
        <v>254</v>
      </c>
      <c r="H178" s="200">
        <v>60000</v>
      </c>
      <c r="I178" s="73">
        <v>62000</v>
      </c>
      <c r="J178" s="73">
        <v>63000</v>
      </c>
      <c r="K178" s="75"/>
      <c r="L178" s="75"/>
      <c r="M178" s="75"/>
      <c r="N178" s="35"/>
      <c r="O178" s="257"/>
      <c r="P178" s="257"/>
      <c r="Q178" s="257"/>
    </row>
    <row r="179" spans="1:17" ht="24.95" hidden="1" customHeight="1" x14ac:dyDescent="0.25">
      <c r="A179" s="53"/>
      <c r="B179" s="53"/>
      <c r="C179" s="53"/>
      <c r="D179" s="53">
        <v>3292</v>
      </c>
      <c r="E179" s="53"/>
      <c r="F179" s="53"/>
      <c r="G179" s="61" t="s">
        <v>51</v>
      </c>
      <c r="H179" s="73">
        <f>H180+H182+H184</f>
        <v>63000</v>
      </c>
      <c r="I179" s="73">
        <f t="shared" ref="I179:J179" si="92">I180+I182+I184</f>
        <v>63100</v>
      </c>
      <c r="J179" s="73">
        <f t="shared" si="92"/>
        <v>64200</v>
      </c>
      <c r="K179" s="59"/>
      <c r="L179" s="59"/>
      <c r="M179" s="59"/>
      <c r="N179" s="35"/>
      <c r="O179" s="257"/>
      <c r="P179" s="257"/>
      <c r="Q179" s="257"/>
    </row>
    <row r="180" spans="1:17" ht="24.95" hidden="1" customHeight="1" x14ac:dyDescent="0.25">
      <c r="A180" s="53"/>
      <c r="B180" s="53"/>
      <c r="C180" s="53"/>
      <c r="D180" s="53"/>
      <c r="E180" s="53">
        <v>32921</v>
      </c>
      <c r="F180" s="53"/>
      <c r="G180" s="61" t="s">
        <v>257</v>
      </c>
      <c r="H180" s="73">
        <f>H181</f>
        <v>19000</v>
      </c>
      <c r="I180" s="73">
        <f t="shared" ref="I180:J180" si="93">I181</f>
        <v>19100</v>
      </c>
      <c r="J180" s="73">
        <f t="shared" si="93"/>
        <v>19200</v>
      </c>
      <c r="K180" s="34"/>
      <c r="L180" s="34"/>
      <c r="M180" s="34"/>
      <c r="N180" s="35"/>
      <c r="O180" s="257"/>
      <c r="P180" s="257"/>
      <c r="Q180" s="257"/>
    </row>
    <row r="181" spans="1:17" ht="24.95" hidden="1" customHeight="1" x14ac:dyDescent="0.25">
      <c r="A181" s="53"/>
      <c r="B181" s="53"/>
      <c r="C181" s="53"/>
      <c r="D181" s="53"/>
      <c r="E181" s="53"/>
      <c r="F181" s="53">
        <v>329210</v>
      </c>
      <c r="G181" s="61" t="s">
        <v>257</v>
      </c>
      <c r="H181" s="73">
        <v>19000</v>
      </c>
      <c r="I181" s="73">
        <v>19100</v>
      </c>
      <c r="J181" s="73">
        <v>19200</v>
      </c>
      <c r="K181" s="75"/>
      <c r="L181" s="75"/>
      <c r="M181" s="75"/>
      <c r="N181" s="35"/>
      <c r="O181" s="257"/>
      <c r="P181" s="257"/>
      <c r="Q181" s="257"/>
    </row>
    <row r="182" spans="1:17" ht="24.95" hidden="1" customHeight="1" x14ac:dyDescent="0.25">
      <c r="A182" s="53"/>
      <c r="B182" s="53"/>
      <c r="C182" s="53"/>
      <c r="D182" s="53"/>
      <c r="E182" s="53">
        <v>32922</v>
      </c>
      <c r="F182" s="53"/>
      <c r="G182" s="61" t="s">
        <v>377</v>
      </c>
      <c r="H182" s="73">
        <f>H183</f>
        <v>18000</v>
      </c>
      <c r="I182" s="73">
        <f t="shared" ref="I182:J182" si="94">I183</f>
        <v>18000</v>
      </c>
      <c r="J182" s="73">
        <f t="shared" si="94"/>
        <v>19000</v>
      </c>
      <c r="K182" s="34"/>
      <c r="L182" s="34"/>
      <c r="M182" s="34"/>
      <c r="N182" s="35"/>
      <c r="O182" s="257"/>
      <c r="P182" s="257"/>
      <c r="Q182" s="257"/>
    </row>
    <row r="183" spans="1:17" ht="24.95" hidden="1" customHeight="1" x14ac:dyDescent="0.25">
      <c r="A183" s="53"/>
      <c r="B183" s="53"/>
      <c r="C183" s="53"/>
      <c r="D183" s="53"/>
      <c r="E183" s="53"/>
      <c r="F183" s="53">
        <v>329220</v>
      </c>
      <c r="G183" s="61" t="s">
        <v>377</v>
      </c>
      <c r="H183" s="73">
        <v>18000</v>
      </c>
      <c r="I183" s="73">
        <v>18000</v>
      </c>
      <c r="J183" s="73">
        <v>19000</v>
      </c>
      <c r="K183" s="75"/>
      <c r="L183" s="75"/>
      <c r="M183" s="75"/>
      <c r="N183" s="35"/>
      <c r="O183" s="257"/>
      <c r="P183" s="257"/>
      <c r="Q183" s="257"/>
    </row>
    <row r="184" spans="1:17" ht="24.95" hidden="1" customHeight="1" x14ac:dyDescent="0.25">
      <c r="A184" s="53"/>
      <c r="B184" s="53"/>
      <c r="C184" s="53"/>
      <c r="D184" s="53"/>
      <c r="E184" s="53">
        <v>32923</v>
      </c>
      <c r="F184" s="53"/>
      <c r="G184" s="61" t="s">
        <v>260</v>
      </c>
      <c r="H184" s="73">
        <f>H185</f>
        <v>26000</v>
      </c>
      <c r="I184" s="73">
        <f t="shared" ref="I184:J184" si="95">I185</f>
        <v>26000</v>
      </c>
      <c r="J184" s="73">
        <f t="shared" si="95"/>
        <v>26000</v>
      </c>
      <c r="K184" s="34"/>
      <c r="L184" s="34"/>
      <c r="M184" s="34"/>
      <c r="N184" s="35"/>
      <c r="O184" s="257"/>
      <c r="P184" s="257"/>
      <c r="Q184" s="257"/>
    </row>
    <row r="185" spans="1:17" ht="24.95" hidden="1" customHeight="1" x14ac:dyDescent="0.25">
      <c r="A185" s="53"/>
      <c r="B185" s="53"/>
      <c r="C185" s="53"/>
      <c r="D185" s="53"/>
      <c r="E185" s="53"/>
      <c r="F185" s="53">
        <v>329230</v>
      </c>
      <c r="G185" s="61" t="s">
        <v>260</v>
      </c>
      <c r="H185" s="73">
        <v>26000</v>
      </c>
      <c r="I185" s="73">
        <v>26000</v>
      </c>
      <c r="J185" s="73">
        <v>26000</v>
      </c>
      <c r="K185" s="75"/>
      <c r="L185" s="75"/>
      <c r="M185" s="75"/>
      <c r="N185" s="35"/>
      <c r="O185" s="257"/>
      <c r="P185" s="257"/>
      <c r="Q185" s="257"/>
    </row>
    <row r="186" spans="1:17" ht="24.95" hidden="1" customHeight="1" x14ac:dyDescent="0.25">
      <c r="A186" s="53"/>
      <c r="B186" s="53"/>
      <c r="C186" s="53"/>
      <c r="D186" s="53">
        <v>3293</v>
      </c>
      <c r="E186" s="53"/>
      <c r="F186" s="53"/>
      <c r="G186" s="61" t="s">
        <v>52</v>
      </c>
      <c r="H186" s="73">
        <f>H187</f>
        <v>40000</v>
      </c>
      <c r="I186" s="73">
        <f t="shared" ref="I186:J186" si="96">I187</f>
        <v>20000</v>
      </c>
      <c r="J186" s="73">
        <f t="shared" si="96"/>
        <v>11000</v>
      </c>
      <c r="K186" s="59"/>
      <c r="L186" s="59"/>
      <c r="M186" s="59"/>
      <c r="N186" s="35"/>
      <c r="O186" s="257"/>
      <c r="P186" s="257"/>
      <c r="Q186" s="257"/>
    </row>
    <row r="187" spans="1:17" ht="24.95" hidden="1" customHeight="1" x14ac:dyDescent="0.25">
      <c r="A187" s="53"/>
      <c r="B187" s="53"/>
      <c r="C187" s="53"/>
      <c r="D187" s="53"/>
      <c r="E187" s="53">
        <v>32931</v>
      </c>
      <c r="F187" s="53"/>
      <c r="G187" s="61" t="s">
        <v>52</v>
      </c>
      <c r="H187" s="73">
        <f>H188</f>
        <v>40000</v>
      </c>
      <c r="I187" s="73">
        <f t="shared" ref="I187:J187" si="97">I188</f>
        <v>20000</v>
      </c>
      <c r="J187" s="73">
        <f t="shared" si="97"/>
        <v>11000</v>
      </c>
      <c r="K187" s="34"/>
      <c r="L187" s="34"/>
      <c r="M187" s="34"/>
      <c r="N187" s="35"/>
      <c r="O187" s="257"/>
      <c r="P187" s="257"/>
      <c r="Q187" s="257"/>
    </row>
    <row r="188" spans="1:17" ht="24.95" hidden="1" customHeight="1" x14ac:dyDescent="0.25">
      <c r="A188" s="53"/>
      <c r="B188" s="53"/>
      <c r="C188" s="53"/>
      <c r="D188" s="53"/>
      <c r="E188" s="53"/>
      <c r="F188" s="53">
        <v>329310</v>
      </c>
      <c r="G188" s="61" t="s">
        <v>52</v>
      </c>
      <c r="H188" s="73">
        <v>40000</v>
      </c>
      <c r="I188" s="73">
        <v>20000</v>
      </c>
      <c r="J188" s="73">
        <v>11000</v>
      </c>
      <c r="K188" s="75"/>
      <c r="L188" s="75"/>
      <c r="M188" s="75"/>
      <c r="N188" s="35"/>
      <c r="O188" s="257"/>
      <c r="P188" s="257"/>
      <c r="Q188" s="257"/>
    </row>
    <row r="189" spans="1:17" ht="24.95" hidden="1" customHeight="1" x14ac:dyDescent="0.25">
      <c r="A189" s="53"/>
      <c r="B189" s="53"/>
      <c r="C189" s="53"/>
      <c r="D189" s="53">
        <v>3294</v>
      </c>
      <c r="E189" s="53"/>
      <c r="F189" s="53"/>
      <c r="G189" s="61" t="s">
        <v>53</v>
      </c>
      <c r="H189" s="73">
        <f>H190</f>
        <v>13000</v>
      </c>
      <c r="I189" s="73">
        <f t="shared" ref="I189:J189" si="98">I190</f>
        <v>13000</v>
      </c>
      <c r="J189" s="73">
        <f t="shared" si="98"/>
        <v>13000</v>
      </c>
      <c r="K189" s="59"/>
      <c r="L189" s="59"/>
      <c r="M189" s="59"/>
      <c r="N189" s="35"/>
      <c r="O189" s="257"/>
      <c r="P189" s="257"/>
      <c r="Q189" s="257"/>
    </row>
    <row r="190" spans="1:17" ht="24.95" hidden="1" customHeight="1" x14ac:dyDescent="0.25">
      <c r="A190" s="53"/>
      <c r="B190" s="53"/>
      <c r="C190" s="53"/>
      <c r="D190" s="53"/>
      <c r="E190" s="53">
        <v>32941</v>
      </c>
      <c r="F190" s="53"/>
      <c r="G190" s="61" t="s">
        <v>265</v>
      </c>
      <c r="H190" s="73">
        <f>H191</f>
        <v>13000</v>
      </c>
      <c r="I190" s="73">
        <f t="shared" ref="I190:J190" si="99">I191</f>
        <v>13000</v>
      </c>
      <c r="J190" s="73">
        <f t="shared" si="99"/>
        <v>13000</v>
      </c>
      <c r="K190" s="34"/>
      <c r="L190" s="34"/>
      <c r="M190" s="34"/>
      <c r="N190" s="35"/>
      <c r="O190" s="257"/>
      <c r="P190" s="257"/>
      <c r="Q190" s="257"/>
    </row>
    <row r="191" spans="1:17" ht="24.95" hidden="1" customHeight="1" x14ac:dyDescent="0.25">
      <c r="A191" s="53"/>
      <c r="B191" s="53"/>
      <c r="C191" s="53"/>
      <c r="D191" s="53"/>
      <c r="E191" s="53"/>
      <c r="F191" s="53">
        <v>329410</v>
      </c>
      <c r="G191" s="61" t="s">
        <v>265</v>
      </c>
      <c r="H191" s="73">
        <v>13000</v>
      </c>
      <c r="I191" s="73">
        <v>13000</v>
      </c>
      <c r="J191" s="73">
        <v>13000</v>
      </c>
      <c r="K191" s="75"/>
      <c r="L191" s="75"/>
      <c r="M191" s="75"/>
      <c r="N191" s="35"/>
      <c r="O191" s="257"/>
      <c r="P191" s="257"/>
      <c r="Q191" s="257"/>
    </row>
    <row r="192" spans="1:17" ht="24.95" hidden="1" customHeight="1" x14ac:dyDescent="0.25">
      <c r="A192" s="53"/>
      <c r="B192" s="53"/>
      <c r="C192" s="53"/>
      <c r="D192" s="53">
        <v>3295</v>
      </c>
      <c r="E192" s="53"/>
      <c r="F192" s="53"/>
      <c r="G192" s="61" t="s">
        <v>54</v>
      </c>
      <c r="H192" s="73">
        <f>H195+H197+H193</f>
        <v>73000</v>
      </c>
      <c r="I192" s="73">
        <f t="shared" ref="I192:J192" si="100">I195+I197+I193</f>
        <v>66000</v>
      </c>
      <c r="J192" s="73">
        <f t="shared" si="100"/>
        <v>69000</v>
      </c>
      <c r="K192" s="59"/>
      <c r="L192" s="59"/>
      <c r="M192" s="59"/>
      <c r="N192" s="35"/>
      <c r="O192" s="257"/>
      <c r="P192" s="257"/>
      <c r="Q192" s="257"/>
    </row>
    <row r="193" spans="1:17" ht="24.95" hidden="1" customHeight="1" x14ac:dyDescent="0.25">
      <c r="A193" s="53"/>
      <c r="B193" s="53"/>
      <c r="C193" s="53"/>
      <c r="D193" s="53"/>
      <c r="E193" s="53">
        <v>32952</v>
      </c>
      <c r="F193" s="53"/>
      <c r="G193" s="61" t="s">
        <v>389</v>
      </c>
      <c r="H193" s="200">
        <f>H194</f>
        <v>5000</v>
      </c>
      <c r="I193" s="200">
        <f>I194</f>
        <v>1000</v>
      </c>
      <c r="J193" s="200">
        <f>J194</f>
        <v>1000</v>
      </c>
      <c r="N193" s="30"/>
      <c r="O193" s="257"/>
      <c r="P193" s="257"/>
      <c r="Q193" s="257"/>
    </row>
    <row r="194" spans="1:17" ht="24.95" hidden="1" customHeight="1" x14ac:dyDescent="0.25">
      <c r="A194" s="53"/>
      <c r="B194" s="53"/>
      <c r="C194" s="53"/>
      <c r="D194" s="53"/>
      <c r="E194" s="53"/>
      <c r="F194" s="53">
        <v>329520</v>
      </c>
      <c r="G194" s="61" t="s">
        <v>389</v>
      </c>
      <c r="H194" s="200">
        <v>5000</v>
      </c>
      <c r="I194" s="200">
        <v>1000</v>
      </c>
      <c r="J194" s="200">
        <v>1000</v>
      </c>
      <c r="N194" s="30"/>
      <c r="O194" s="257"/>
      <c r="P194" s="257"/>
      <c r="Q194" s="257"/>
    </row>
    <row r="195" spans="1:17" ht="30" hidden="1" customHeight="1" x14ac:dyDescent="0.25">
      <c r="A195" s="53"/>
      <c r="B195" s="53"/>
      <c r="C195" s="53"/>
      <c r="D195" s="53"/>
      <c r="E195" s="53">
        <v>32955</v>
      </c>
      <c r="F195" s="53"/>
      <c r="G195" s="61" t="s">
        <v>268</v>
      </c>
      <c r="H195" s="73">
        <f>H196</f>
        <v>30000</v>
      </c>
      <c r="I195" s="73">
        <f t="shared" ref="I195:J195" si="101">I196</f>
        <v>30000</v>
      </c>
      <c r="J195" s="73">
        <f t="shared" si="101"/>
        <v>30000</v>
      </c>
      <c r="K195" s="34"/>
      <c r="L195" s="34"/>
      <c r="M195" s="34"/>
      <c r="N195" s="39"/>
      <c r="O195" s="257"/>
      <c r="P195" s="257"/>
      <c r="Q195" s="257"/>
    </row>
    <row r="196" spans="1:17" ht="30" hidden="1" customHeight="1" x14ac:dyDescent="0.25">
      <c r="A196" s="53"/>
      <c r="B196" s="53"/>
      <c r="C196" s="53"/>
      <c r="D196" s="53"/>
      <c r="E196" s="53"/>
      <c r="F196" s="53">
        <v>329550</v>
      </c>
      <c r="G196" s="61" t="s">
        <v>268</v>
      </c>
      <c r="H196" s="73">
        <v>30000</v>
      </c>
      <c r="I196" s="73">
        <v>30000</v>
      </c>
      <c r="J196" s="73">
        <v>30000</v>
      </c>
      <c r="K196" s="75"/>
      <c r="L196" s="75"/>
      <c r="M196" s="75"/>
      <c r="N196" s="39"/>
      <c r="O196" s="257"/>
      <c r="P196" s="257"/>
      <c r="Q196" s="257"/>
    </row>
    <row r="197" spans="1:17" ht="24.95" hidden="1" customHeight="1" x14ac:dyDescent="0.25">
      <c r="A197" s="53"/>
      <c r="B197" s="53"/>
      <c r="C197" s="53"/>
      <c r="D197" s="53"/>
      <c r="E197" s="53">
        <v>32959</v>
      </c>
      <c r="F197" s="53"/>
      <c r="G197" s="61" t="s">
        <v>271</v>
      </c>
      <c r="H197" s="73">
        <f>H198+H199</f>
        <v>38000</v>
      </c>
      <c r="I197" s="73">
        <f t="shared" ref="I197:J197" si="102">I198+I199</f>
        <v>35000</v>
      </c>
      <c r="J197" s="73">
        <f t="shared" si="102"/>
        <v>38000</v>
      </c>
      <c r="K197" s="34"/>
      <c r="L197" s="34"/>
      <c r="M197" s="34"/>
      <c r="N197" s="39"/>
      <c r="O197" s="257"/>
      <c r="P197" s="257"/>
      <c r="Q197" s="257"/>
    </row>
    <row r="198" spans="1:17" ht="24.95" hidden="1" customHeight="1" x14ac:dyDescent="0.25">
      <c r="A198" s="53"/>
      <c r="B198" s="53"/>
      <c r="C198" s="53"/>
      <c r="D198" s="53"/>
      <c r="E198" s="53"/>
      <c r="F198" s="53">
        <v>329590</v>
      </c>
      <c r="G198" s="61" t="s">
        <v>273</v>
      </c>
      <c r="H198" s="73">
        <v>24000</v>
      </c>
      <c r="I198" s="73">
        <v>21000</v>
      </c>
      <c r="J198" s="73">
        <v>24000</v>
      </c>
      <c r="K198" s="75"/>
      <c r="L198" s="75"/>
      <c r="M198" s="75"/>
      <c r="N198" s="39"/>
      <c r="O198" s="257"/>
      <c r="P198" s="257"/>
      <c r="Q198" s="257"/>
    </row>
    <row r="199" spans="1:17" ht="24.95" hidden="1" customHeight="1" x14ac:dyDescent="0.25">
      <c r="A199" s="53"/>
      <c r="B199" s="53"/>
      <c r="C199" s="53"/>
      <c r="D199" s="53"/>
      <c r="E199" s="53"/>
      <c r="F199" s="53">
        <v>329591</v>
      </c>
      <c r="G199" s="61" t="s">
        <v>275</v>
      </c>
      <c r="H199" s="73">
        <v>14000</v>
      </c>
      <c r="I199" s="73">
        <v>14000</v>
      </c>
      <c r="J199" s="73">
        <v>14000</v>
      </c>
      <c r="K199" s="75"/>
      <c r="L199" s="75"/>
      <c r="M199" s="75"/>
      <c r="N199" s="39"/>
      <c r="O199" s="257"/>
      <c r="P199" s="257"/>
      <c r="Q199" s="257"/>
    </row>
    <row r="200" spans="1:17" ht="24.95" hidden="1" customHeight="1" x14ac:dyDescent="0.25">
      <c r="A200" s="53"/>
      <c r="B200" s="53"/>
      <c r="C200" s="53"/>
      <c r="D200" s="53">
        <v>3299</v>
      </c>
      <c r="E200" s="53"/>
      <c r="F200" s="53"/>
      <c r="G200" s="61" t="s">
        <v>49</v>
      </c>
      <c r="H200" s="73">
        <f>H201</f>
        <v>30000</v>
      </c>
      <c r="I200" s="73">
        <f t="shared" ref="I200:J200" si="103">I201</f>
        <v>15000</v>
      </c>
      <c r="J200" s="73">
        <f t="shared" si="103"/>
        <v>21000</v>
      </c>
      <c r="K200" s="59"/>
      <c r="L200" s="59"/>
      <c r="M200" s="59"/>
      <c r="N200" s="35"/>
      <c r="O200" s="257"/>
      <c r="P200" s="257"/>
      <c r="Q200" s="257"/>
    </row>
    <row r="201" spans="1:17" ht="24.95" hidden="1" customHeight="1" x14ac:dyDescent="0.25">
      <c r="A201" s="53"/>
      <c r="B201" s="53"/>
      <c r="C201" s="53"/>
      <c r="D201" s="53"/>
      <c r="E201" s="53">
        <v>32999</v>
      </c>
      <c r="F201" s="53"/>
      <c r="G201" s="61" t="s">
        <v>49</v>
      </c>
      <c r="H201" s="73">
        <f>H202</f>
        <v>30000</v>
      </c>
      <c r="I201" s="73">
        <f t="shared" ref="I201:J201" si="104">I202</f>
        <v>15000</v>
      </c>
      <c r="J201" s="73">
        <f t="shared" si="104"/>
        <v>21000</v>
      </c>
      <c r="K201" s="34"/>
      <c r="L201" s="34"/>
      <c r="M201" s="34"/>
      <c r="N201" s="35"/>
      <c r="O201" s="257"/>
      <c r="P201" s="257"/>
      <c r="Q201" s="257"/>
    </row>
    <row r="202" spans="1:17" ht="24.95" hidden="1" customHeight="1" x14ac:dyDescent="0.25">
      <c r="A202" s="53"/>
      <c r="B202" s="53"/>
      <c r="C202" s="53"/>
      <c r="D202" s="53"/>
      <c r="E202" s="53"/>
      <c r="F202" s="53">
        <v>329990</v>
      </c>
      <c r="G202" s="61" t="s">
        <v>49</v>
      </c>
      <c r="H202" s="73">
        <v>30000</v>
      </c>
      <c r="I202" s="73">
        <v>15000</v>
      </c>
      <c r="J202" s="73">
        <v>21000</v>
      </c>
      <c r="K202" s="75"/>
      <c r="L202" s="75"/>
      <c r="M202" s="75"/>
      <c r="N202" s="35"/>
      <c r="O202" s="257"/>
      <c r="P202" s="257"/>
      <c r="Q202" s="257"/>
    </row>
    <row r="203" spans="1:17" ht="24.95" customHeight="1" x14ac:dyDescent="0.25">
      <c r="A203" s="53"/>
      <c r="B203" s="88">
        <v>34</v>
      </c>
      <c r="C203" s="53"/>
      <c r="D203" s="53"/>
      <c r="E203" s="53"/>
      <c r="F203" s="53"/>
      <c r="G203" s="89" t="s">
        <v>55</v>
      </c>
      <c r="H203" s="92">
        <f t="shared" ref="H203:J203" si="105">H204</f>
        <v>20500</v>
      </c>
      <c r="I203" s="92">
        <f t="shared" si="105"/>
        <v>20500</v>
      </c>
      <c r="J203" s="92">
        <f t="shared" si="105"/>
        <v>21500</v>
      </c>
      <c r="K203" s="78"/>
      <c r="L203" s="78"/>
      <c r="M203" s="78"/>
      <c r="N203" s="35"/>
      <c r="O203" s="257"/>
      <c r="P203" s="257"/>
      <c r="Q203" s="257"/>
    </row>
    <row r="204" spans="1:17" s="32" customFormat="1" ht="24.95" customHeight="1" x14ac:dyDescent="0.25">
      <c r="A204" s="88"/>
      <c r="B204" s="88"/>
      <c r="C204" s="88">
        <v>343</v>
      </c>
      <c r="D204" s="88"/>
      <c r="E204" s="88"/>
      <c r="F204" s="88"/>
      <c r="G204" s="93" t="s">
        <v>56</v>
      </c>
      <c r="H204" s="92">
        <f t="shared" ref="H204:J204" si="106">H205+H208</f>
        <v>20500</v>
      </c>
      <c r="I204" s="267">
        <f t="shared" si="106"/>
        <v>20500</v>
      </c>
      <c r="J204" s="267">
        <f t="shared" si="106"/>
        <v>21500</v>
      </c>
      <c r="K204" s="68"/>
      <c r="L204" s="68"/>
      <c r="M204" s="68"/>
      <c r="N204" s="37"/>
      <c r="O204" s="257"/>
      <c r="P204" s="257"/>
      <c r="Q204" s="257"/>
    </row>
    <row r="205" spans="1:17" ht="24.95" hidden="1" customHeight="1" x14ac:dyDescent="0.25">
      <c r="A205" s="53"/>
      <c r="B205" s="53"/>
      <c r="C205" s="53"/>
      <c r="D205" s="53">
        <v>3431</v>
      </c>
      <c r="E205" s="53"/>
      <c r="F205" s="53"/>
      <c r="G205" s="61" t="s">
        <v>57</v>
      </c>
      <c r="H205" s="73">
        <f>H206</f>
        <v>20000</v>
      </c>
      <c r="I205" s="73">
        <f t="shared" ref="I205:J205" si="107">I206</f>
        <v>20000</v>
      </c>
      <c r="J205" s="73">
        <f t="shared" si="107"/>
        <v>21000</v>
      </c>
      <c r="K205" s="59"/>
      <c r="L205" s="59"/>
      <c r="M205" s="59"/>
      <c r="N205" s="35"/>
      <c r="O205" s="257"/>
      <c r="P205" s="257"/>
      <c r="Q205" s="257"/>
    </row>
    <row r="206" spans="1:17" ht="24.95" hidden="1" customHeight="1" x14ac:dyDescent="0.25">
      <c r="A206" s="53"/>
      <c r="B206" s="53"/>
      <c r="C206" s="53"/>
      <c r="D206" s="53"/>
      <c r="E206" s="53">
        <v>34311</v>
      </c>
      <c r="F206" s="53"/>
      <c r="G206" s="61" t="s">
        <v>279</v>
      </c>
      <c r="H206" s="73">
        <f>H207</f>
        <v>20000</v>
      </c>
      <c r="I206" s="73">
        <f t="shared" ref="I206:J206" si="108">I207</f>
        <v>20000</v>
      </c>
      <c r="J206" s="73">
        <f t="shared" si="108"/>
        <v>21000</v>
      </c>
      <c r="K206" s="34"/>
      <c r="L206" s="34"/>
      <c r="M206" s="34"/>
      <c r="N206" s="35"/>
      <c r="O206" s="257"/>
      <c r="P206" s="257"/>
      <c r="Q206" s="257"/>
    </row>
    <row r="207" spans="1:17" ht="24.95" hidden="1" customHeight="1" x14ac:dyDescent="0.25">
      <c r="A207" s="53"/>
      <c r="B207" s="53"/>
      <c r="C207" s="53"/>
      <c r="D207" s="53"/>
      <c r="E207" s="53"/>
      <c r="F207" s="53">
        <v>343110</v>
      </c>
      <c r="G207" s="61" t="s">
        <v>279</v>
      </c>
      <c r="H207" s="200">
        <v>20000</v>
      </c>
      <c r="I207" s="73">
        <v>20000</v>
      </c>
      <c r="J207" s="73">
        <v>21000</v>
      </c>
      <c r="K207" s="75"/>
      <c r="L207" s="75"/>
      <c r="M207" s="75"/>
      <c r="N207" s="35"/>
      <c r="O207" s="257"/>
      <c r="P207" s="257"/>
      <c r="Q207" s="257"/>
    </row>
    <row r="208" spans="1:17" ht="24.95" hidden="1" customHeight="1" x14ac:dyDescent="0.25">
      <c r="A208" s="54"/>
      <c r="B208" s="54"/>
      <c r="C208" s="54"/>
      <c r="D208" s="54">
        <v>3433</v>
      </c>
      <c r="E208" s="54"/>
      <c r="F208" s="54"/>
      <c r="G208" s="64" t="s">
        <v>58</v>
      </c>
      <c r="H208" s="73">
        <f>H209</f>
        <v>500</v>
      </c>
      <c r="I208" s="73">
        <f t="shared" ref="I208:J208" si="109">I209</f>
        <v>500</v>
      </c>
      <c r="J208" s="73">
        <f t="shared" si="109"/>
        <v>500</v>
      </c>
      <c r="K208" s="59"/>
      <c r="L208" s="59"/>
      <c r="M208" s="59"/>
      <c r="N208" s="35"/>
      <c r="O208" s="257"/>
      <c r="P208" s="257"/>
      <c r="Q208" s="257"/>
    </row>
    <row r="209" spans="1:17" ht="24.95" hidden="1" customHeight="1" x14ac:dyDescent="0.25">
      <c r="A209" s="54"/>
      <c r="B209" s="54"/>
      <c r="C209" s="54"/>
      <c r="D209" s="54"/>
      <c r="E209" s="53">
        <v>34333</v>
      </c>
      <c r="F209" s="53"/>
      <c r="G209" s="64" t="s">
        <v>58</v>
      </c>
      <c r="H209" s="73">
        <f>H210</f>
        <v>500</v>
      </c>
      <c r="I209" s="73">
        <f t="shared" ref="I209:J209" si="110">I210</f>
        <v>500</v>
      </c>
      <c r="J209" s="73">
        <f t="shared" si="110"/>
        <v>500</v>
      </c>
      <c r="K209" s="34"/>
      <c r="L209" s="34"/>
      <c r="M209" s="34"/>
      <c r="N209" s="35"/>
      <c r="O209" s="257"/>
      <c r="P209" s="257"/>
      <c r="Q209" s="257"/>
    </row>
    <row r="210" spans="1:17" ht="24.95" hidden="1" customHeight="1" x14ac:dyDescent="0.25">
      <c r="A210" s="54"/>
      <c r="B210" s="54"/>
      <c r="C210" s="54"/>
      <c r="D210" s="54"/>
      <c r="E210" s="53"/>
      <c r="F210" s="53">
        <v>343330</v>
      </c>
      <c r="G210" s="64" t="s">
        <v>58</v>
      </c>
      <c r="H210" s="73">
        <v>500</v>
      </c>
      <c r="I210" s="73">
        <v>500</v>
      </c>
      <c r="J210" s="73">
        <v>500</v>
      </c>
      <c r="K210" s="75"/>
      <c r="L210" s="75"/>
      <c r="M210" s="75"/>
      <c r="N210" s="35"/>
      <c r="O210" s="257"/>
      <c r="P210" s="257"/>
      <c r="Q210" s="257"/>
    </row>
    <row r="211" spans="1:17" ht="27.75" hidden="1" customHeight="1" x14ac:dyDescent="0.25">
      <c r="A211" s="54"/>
      <c r="B211" s="79">
        <v>37</v>
      </c>
      <c r="C211" s="54"/>
      <c r="D211" s="54"/>
      <c r="E211" s="53"/>
      <c r="F211" s="53"/>
      <c r="G211" s="94" t="s">
        <v>59</v>
      </c>
      <c r="H211" s="92">
        <f t="shared" ref="H211:J213" si="111">H212</f>
        <v>0</v>
      </c>
      <c r="I211" s="92">
        <f t="shared" si="111"/>
        <v>0</v>
      </c>
      <c r="J211" s="92">
        <f t="shared" si="111"/>
        <v>0</v>
      </c>
      <c r="K211" s="78"/>
      <c r="L211" s="78"/>
      <c r="M211" s="78"/>
      <c r="N211" s="35"/>
      <c r="O211" s="257"/>
      <c r="P211" s="257"/>
      <c r="Q211" s="257"/>
    </row>
    <row r="212" spans="1:17" s="32" customFormat="1" ht="26.25" hidden="1" customHeight="1" x14ac:dyDescent="0.25">
      <c r="A212" s="79"/>
      <c r="B212" s="79"/>
      <c r="C212" s="79">
        <v>372</v>
      </c>
      <c r="D212" s="79"/>
      <c r="E212" s="88"/>
      <c r="F212" s="88"/>
      <c r="G212" s="94" t="s">
        <v>60</v>
      </c>
      <c r="H212" s="92">
        <f>H213</f>
        <v>0</v>
      </c>
      <c r="I212" s="92">
        <f t="shared" si="111"/>
        <v>0</v>
      </c>
      <c r="J212" s="92">
        <f t="shared" si="111"/>
        <v>0</v>
      </c>
      <c r="K212" s="68"/>
      <c r="L212" s="68"/>
      <c r="M212" s="68"/>
      <c r="N212" s="37"/>
      <c r="O212" s="257"/>
      <c r="P212" s="257"/>
      <c r="Q212" s="257"/>
    </row>
    <row r="213" spans="1:17" ht="26.25" hidden="1" customHeight="1" x14ac:dyDescent="0.25">
      <c r="A213" s="54"/>
      <c r="B213" s="54"/>
      <c r="C213" s="54"/>
      <c r="D213" s="54">
        <v>3721</v>
      </c>
      <c r="E213" s="53"/>
      <c r="F213" s="53"/>
      <c r="G213" s="64" t="s">
        <v>61</v>
      </c>
      <c r="H213" s="73">
        <f>H214</f>
        <v>0</v>
      </c>
      <c r="I213" s="73">
        <f t="shared" si="111"/>
        <v>0</v>
      </c>
      <c r="J213" s="73">
        <f t="shared" si="111"/>
        <v>0</v>
      </c>
      <c r="K213" s="59"/>
      <c r="L213" s="59"/>
      <c r="M213" s="59"/>
      <c r="N213" s="35"/>
      <c r="O213" s="257"/>
      <c r="P213" s="257"/>
      <c r="Q213" s="257"/>
    </row>
    <row r="214" spans="1:17" ht="26.25" hidden="1" customHeight="1" x14ac:dyDescent="0.25">
      <c r="A214" s="54"/>
      <c r="B214" s="54"/>
      <c r="C214" s="54"/>
      <c r="D214" s="54"/>
      <c r="E214" s="53" t="s">
        <v>284</v>
      </c>
      <c r="F214" s="53"/>
      <c r="G214" s="64" t="s">
        <v>285</v>
      </c>
      <c r="H214" s="73">
        <f>H215</f>
        <v>0</v>
      </c>
      <c r="I214" s="73">
        <f t="shared" ref="I214:J214" si="112">I215</f>
        <v>0</v>
      </c>
      <c r="J214" s="73">
        <f t="shared" si="112"/>
        <v>0</v>
      </c>
      <c r="K214" s="34"/>
      <c r="L214" s="34"/>
      <c r="M214" s="34"/>
      <c r="N214" s="35"/>
      <c r="O214" s="257"/>
      <c r="P214" s="257"/>
      <c r="Q214" s="257"/>
    </row>
    <row r="215" spans="1:17" ht="26.25" hidden="1" customHeight="1" x14ac:dyDescent="0.25">
      <c r="A215" s="54"/>
      <c r="B215" s="54"/>
      <c r="C215" s="54"/>
      <c r="D215" s="54"/>
      <c r="E215" s="53"/>
      <c r="F215" s="53" t="s">
        <v>286</v>
      </c>
      <c r="G215" s="64" t="s">
        <v>285</v>
      </c>
      <c r="H215" s="73">
        <v>0</v>
      </c>
      <c r="I215" s="73">
        <v>0</v>
      </c>
      <c r="J215" s="73">
        <v>0</v>
      </c>
      <c r="K215" s="75"/>
      <c r="L215" s="75"/>
      <c r="M215" s="75"/>
      <c r="N215" s="35"/>
      <c r="O215" s="257"/>
      <c r="P215" s="257"/>
      <c r="Q215" s="257"/>
    </row>
    <row r="216" spans="1:17" ht="20.100000000000001" hidden="1" customHeight="1" x14ac:dyDescent="0.25">
      <c r="A216" s="54"/>
      <c r="B216" s="79">
        <v>38</v>
      </c>
      <c r="C216" s="54"/>
      <c r="D216" s="54"/>
      <c r="E216" s="53"/>
      <c r="F216" s="53"/>
      <c r="G216" s="95" t="s">
        <v>62</v>
      </c>
      <c r="H216" s="92">
        <f t="shared" ref="H216:J218" si="113">H217</f>
        <v>0</v>
      </c>
      <c r="I216" s="92">
        <f t="shared" si="113"/>
        <v>0</v>
      </c>
      <c r="J216" s="92">
        <f t="shared" si="113"/>
        <v>0</v>
      </c>
      <c r="K216" s="78"/>
      <c r="L216" s="78"/>
      <c r="M216" s="78"/>
      <c r="N216" s="35"/>
      <c r="O216" s="257"/>
      <c r="P216" s="257"/>
      <c r="Q216" s="257"/>
    </row>
    <row r="217" spans="1:17" s="32" customFormat="1" ht="20.100000000000001" hidden="1" customHeight="1" x14ac:dyDescent="0.25">
      <c r="A217" s="79"/>
      <c r="B217" s="79"/>
      <c r="C217" s="79">
        <v>381</v>
      </c>
      <c r="D217" s="79"/>
      <c r="E217" s="88"/>
      <c r="F217" s="88"/>
      <c r="G217" s="95" t="s">
        <v>63</v>
      </c>
      <c r="H217" s="92">
        <f>H218</f>
        <v>0</v>
      </c>
      <c r="I217" s="92">
        <f t="shared" si="113"/>
        <v>0</v>
      </c>
      <c r="J217" s="92">
        <f t="shared" si="113"/>
        <v>0</v>
      </c>
      <c r="K217" s="68"/>
      <c r="L217" s="68"/>
      <c r="M217" s="68"/>
      <c r="N217" s="37"/>
      <c r="O217" s="257"/>
      <c r="P217" s="257"/>
      <c r="Q217" s="257"/>
    </row>
    <row r="218" spans="1:17" ht="20.100000000000001" hidden="1" customHeight="1" x14ac:dyDescent="0.25">
      <c r="A218" s="54"/>
      <c r="B218" s="54"/>
      <c r="C218" s="54"/>
      <c r="D218" s="54">
        <v>3811</v>
      </c>
      <c r="E218" s="53"/>
      <c r="F218" s="53"/>
      <c r="G218" s="66" t="s">
        <v>64</v>
      </c>
      <c r="H218" s="73">
        <f>H219</f>
        <v>0</v>
      </c>
      <c r="I218" s="73">
        <f t="shared" si="113"/>
        <v>0</v>
      </c>
      <c r="J218" s="73">
        <f t="shared" si="113"/>
        <v>0</v>
      </c>
      <c r="K218" s="59"/>
      <c r="L218" s="59"/>
      <c r="M218" s="59"/>
      <c r="N218" s="35"/>
      <c r="O218" s="257"/>
      <c r="P218" s="257"/>
      <c r="Q218" s="257"/>
    </row>
    <row r="219" spans="1:17" ht="25.5" hidden="1" customHeight="1" x14ac:dyDescent="0.25">
      <c r="A219" s="54"/>
      <c r="B219" s="54"/>
      <c r="C219" s="54"/>
      <c r="D219" s="54"/>
      <c r="E219" s="53">
        <v>38111</v>
      </c>
      <c r="F219" s="53"/>
      <c r="G219" s="64" t="s">
        <v>359</v>
      </c>
      <c r="H219" s="73">
        <f>H220</f>
        <v>0</v>
      </c>
      <c r="I219" s="73">
        <f t="shared" ref="I219:J219" si="114">I220</f>
        <v>0</v>
      </c>
      <c r="J219" s="73">
        <f t="shared" si="114"/>
        <v>0</v>
      </c>
      <c r="K219" s="34"/>
      <c r="L219" s="34"/>
      <c r="M219" s="34"/>
      <c r="N219" s="35"/>
      <c r="O219" s="257"/>
      <c r="P219" s="257"/>
      <c r="Q219" s="257"/>
    </row>
    <row r="220" spans="1:17" ht="25.5" hidden="1" customHeight="1" x14ac:dyDescent="0.25">
      <c r="A220" s="54"/>
      <c r="B220" s="54"/>
      <c r="C220" s="54"/>
      <c r="D220" s="54"/>
      <c r="E220" s="53"/>
      <c r="F220" s="53">
        <v>381110</v>
      </c>
      <c r="G220" s="64" t="s">
        <v>359</v>
      </c>
      <c r="H220" s="73">
        <v>0</v>
      </c>
      <c r="I220" s="73">
        <v>0</v>
      </c>
      <c r="J220" s="73">
        <v>0</v>
      </c>
      <c r="K220" s="75"/>
      <c r="L220" s="75"/>
      <c r="M220" s="75"/>
      <c r="N220" s="35"/>
      <c r="O220" s="257"/>
      <c r="P220" s="257"/>
      <c r="Q220" s="257"/>
    </row>
    <row r="221" spans="1:17" ht="30" customHeight="1" x14ac:dyDescent="0.25">
      <c r="A221" s="53"/>
      <c r="B221" s="88">
        <v>36</v>
      </c>
      <c r="C221" s="88"/>
      <c r="D221" s="245"/>
      <c r="E221" s="173"/>
      <c r="F221" s="173"/>
      <c r="G221" s="90" t="s">
        <v>504</v>
      </c>
      <c r="H221" s="269">
        <f>H222</f>
        <v>51000</v>
      </c>
      <c r="I221" s="270">
        <f t="shared" ref="I221:J221" si="115">I222</f>
        <v>0</v>
      </c>
      <c r="J221" s="270">
        <f t="shared" si="115"/>
        <v>0</v>
      </c>
      <c r="K221" s="74"/>
      <c r="L221" s="74"/>
      <c r="M221" s="74"/>
      <c r="O221" s="257"/>
      <c r="P221" s="257"/>
      <c r="Q221" s="257"/>
    </row>
    <row r="222" spans="1:17" ht="32.25" customHeight="1" x14ac:dyDescent="0.25">
      <c r="A222" s="53"/>
      <c r="B222" s="88"/>
      <c r="C222" s="88">
        <v>369</v>
      </c>
      <c r="D222" s="245"/>
      <c r="E222" s="173"/>
      <c r="F222" s="173"/>
      <c r="G222" s="90" t="s">
        <v>505</v>
      </c>
      <c r="H222" s="269">
        <f>H223</f>
        <v>51000</v>
      </c>
      <c r="I222" s="268">
        <f t="shared" ref="I222:J222" si="116">I223</f>
        <v>0</v>
      </c>
      <c r="J222" s="268">
        <f t="shared" si="116"/>
        <v>0</v>
      </c>
      <c r="K222" s="74"/>
      <c r="L222" s="74"/>
      <c r="M222" s="74"/>
      <c r="O222" s="257"/>
      <c r="P222" s="257"/>
      <c r="Q222" s="257"/>
    </row>
    <row r="223" spans="1:17" ht="25.5" hidden="1" customHeight="1" x14ac:dyDescent="0.25">
      <c r="A223" s="53"/>
      <c r="B223" s="253"/>
      <c r="C223" s="53"/>
      <c r="D223" s="53">
        <v>3691</v>
      </c>
      <c r="E223" s="53"/>
      <c r="F223" s="53"/>
      <c r="G223" s="61" t="s">
        <v>506</v>
      </c>
      <c r="H223" s="200">
        <f>H224</f>
        <v>51000</v>
      </c>
      <c r="I223" s="209">
        <f t="shared" ref="I223:J223" si="117">I224</f>
        <v>0</v>
      </c>
      <c r="J223" s="209">
        <f t="shared" si="117"/>
        <v>0</v>
      </c>
      <c r="K223" s="74"/>
      <c r="L223" s="74"/>
      <c r="M223" s="74"/>
      <c r="O223" s="257"/>
      <c r="P223" s="257"/>
      <c r="Q223" s="257"/>
    </row>
    <row r="224" spans="1:17" ht="25.5" hidden="1" customHeight="1" x14ac:dyDescent="0.25">
      <c r="A224" s="53"/>
      <c r="B224" s="253"/>
      <c r="C224" s="53"/>
      <c r="D224" s="53"/>
      <c r="E224" s="53" t="s">
        <v>507</v>
      </c>
      <c r="F224" s="53"/>
      <c r="G224" s="61" t="s">
        <v>506</v>
      </c>
      <c r="H224" s="200">
        <f>H225+H226+H227+H228+H229</f>
        <v>51000</v>
      </c>
      <c r="I224" s="209">
        <f t="shared" ref="I224:J224" si="118">I225</f>
        <v>0</v>
      </c>
      <c r="J224" s="209">
        <f t="shared" si="118"/>
        <v>0</v>
      </c>
      <c r="K224" s="74"/>
      <c r="L224" s="74"/>
      <c r="M224" s="74"/>
      <c r="O224" s="257"/>
      <c r="P224" s="257"/>
      <c r="Q224" s="257"/>
    </row>
    <row r="225" spans="1:17" ht="25.5" hidden="1" customHeight="1" x14ac:dyDescent="0.25">
      <c r="A225" s="53"/>
      <c r="B225" s="253"/>
      <c r="C225" s="53"/>
      <c r="D225" s="53"/>
      <c r="E225" s="53"/>
      <c r="F225" s="53" t="s">
        <v>508</v>
      </c>
      <c r="G225" s="61" t="s">
        <v>509</v>
      </c>
      <c r="H225" s="200">
        <v>0</v>
      </c>
      <c r="I225" s="200">
        <v>0</v>
      </c>
      <c r="J225" s="200">
        <v>0</v>
      </c>
      <c r="K225" s="74"/>
      <c r="L225" s="74"/>
      <c r="M225" s="74"/>
      <c r="O225" s="257"/>
      <c r="P225" s="257"/>
      <c r="Q225" s="257"/>
    </row>
    <row r="226" spans="1:17" ht="25.5" hidden="1" customHeight="1" x14ac:dyDescent="0.25">
      <c r="A226" s="53"/>
      <c r="B226" s="253"/>
      <c r="C226" s="53"/>
      <c r="D226" s="53"/>
      <c r="E226" s="53"/>
      <c r="F226" s="53" t="s">
        <v>510</v>
      </c>
      <c r="G226" s="61" t="s">
        <v>511</v>
      </c>
      <c r="H226" s="200">
        <v>40000</v>
      </c>
      <c r="I226" s="200">
        <v>0</v>
      </c>
      <c r="J226" s="200">
        <v>0</v>
      </c>
      <c r="K226" s="74"/>
      <c r="L226" s="74"/>
      <c r="M226" s="74"/>
      <c r="O226" s="257"/>
      <c r="P226" s="257"/>
      <c r="Q226" s="257"/>
    </row>
    <row r="227" spans="1:17" ht="25.5" hidden="1" customHeight="1" x14ac:dyDescent="0.25">
      <c r="A227" s="53"/>
      <c r="B227" s="53"/>
      <c r="C227" s="53"/>
      <c r="D227" s="53"/>
      <c r="E227" s="53"/>
      <c r="F227" s="53">
        <v>369112</v>
      </c>
      <c r="G227" s="61" t="s">
        <v>512</v>
      </c>
      <c r="H227" s="200">
        <v>3000</v>
      </c>
      <c r="I227" s="200">
        <v>0</v>
      </c>
      <c r="J227" s="200">
        <v>0</v>
      </c>
      <c r="K227" s="74"/>
      <c r="L227" s="74"/>
      <c r="M227" s="74"/>
      <c r="O227" s="257"/>
      <c r="P227" s="257"/>
      <c r="Q227" s="257"/>
    </row>
    <row r="228" spans="1:17" ht="25.5" hidden="1" customHeight="1" x14ac:dyDescent="0.25">
      <c r="A228" s="53"/>
      <c r="B228" s="53"/>
      <c r="C228" s="53"/>
      <c r="D228" s="53"/>
      <c r="E228" s="53"/>
      <c r="F228" s="53">
        <v>369113</v>
      </c>
      <c r="G228" s="61" t="s">
        <v>513</v>
      </c>
      <c r="H228" s="200">
        <v>5000</v>
      </c>
      <c r="I228" s="200">
        <v>0</v>
      </c>
      <c r="J228" s="200">
        <v>0</v>
      </c>
      <c r="K228" s="74"/>
      <c r="L228" s="74"/>
      <c r="M228" s="74"/>
      <c r="O228" s="257"/>
      <c r="P228" s="257"/>
      <c r="Q228" s="257"/>
    </row>
    <row r="229" spans="1:17" ht="25.5" hidden="1" customHeight="1" x14ac:dyDescent="0.25">
      <c r="A229" s="53"/>
      <c r="B229" s="53"/>
      <c r="C229" s="53"/>
      <c r="D229" s="53"/>
      <c r="E229" s="53"/>
      <c r="F229" s="53">
        <v>369114</v>
      </c>
      <c r="G229" s="61" t="s">
        <v>514</v>
      </c>
      <c r="H229" s="200">
        <v>3000</v>
      </c>
      <c r="I229" s="200">
        <v>0</v>
      </c>
      <c r="J229" s="200">
        <v>0</v>
      </c>
      <c r="K229" s="74"/>
      <c r="L229" s="74"/>
      <c r="M229" s="74"/>
      <c r="O229" s="257"/>
      <c r="P229" s="257"/>
      <c r="Q229" s="257"/>
    </row>
    <row r="230" spans="1:17" ht="30" hidden="1" customHeight="1" x14ac:dyDescent="0.25">
      <c r="A230" s="84"/>
      <c r="B230" s="84"/>
      <c r="C230" s="87"/>
      <c r="D230" s="87"/>
      <c r="E230" s="96"/>
      <c r="F230" s="96"/>
      <c r="G230" s="85" t="s">
        <v>16</v>
      </c>
      <c r="H230" s="73"/>
      <c r="I230" s="73"/>
      <c r="J230" s="73"/>
      <c r="K230" s="34"/>
      <c r="L230" s="34"/>
      <c r="M230" s="34"/>
      <c r="N230" s="35"/>
      <c r="O230" s="257"/>
      <c r="P230" s="257"/>
      <c r="Q230" s="257"/>
    </row>
    <row r="231" spans="1:17" ht="30" customHeight="1" x14ac:dyDescent="0.25">
      <c r="A231" s="79">
        <v>4</v>
      </c>
      <c r="B231" s="54"/>
      <c r="C231" s="54"/>
      <c r="D231" s="54"/>
      <c r="E231" s="54"/>
      <c r="F231" s="54"/>
      <c r="G231" s="80" t="s">
        <v>8</v>
      </c>
      <c r="H231" s="92">
        <f>H232+H237</f>
        <v>2731800</v>
      </c>
      <c r="I231" s="92">
        <f t="shared" ref="I231:J231" si="119">I232+I237</f>
        <v>41720</v>
      </c>
      <c r="J231" s="92">
        <f t="shared" si="119"/>
        <v>41000</v>
      </c>
      <c r="K231" s="102"/>
      <c r="L231" s="102"/>
      <c r="M231" s="102"/>
      <c r="N231" s="35"/>
      <c r="O231" s="257"/>
      <c r="P231" s="257"/>
      <c r="Q231" s="257"/>
    </row>
    <row r="232" spans="1:17" ht="30" customHeight="1" x14ac:dyDescent="0.25">
      <c r="A232" s="54"/>
      <c r="B232" s="79">
        <v>41</v>
      </c>
      <c r="C232" s="79"/>
      <c r="D232" s="79"/>
      <c r="E232" s="79"/>
      <c r="F232" s="79"/>
      <c r="G232" s="80" t="s">
        <v>65</v>
      </c>
      <c r="H232" s="92">
        <f t="shared" ref="H232:J234" si="120">H233</f>
        <v>10000</v>
      </c>
      <c r="I232" s="92">
        <f t="shared" si="120"/>
        <v>900</v>
      </c>
      <c r="J232" s="92">
        <f t="shared" si="120"/>
        <v>900</v>
      </c>
      <c r="K232" s="78"/>
      <c r="L232" s="78"/>
      <c r="M232" s="78"/>
      <c r="N232" s="35"/>
      <c r="O232" s="257"/>
      <c r="P232" s="257"/>
      <c r="Q232" s="257"/>
    </row>
    <row r="233" spans="1:17" s="32" customFormat="1" ht="24.95" customHeight="1" x14ac:dyDescent="0.25">
      <c r="A233" s="79"/>
      <c r="B233" s="79"/>
      <c r="C233" s="79">
        <v>412</v>
      </c>
      <c r="D233" s="79"/>
      <c r="E233" s="79"/>
      <c r="F233" s="79"/>
      <c r="G233" s="97" t="s">
        <v>66</v>
      </c>
      <c r="H233" s="92">
        <f t="shared" si="120"/>
        <v>10000</v>
      </c>
      <c r="I233" s="267">
        <f t="shared" si="120"/>
        <v>900</v>
      </c>
      <c r="J233" s="267">
        <f t="shared" si="120"/>
        <v>900</v>
      </c>
      <c r="K233" s="68"/>
      <c r="L233" s="68"/>
      <c r="M233" s="68"/>
      <c r="N233" s="37"/>
      <c r="O233" s="257"/>
      <c r="P233" s="257"/>
      <c r="Q233" s="257"/>
    </row>
    <row r="234" spans="1:17" ht="24.95" hidden="1" customHeight="1" x14ac:dyDescent="0.25">
      <c r="A234" s="54"/>
      <c r="B234" s="54"/>
      <c r="C234" s="54"/>
      <c r="D234" s="54">
        <v>4123</v>
      </c>
      <c r="E234" s="54"/>
      <c r="F234" s="54"/>
      <c r="G234" s="65" t="s">
        <v>67</v>
      </c>
      <c r="H234" s="73">
        <f>H235</f>
        <v>10000</v>
      </c>
      <c r="I234" s="73">
        <f t="shared" si="120"/>
        <v>900</v>
      </c>
      <c r="J234" s="73">
        <f t="shared" si="120"/>
        <v>900</v>
      </c>
      <c r="K234" s="59"/>
      <c r="L234" s="59"/>
      <c r="M234" s="59"/>
      <c r="N234" s="35"/>
      <c r="O234" s="257"/>
      <c r="P234" s="257"/>
      <c r="Q234" s="257"/>
    </row>
    <row r="235" spans="1:17" ht="24.95" hidden="1" customHeight="1" x14ac:dyDescent="0.25">
      <c r="A235" s="54"/>
      <c r="B235" s="54"/>
      <c r="C235" s="54"/>
      <c r="D235" s="54"/>
      <c r="E235" s="53">
        <v>41231</v>
      </c>
      <c r="F235" s="54"/>
      <c r="G235" s="65" t="s">
        <v>67</v>
      </c>
      <c r="H235" s="73">
        <f>H236</f>
        <v>10000</v>
      </c>
      <c r="I235" s="73">
        <f t="shared" ref="I235:J235" si="121">I236</f>
        <v>900</v>
      </c>
      <c r="J235" s="73">
        <f t="shared" si="121"/>
        <v>900</v>
      </c>
      <c r="K235" s="34"/>
      <c r="L235" s="34"/>
      <c r="M235" s="34"/>
      <c r="N235" s="35"/>
      <c r="O235" s="257"/>
      <c r="P235" s="257"/>
      <c r="Q235" s="257"/>
    </row>
    <row r="236" spans="1:17" ht="24.95" hidden="1" customHeight="1" x14ac:dyDescent="0.25">
      <c r="A236" s="54"/>
      <c r="B236" s="54"/>
      <c r="C236" s="54"/>
      <c r="D236" s="54"/>
      <c r="E236" s="53"/>
      <c r="F236" s="54">
        <v>412310</v>
      </c>
      <c r="G236" s="65" t="s">
        <v>67</v>
      </c>
      <c r="H236" s="73">
        <v>10000</v>
      </c>
      <c r="I236" s="73">
        <v>900</v>
      </c>
      <c r="J236" s="73">
        <v>900</v>
      </c>
      <c r="K236" s="75"/>
      <c r="L236" s="75"/>
      <c r="M236" s="75"/>
      <c r="N236" s="35"/>
      <c r="O236" s="257"/>
      <c r="P236" s="257"/>
      <c r="Q236" s="257"/>
    </row>
    <row r="237" spans="1:17" ht="30" customHeight="1" x14ac:dyDescent="0.25">
      <c r="A237" s="79"/>
      <c r="B237" s="79">
        <v>42</v>
      </c>
      <c r="C237" s="79"/>
      <c r="D237" s="79"/>
      <c r="E237" s="79"/>
      <c r="F237" s="79"/>
      <c r="G237" s="80" t="s">
        <v>68</v>
      </c>
      <c r="H237" s="92">
        <f>H238+H257+H261</f>
        <v>2721800</v>
      </c>
      <c r="I237" s="92">
        <f>I238+I257+I261</f>
        <v>40820</v>
      </c>
      <c r="J237" s="92">
        <f>J238+J257+J261</f>
        <v>40100</v>
      </c>
      <c r="K237" s="78"/>
      <c r="L237" s="78"/>
      <c r="M237" s="78"/>
      <c r="N237" s="35"/>
      <c r="O237" s="257"/>
      <c r="P237" s="257"/>
      <c r="Q237" s="257"/>
    </row>
    <row r="238" spans="1:17" s="32" customFormat="1" ht="24.95" customHeight="1" x14ac:dyDescent="0.25">
      <c r="A238" s="79"/>
      <c r="B238" s="79"/>
      <c r="C238" s="79">
        <v>422</v>
      </c>
      <c r="D238" s="79"/>
      <c r="E238" s="79"/>
      <c r="F238" s="79"/>
      <c r="G238" s="95" t="s">
        <v>69</v>
      </c>
      <c r="H238" s="92">
        <f>H239+H249+H254+H246</f>
        <v>2711800</v>
      </c>
      <c r="I238" s="267">
        <f>I239+I249+I254+I246</f>
        <v>40820</v>
      </c>
      <c r="J238" s="267">
        <f>J239+J249+J254+J246</f>
        <v>40100</v>
      </c>
      <c r="K238" s="68"/>
      <c r="L238" s="68"/>
      <c r="M238" s="68"/>
      <c r="N238" s="37"/>
      <c r="O238" s="257"/>
      <c r="P238" s="257"/>
      <c r="Q238" s="257"/>
    </row>
    <row r="239" spans="1:17" s="43" customFormat="1" ht="24.95" hidden="1" customHeight="1" x14ac:dyDescent="0.25">
      <c r="A239" s="54"/>
      <c r="B239" s="54"/>
      <c r="C239" s="54"/>
      <c r="D239" s="54">
        <v>4221</v>
      </c>
      <c r="E239" s="54"/>
      <c r="F239" s="54"/>
      <c r="G239" s="66" t="s">
        <v>70</v>
      </c>
      <c r="H239" s="73">
        <f>H240+H242+H244</f>
        <v>60000</v>
      </c>
      <c r="I239" s="263">
        <f t="shared" ref="I239:J239" si="122">I240+I242</f>
        <v>5000</v>
      </c>
      <c r="J239" s="263">
        <f t="shared" si="122"/>
        <v>5000</v>
      </c>
      <c r="K239" s="59"/>
      <c r="L239" s="59"/>
      <c r="M239" s="59"/>
      <c r="N239" s="42"/>
      <c r="O239" s="257"/>
      <c r="P239" s="257"/>
      <c r="Q239" s="257"/>
    </row>
    <row r="240" spans="1:17" s="43" customFormat="1" ht="24.95" hidden="1" customHeight="1" x14ac:dyDescent="0.25">
      <c r="A240" s="54"/>
      <c r="B240" s="54"/>
      <c r="C240" s="54"/>
      <c r="D240" s="54"/>
      <c r="E240" s="53">
        <v>42211</v>
      </c>
      <c r="F240" s="54"/>
      <c r="G240" s="66" t="s">
        <v>332</v>
      </c>
      <c r="H240" s="73">
        <f>H241</f>
        <v>40000</v>
      </c>
      <c r="I240" s="263">
        <f t="shared" ref="I240:J240" si="123">I241</f>
        <v>5000</v>
      </c>
      <c r="J240" s="263">
        <f t="shared" si="123"/>
        <v>5000</v>
      </c>
      <c r="K240" s="34"/>
      <c r="L240" s="34"/>
      <c r="M240" s="34"/>
      <c r="N240" s="42"/>
      <c r="O240" s="257"/>
      <c r="P240" s="257"/>
      <c r="Q240" s="257"/>
    </row>
    <row r="241" spans="1:17" s="43" customFormat="1" ht="24.95" hidden="1" customHeight="1" x14ac:dyDescent="0.25">
      <c r="A241" s="54"/>
      <c r="B241" s="54"/>
      <c r="C241" s="54"/>
      <c r="D241" s="54"/>
      <c r="E241" s="53"/>
      <c r="F241" s="54">
        <v>422110</v>
      </c>
      <c r="G241" s="66" t="s">
        <v>332</v>
      </c>
      <c r="H241" s="73">
        <v>40000</v>
      </c>
      <c r="I241" s="263">
        <v>5000</v>
      </c>
      <c r="J241" s="263">
        <v>5000</v>
      </c>
      <c r="K241" s="75"/>
      <c r="L241" s="75"/>
      <c r="M241" s="75"/>
      <c r="N241" s="42"/>
      <c r="O241" s="257"/>
      <c r="P241" s="257"/>
      <c r="Q241" s="257"/>
    </row>
    <row r="242" spans="1:17" s="43" customFormat="1" ht="24.95" hidden="1" customHeight="1" x14ac:dyDescent="0.25">
      <c r="A242" s="54"/>
      <c r="B242" s="54"/>
      <c r="C242" s="54"/>
      <c r="D242" s="54"/>
      <c r="E242" s="53">
        <v>42212</v>
      </c>
      <c r="F242" s="54"/>
      <c r="G242" s="66" t="s">
        <v>335</v>
      </c>
      <c r="H242" s="73">
        <f>H243</f>
        <v>20000</v>
      </c>
      <c r="I242" s="263">
        <f t="shared" ref="I242:J242" si="124">I243</f>
        <v>0</v>
      </c>
      <c r="J242" s="263">
        <f t="shared" si="124"/>
        <v>0</v>
      </c>
      <c r="K242" s="34"/>
      <c r="L242" s="34"/>
      <c r="M242" s="34"/>
      <c r="N242" s="42"/>
      <c r="O242" s="257"/>
      <c r="P242" s="257"/>
      <c r="Q242" s="257"/>
    </row>
    <row r="243" spans="1:17" s="43" customFormat="1" ht="24.95" hidden="1" customHeight="1" x14ac:dyDescent="0.25">
      <c r="A243" s="54"/>
      <c r="B243" s="54"/>
      <c r="C243" s="54"/>
      <c r="D243" s="54"/>
      <c r="E243" s="53"/>
      <c r="F243" s="54">
        <v>422120</v>
      </c>
      <c r="G243" s="66" t="s">
        <v>335</v>
      </c>
      <c r="H243" s="73">
        <v>20000</v>
      </c>
      <c r="I243" s="263">
        <v>0</v>
      </c>
      <c r="J243" s="263">
        <v>0</v>
      </c>
      <c r="K243" s="75"/>
      <c r="L243" s="75"/>
      <c r="M243" s="75"/>
      <c r="N243" s="42"/>
      <c r="O243" s="257"/>
      <c r="P243" s="257"/>
      <c r="Q243" s="257"/>
    </row>
    <row r="244" spans="1:17" s="43" customFormat="1" ht="24.95" hidden="1" customHeight="1" x14ac:dyDescent="0.25">
      <c r="A244" s="54"/>
      <c r="B244" s="54"/>
      <c r="C244" s="54"/>
      <c r="D244" s="54"/>
      <c r="E244" s="53">
        <v>42219</v>
      </c>
      <c r="F244" s="54"/>
      <c r="G244" s="66" t="s">
        <v>480</v>
      </c>
      <c r="H244" s="73">
        <f>H245</f>
        <v>0</v>
      </c>
      <c r="I244" s="263">
        <f t="shared" ref="I244:J244" si="125">I245</f>
        <v>0</v>
      </c>
      <c r="J244" s="263">
        <f t="shared" si="125"/>
        <v>0</v>
      </c>
      <c r="K244" s="34"/>
      <c r="L244" s="34"/>
      <c r="M244" s="34"/>
      <c r="N244" s="42"/>
      <c r="O244" s="257"/>
      <c r="P244" s="257"/>
      <c r="Q244" s="257"/>
    </row>
    <row r="245" spans="1:17" s="43" customFormat="1" ht="24.95" hidden="1" customHeight="1" x14ac:dyDescent="0.25">
      <c r="A245" s="54"/>
      <c r="B245" s="54"/>
      <c r="C245" s="54"/>
      <c r="D245" s="54"/>
      <c r="E245" s="53"/>
      <c r="F245" s="54">
        <v>422190</v>
      </c>
      <c r="G245" s="66" t="s">
        <v>522</v>
      </c>
      <c r="H245" s="73">
        <v>0</v>
      </c>
      <c r="I245" s="263">
        <v>0</v>
      </c>
      <c r="J245" s="263">
        <v>0</v>
      </c>
      <c r="K245" s="75"/>
      <c r="L245" s="75"/>
      <c r="M245" s="75"/>
      <c r="N245" s="42"/>
      <c r="O245" s="257"/>
      <c r="P245" s="257"/>
      <c r="Q245" s="257"/>
    </row>
    <row r="246" spans="1:17" s="43" customFormat="1" ht="24.95" hidden="1" customHeight="1" x14ac:dyDescent="0.25">
      <c r="A246" s="54"/>
      <c r="B246" s="54"/>
      <c r="C246" s="54"/>
      <c r="D246" s="54">
        <v>4223</v>
      </c>
      <c r="E246" s="53"/>
      <c r="F246" s="54"/>
      <c r="G246" s="66" t="s">
        <v>427</v>
      </c>
      <c r="H246" s="73">
        <f>H247</f>
        <v>20000</v>
      </c>
      <c r="I246" s="263">
        <f t="shared" ref="I246:J246" si="126">I247</f>
        <v>0</v>
      </c>
      <c r="J246" s="263">
        <f t="shared" si="126"/>
        <v>0</v>
      </c>
      <c r="K246" s="59"/>
      <c r="L246" s="59"/>
      <c r="M246" s="59"/>
      <c r="N246" s="42"/>
      <c r="O246" s="257"/>
      <c r="P246" s="257"/>
      <c r="Q246" s="257"/>
    </row>
    <row r="247" spans="1:17" s="43" customFormat="1" ht="24.95" hidden="1" customHeight="1" x14ac:dyDescent="0.25">
      <c r="A247" s="54"/>
      <c r="B247" s="54"/>
      <c r="C247" s="54"/>
      <c r="D247" s="54"/>
      <c r="E247" s="53">
        <v>42231</v>
      </c>
      <c r="F247" s="54"/>
      <c r="G247" s="66" t="s">
        <v>428</v>
      </c>
      <c r="H247" s="73">
        <f>H248</f>
        <v>20000</v>
      </c>
      <c r="I247" s="263">
        <f t="shared" ref="I247:J247" si="127">I248</f>
        <v>0</v>
      </c>
      <c r="J247" s="263">
        <f t="shared" si="127"/>
        <v>0</v>
      </c>
      <c r="K247" s="34"/>
      <c r="L247" s="34"/>
      <c r="M247" s="34"/>
      <c r="N247" s="42"/>
      <c r="O247" s="257"/>
      <c r="P247" s="257"/>
      <c r="Q247" s="257"/>
    </row>
    <row r="248" spans="1:17" s="43" customFormat="1" ht="24.95" hidden="1" customHeight="1" x14ac:dyDescent="0.25">
      <c r="A248" s="54"/>
      <c r="B248" s="54"/>
      <c r="C248" s="54"/>
      <c r="D248" s="54"/>
      <c r="E248" s="53"/>
      <c r="F248" s="54">
        <v>422310</v>
      </c>
      <c r="G248" s="66" t="s">
        <v>428</v>
      </c>
      <c r="H248" s="73">
        <v>20000</v>
      </c>
      <c r="I248" s="263">
        <v>0</v>
      </c>
      <c r="J248" s="263">
        <v>0</v>
      </c>
      <c r="K248" s="75"/>
      <c r="L248" s="75"/>
      <c r="M248" s="75"/>
      <c r="N248" s="42"/>
      <c r="O248" s="257"/>
      <c r="P248" s="257"/>
      <c r="Q248" s="257"/>
    </row>
    <row r="249" spans="1:17" ht="24.95" hidden="1" customHeight="1" x14ac:dyDescent="0.25">
      <c r="A249" s="54"/>
      <c r="B249" s="54"/>
      <c r="C249" s="54"/>
      <c r="D249" s="54">
        <v>4224</v>
      </c>
      <c r="E249" s="54"/>
      <c r="F249" s="54"/>
      <c r="G249" s="66" t="s">
        <v>71</v>
      </c>
      <c r="H249" s="73">
        <f>H250+H253</f>
        <v>2631800</v>
      </c>
      <c r="I249" s="263">
        <f t="shared" ref="I249:J249" si="128">I250+I253</f>
        <v>35820</v>
      </c>
      <c r="J249" s="263">
        <f t="shared" si="128"/>
        <v>35100</v>
      </c>
      <c r="K249" s="59"/>
      <c r="L249" s="59"/>
      <c r="M249" s="59"/>
      <c r="N249" s="35"/>
      <c r="O249" s="257"/>
      <c r="P249" s="257"/>
      <c r="Q249" s="257"/>
    </row>
    <row r="250" spans="1:17" ht="24.95" hidden="1" customHeight="1" x14ac:dyDescent="0.25">
      <c r="A250" s="54"/>
      <c r="B250" s="54"/>
      <c r="C250" s="54"/>
      <c r="D250" s="54"/>
      <c r="E250" s="53">
        <v>42241</v>
      </c>
      <c r="F250" s="54"/>
      <c r="G250" s="66" t="s">
        <v>338</v>
      </c>
      <c r="H250" s="73">
        <f>H251</f>
        <v>31000</v>
      </c>
      <c r="I250" s="263">
        <f t="shared" ref="I250:J250" si="129">I251</f>
        <v>15000</v>
      </c>
      <c r="J250" s="263">
        <f t="shared" si="129"/>
        <v>14260</v>
      </c>
      <c r="K250" s="34"/>
      <c r="L250" s="34"/>
      <c r="M250" s="34"/>
      <c r="N250" s="39"/>
      <c r="O250" s="257"/>
      <c r="P250" s="257"/>
      <c r="Q250" s="257"/>
    </row>
    <row r="251" spans="1:17" ht="24.95" hidden="1" customHeight="1" x14ac:dyDescent="0.25">
      <c r="A251" s="54"/>
      <c r="B251" s="54"/>
      <c r="C251" s="54"/>
      <c r="D251" s="54"/>
      <c r="E251" s="53"/>
      <c r="F251" s="54">
        <v>422410</v>
      </c>
      <c r="G251" s="66" t="s">
        <v>338</v>
      </c>
      <c r="H251" s="73">
        <v>31000</v>
      </c>
      <c r="I251" s="263">
        <v>15000</v>
      </c>
      <c r="J251" s="263">
        <v>14260</v>
      </c>
      <c r="K251" s="75"/>
      <c r="L251" s="75"/>
      <c r="M251" s="75"/>
      <c r="N251" s="39"/>
      <c r="O251" s="257"/>
      <c r="P251" s="257"/>
      <c r="Q251" s="257"/>
    </row>
    <row r="252" spans="1:17" ht="24.95" hidden="1" customHeight="1" x14ac:dyDescent="0.25">
      <c r="A252" s="54"/>
      <c r="B252" s="54"/>
      <c r="C252" s="54"/>
      <c r="D252" s="54"/>
      <c r="E252" s="53">
        <v>42242</v>
      </c>
      <c r="F252" s="54"/>
      <c r="G252" s="66" t="s">
        <v>341</v>
      </c>
      <c r="H252" s="73">
        <f>H253</f>
        <v>2600800</v>
      </c>
      <c r="I252" s="263">
        <f t="shared" ref="I252:J252" si="130">I253</f>
        <v>20820</v>
      </c>
      <c r="J252" s="263">
        <f t="shared" si="130"/>
        <v>20840</v>
      </c>
      <c r="K252" s="34"/>
      <c r="L252" s="34"/>
      <c r="M252" s="34"/>
      <c r="N252" s="39"/>
      <c r="O252" s="257"/>
      <c r="P252" s="257"/>
      <c r="Q252" s="257"/>
    </row>
    <row r="253" spans="1:17" ht="24.95" hidden="1" customHeight="1" x14ac:dyDescent="0.25">
      <c r="A253" s="54"/>
      <c r="B253" s="54"/>
      <c r="C253" s="54"/>
      <c r="D253" s="54"/>
      <c r="E253" s="53"/>
      <c r="F253" s="54">
        <v>422420</v>
      </c>
      <c r="G253" s="66" t="s">
        <v>341</v>
      </c>
      <c r="H253" s="73">
        <v>2600800</v>
      </c>
      <c r="I253" s="263">
        <v>20820</v>
      </c>
      <c r="J253" s="263">
        <v>20840</v>
      </c>
      <c r="K253" s="75"/>
      <c r="L253" s="75"/>
      <c r="M253" s="75"/>
      <c r="N253" s="39"/>
      <c r="O253" s="257"/>
      <c r="P253" s="257"/>
      <c r="Q253" s="257"/>
    </row>
    <row r="254" spans="1:17" ht="20.100000000000001" hidden="1" customHeight="1" x14ac:dyDescent="0.25">
      <c r="A254" s="54"/>
      <c r="B254" s="54"/>
      <c r="C254" s="54"/>
      <c r="D254" s="53">
        <v>4225</v>
      </c>
      <c r="E254" s="53"/>
      <c r="F254" s="53"/>
      <c r="G254" s="96" t="s">
        <v>393</v>
      </c>
      <c r="H254" s="73">
        <f>H255</f>
        <v>0</v>
      </c>
      <c r="I254" s="263">
        <f t="shared" ref="I254:J254" si="131">I255</f>
        <v>0</v>
      </c>
      <c r="J254" s="263">
        <f t="shared" si="131"/>
        <v>0</v>
      </c>
      <c r="K254" s="59"/>
      <c r="L254" s="59"/>
      <c r="M254" s="59"/>
      <c r="N254" s="39"/>
      <c r="O254" s="257"/>
      <c r="P254" s="257"/>
      <c r="Q254" s="257"/>
    </row>
    <row r="255" spans="1:17" ht="20.100000000000001" hidden="1" customHeight="1" x14ac:dyDescent="0.25">
      <c r="A255" s="54"/>
      <c r="B255" s="54"/>
      <c r="C255" s="54"/>
      <c r="D255" s="53"/>
      <c r="E255" s="53">
        <v>42259</v>
      </c>
      <c r="F255" s="53"/>
      <c r="G255" s="96" t="s">
        <v>394</v>
      </c>
      <c r="H255" s="73">
        <f>H256</f>
        <v>0</v>
      </c>
      <c r="I255" s="263">
        <f t="shared" ref="I255:J255" si="132">I256</f>
        <v>0</v>
      </c>
      <c r="J255" s="263">
        <f t="shared" si="132"/>
        <v>0</v>
      </c>
      <c r="K255" s="34"/>
      <c r="L255" s="34"/>
      <c r="M255" s="34"/>
      <c r="N255" s="39"/>
      <c r="O255" s="257"/>
      <c r="P255" s="257"/>
      <c r="Q255" s="257"/>
    </row>
    <row r="256" spans="1:17" ht="20.100000000000001" hidden="1" customHeight="1" x14ac:dyDescent="0.25">
      <c r="A256" s="54"/>
      <c r="B256" s="54"/>
      <c r="C256" s="54"/>
      <c r="D256" s="53"/>
      <c r="E256" s="53"/>
      <c r="F256" s="54">
        <v>422590</v>
      </c>
      <c r="G256" s="401" t="s">
        <v>394</v>
      </c>
      <c r="H256" s="73">
        <v>0</v>
      </c>
      <c r="I256" s="263">
        <v>0</v>
      </c>
      <c r="J256" s="263">
        <v>0</v>
      </c>
      <c r="K256" s="75"/>
      <c r="L256" s="75"/>
      <c r="M256" s="75"/>
      <c r="N256" s="39"/>
      <c r="O256" s="257"/>
      <c r="P256" s="257"/>
      <c r="Q256" s="257"/>
    </row>
    <row r="257" spans="1:18" ht="20.100000000000001" hidden="1" customHeight="1" x14ac:dyDescent="0.25">
      <c r="A257" s="54"/>
      <c r="B257" s="54"/>
      <c r="C257" s="79">
        <v>423</v>
      </c>
      <c r="D257" s="79"/>
      <c r="E257" s="79"/>
      <c r="F257" s="79"/>
      <c r="G257" s="98" t="s">
        <v>72</v>
      </c>
      <c r="H257" s="92">
        <f>H258</f>
        <v>0</v>
      </c>
      <c r="I257" s="267">
        <f t="shared" ref="I257:J258" si="133">I258</f>
        <v>0</v>
      </c>
      <c r="J257" s="267">
        <f t="shared" si="133"/>
        <v>0</v>
      </c>
      <c r="K257" s="68"/>
      <c r="L257" s="68"/>
      <c r="M257" s="68"/>
      <c r="N257" s="39"/>
      <c r="O257" s="257"/>
      <c r="P257" s="257"/>
      <c r="Q257" s="257"/>
    </row>
    <row r="258" spans="1:18" ht="20.100000000000001" hidden="1" customHeight="1" x14ac:dyDescent="0.25">
      <c r="A258" s="54"/>
      <c r="B258" s="54"/>
      <c r="C258" s="54"/>
      <c r="D258" s="54">
        <v>4231</v>
      </c>
      <c r="E258" s="54"/>
      <c r="F258" s="54"/>
      <c r="G258" s="66" t="s">
        <v>73</v>
      </c>
      <c r="H258" s="73">
        <f>H259</f>
        <v>0</v>
      </c>
      <c r="I258" s="263">
        <f t="shared" si="133"/>
        <v>0</v>
      </c>
      <c r="J258" s="263">
        <f t="shared" si="133"/>
        <v>0</v>
      </c>
      <c r="K258" s="59"/>
      <c r="L258" s="59"/>
      <c r="M258" s="59"/>
      <c r="N258" s="39"/>
      <c r="O258" s="257"/>
      <c r="P258" s="257"/>
      <c r="Q258" s="257"/>
    </row>
    <row r="259" spans="1:18" ht="20.100000000000001" hidden="1" customHeight="1" x14ac:dyDescent="0.25">
      <c r="A259" s="54"/>
      <c r="B259" s="54"/>
      <c r="C259" s="54"/>
      <c r="D259" s="53"/>
      <c r="E259" s="53">
        <v>42311</v>
      </c>
      <c r="F259" s="54"/>
      <c r="G259" s="66" t="s">
        <v>73</v>
      </c>
      <c r="H259" s="73">
        <f>H260</f>
        <v>0</v>
      </c>
      <c r="I259" s="263">
        <f t="shared" ref="I259:J259" si="134">I260</f>
        <v>0</v>
      </c>
      <c r="J259" s="263">
        <f t="shared" si="134"/>
        <v>0</v>
      </c>
      <c r="K259" s="34"/>
      <c r="L259" s="34"/>
      <c r="M259" s="34"/>
      <c r="N259" s="39"/>
      <c r="O259" s="257"/>
      <c r="P259" s="257"/>
      <c r="Q259" s="257"/>
    </row>
    <row r="260" spans="1:18" ht="20.100000000000001" hidden="1" customHeight="1" x14ac:dyDescent="0.25">
      <c r="A260" s="54"/>
      <c r="B260" s="54"/>
      <c r="C260" s="54"/>
      <c r="D260" s="53"/>
      <c r="E260" s="53"/>
      <c r="F260" s="54">
        <v>423110</v>
      </c>
      <c r="G260" s="66" t="s">
        <v>73</v>
      </c>
      <c r="H260" s="73">
        <v>0</v>
      </c>
      <c r="I260" s="263">
        <v>0</v>
      </c>
      <c r="J260" s="263">
        <v>0</v>
      </c>
      <c r="K260" s="75"/>
      <c r="L260" s="75"/>
      <c r="M260" s="75"/>
      <c r="N260" s="39"/>
      <c r="O260" s="257"/>
      <c r="P260" s="257"/>
      <c r="Q260" s="257"/>
    </row>
    <row r="261" spans="1:18" s="32" customFormat="1" ht="24.95" customHeight="1" x14ac:dyDescent="0.25">
      <c r="A261" s="79"/>
      <c r="B261" s="79"/>
      <c r="C261" s="79">
        <v>426</v>
      </c>
      <c r="D261" s="79"/>
      <c r="E261" s="79"/>
      <c r="F261" s="79"/>
      <c r="G261" s="99" t="s">
        <v>74</v>
      </c>
      <c r="H261" s="92">
        <f t="shared" ref="H261:J262" si="135">H262</f>
        <v>10000</v>
      </c>
      <c r="I261" s="267">
        <f t="shared" si="135"/>
        <v>0</v>
      </c>
      <c r="J261" s="267">
        <f t="shared" si="135"/>
        <v>0</v>
      </c>
      <c r="K261" s="68"/>
      <c r="L261" s="68"/>
      <c r="M261" s="68"/>
      <c r="N261" s="37"/>
      <c r="O261" s="257"/>
      <c r="P261" s="257"/>
      <c r="Q261" s="257"/>
    </row>
    <row r="262" spans="1:18" ht="24.95" hidden="1" customHeight="1" x14ac:dyDescent="0.25">
      <c r="A262" s="402"/>
      <c r="B262" s="54"/>
      <c r="C262" s="54"/>
      <c r="D262" s="54">
        <v>4262</v>
      </c>
      <c r="E262" s="54"/>
      <c r="F262" s="54"/>
      <c r="G262" s="67" t="s">
        <v>75</v>
      </c>
      <c r="H262" s="73">
        <f>H263</f>
        <v>10000</v>
      </c>
      <c r="I262" s="73">
        <f t="shared" si="135"/>
        <v>0</v>
      </c>
      <c r="J262" s="73">
        <f t="shared" si="135"/>
        <v>0</v>
      </c>
      <c r="K262" s="59"/>
      <c r="L262" s="59"/>
      <c r="M262" s="59"/>
      <c r="N262" s="35"/>
      <c r="O262" s="257"/>
      <c r="P262" s="257"/>
      <c r="Q262" s="257"/>
    </row>
    <row r="263" spans="1:18" ht="24.95" hidden="1" customHeight="1" x14ac:dyDescent="0.25">
      <c r="A263" s="402"/>
      <c r="B263" s="54"/>
      <c r="C263" s="54"/>
      <c r="D263" s="54"/>
      <c r="E263" s="53">
        <v>42621</v>
      </c>
      <c r="F263" s="54"/>
      <c r="G263" s="67" t="s">
        <v>75</v>
      </c>
      <c r="H263" s="73">
        <f>H264</f>
        <v>10000</v>
      </c>
      <c r="I263" s="73">
        <f t="shared" ref="I263:J263" si="136">I264</f>
        <v>0</v>
      </c>
      <c r="J263" s="73">
        <f t="shared" si="136"/>
        <v>0</v>
      </c>
      <c r="K263" s="34"/>
      <c r="L263" s="34"/>
      <c r="M263" s="34"/>
      <c r="N263" s="35"/>
      <c r="O263" s="257"/>
      <c r="P263" s="257"/>
      <c r="Q263" s="257"/>
    </row>
    <row r="264" spans="1:18" ht="24.95" hidden="1" customHeight="1" x14ac:dyDescent="0.25">
      <c r="A264" s="402"/>
      <c r="B264" s="54"/>
      <c r="C264" s="54"/>
      <c r="D264" s="54"/>
      <c r="E264" s="53"/>
      <c r="F264" s="54">
        <v>426210</v>
      </c>
      <c r="G264" s="67" t="s">
        <v>75</v>
      </c>
      <c r="H264" s="73">
        <v>10000</v>
      </c>
      <c r="I264" s="73">
        <v>0</v>
      </c>
      <c r="J264" s="73">
        <v>0</v>
      </c>
      <c r="K264" s="75"/>
      <c r="L264" s="75"/>
      <c r="M264" s="75"/>
      <c r="N264" s="35"/>
      <c r="O264" s="257"/>
      <c r="P264" s="257"/>
      <c r="Q264" s="257"/>
    </row>
    <row r="265" spans="1:18" ht="20.100000000000001" customHeight="1" x14ac:dyDescent="0.25">
      <c r="A265" s="403"/>
      <c r="B265" s="100"/>
      <c r="C265" s="100"/>
      <c r="D265" s="100"/>
      <c r="E265" s="100"/>
      <c r="F265" s="100"/>
      <c r="G265" s="101" t="s">
        <v>76</v>
      </c>
      <c r="H265" s="83">
        <f>H231+H4</f>
        <v>25225833.780000001</v>
      </c>
      <c r="I265" s="83">
        <f>I231+I4</f>
        <v>14431320</v>
      </c>
      <c r="J265" s="83">
        <f>J231+J4</f>
        <v>14501340</v>
      </c>
      <c r="K265" s="60"/>
      <c r="L265" s="60"/>
      <c r="M265" s="60"/>
    </row>
    <row r="266" spans="1:18" ht="20.100000000000001" customHeight="1" x14ac:dyDescent="0.25">
      <c r="A266" s="404"/>
      <c r="B266" s="404"/>
      <c r="C266" s="404"/>
      <c r="D266" s="404"/>
      <c r="E266" s="404"/>
      <c r="F266" s="404"/>
      <c r="G266" s="404"/>
      <c r="H266" s="44"/>
      <c r="I266" s="44"/>
      <c r="J266" s="44"/>
      <c r="O266" s="257"/>
      <c r="P266" s="257"/>
      <c r="Q266" s="257"/>
      <c r="R266" s="36"/>
    </row>
    <row r="267" spans="1:18" ht="20.100000000000001" customHeight="1" x14ac:dyDescent="0.25">
      <c r="A267" s="404"/>
      <c r="B267" s="404"/>
      <c r="C267" s="404"/>
      <c r="D267" s="404"/>
      <c r="E267" s="404"/>
      <c r="F267" s="404"/>
      <c r="G267" s="404"/>
      <c r="H267" s="405"/>
      <c r="I267" s="405"/>
      <c r="J267" s="405"/>
      <c r="K267" s="71"/>
      <c r="L267" s="71"/>
      <c r="M267" s="71"/>
    </row>
    <row r="268" spans="1:18" ht="20.100000000000001" customHeight="1" x14ac:dyDescent="0.25">
      <c r="A268" s="404"/>
      <c r="B268" s="404"/>
      <c r="C268" s="404"/>
      <c r="D268" s="404"/>
      <c r="E268" s="404"/>
      <c r="F268" s="404"/>
      <c r="G268" s="404"/>
      <c r="H268" s="405"/>
      <c r="I268" s="405"/>
      <c r="J268" s="405"/>
      <c r="K268" s="69"/>
      <c r="L268" s="69"/>
      <c r="M268" s="69"/>
    </row>
    <row r="269" spans="1:18" ht="20.100000000000001" customHeight="1" x14ac:dyDescent="0.25">
      <c r="G269" s="406"/>
      <c r="I269" s="408"/>
      <c r="J269" s="408"/>
      <c r="K269" s="60"/>
      <c r="L269" s="60"/>
      <c r="M269" s="60"/>
    </row>
    <row r="270" spans="1:18" ht="20.100000000000001" customHeight="1" x14ac:dyDescent="0.25">
      <c r="G270" s="406"/>
    </row>
    <row r="271" spans="1:18" ht="16.5" customHeight="1" x14ac:dyDescent="0.25">
      <c r="G271" s="406"/>
      <c r="I271" s="408"/>
      <c r="J271" s="408"/>
      <c r="K271" s="74"/>
      <c r="L271" s="74"/>
      <c r="M271" s="74"/>
    </row>
    <row r="272" spans="1:18" x14ac:dyDescent="0.25">
      <c r="I272" s="407"/>
      <c r="J272" s="407"/>
    </row>
  </sheetData>
  <mergeCells count="1">
    <mergeCell ref="A1:J1"/>
  </mergeCells>
  <pageMargins left="0.23622047244094491" right="0.23622047244094491" top="0.74803149606299213" bottom="0.74803149606299213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29"/>
  <sheetViews>
    <sheetView view="pageBreakPreview" zoomScaleNormal="100" zoomScaleSheetLayoutView="100" workbookViewId="0">
      <selection activeCell="A2" sqref="A2"/>
    </sheetView>
  </sheetViews>
  <sheetFormatPr defaultColWidth="9.140625" defaultRowHeight="15" x14ac:dyDescent="0.25"/>
  <cols>
    <col min="1" max="1" width="5.5703125" style="46" customWidth="1"/>
    <col min="2" max="2" width="5.42578125" style="46" customWidth="1"/>
    <col min="3" max="3" width="4.28515625" style="46" customWidth="1"/>
    <col min="4" max="4" width="7.42578125" style="46" hidden="1" customWidth="1"/>
    <col min="5" max="5" width="8" style="46" hidden="1" customWidth="1"/>
    <col min="6" max="6" width="9" style="46" hidden="1" customWidth="1"/>
    <col min="7" max="7" width="6.85546875" style="388" customWidth="1"/>
    <col min="8" max="8" width="40" style="46" customWidth="1"/>
    <col min="9" max="9" width="15.140625" style="395" customWidth="1"/>
    <col min="10" max="10" width="17" style="299" customWidth="1"/>
    <col min="11" max="11" width="16.85546875" style="299" customWidth="1"/>
    <col min="12" max="12" width="15.28515625" style="15" customWidth="1"/>
    <col min="13" max="13" width="14.140625" style="1" customWidth="1"/>
    <col min="14" max="15" width="13.28515625" style="1" bestFit="1" customWidth="1"/>
    <col min="16" max="16" width="9.140625" style="14"/>
    <col min="17" max="17" width="12.7109375" style="14" bestFit="1" customWidth="1"/>
    <col min="18" max="16384" width="9.140625" style="14"/>
  </cols>
  <sheetData>
    <row r="1" spans="1:17" ht="30" customHeight="1" x14ac:dyDescent="0.25">
      <c r="A1" s="550" t="s">
        <v>77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</row>
    <row r="2" spans="1:17" s="4" customFormat="1" ht="95.25" customHeight="1" x14ac:dyDescent="0.25">
      <c r="A2" s="300" t="s">
        <v>78</v>
      </c>
      <c r="B2" s="300" t="s">
        <v>79</v>
      </c>
      <c r="C2" s="300" t="s">
        <v>14</v>
      </c>
      <c r="D2" s="300" t="s">
        <v>80</v>
      </c>
      <c r="E2" s="300" t="s">
        <v>81</v>
      </c>
      <c r="F2" s="300"/>
      <c r="G2" s="301" t="s">
        <v>82</v>
      </c>
      <c r="H2" s="302" t="s">
        <v>83</v>
      </c>
      <c r="I2" s="260" t="s">
        <v>524</v>
      </c>
      <c r="J2" s="260" t="s">
        <v>495</v>
      </c>
      <c r="K2" s="260" t="s">
        <v>501</v>
      </c>
      <c r="L2" s="2"/>
      <c r="M2" s="3"/>
      <c r="N2" s="3"/>
      <c r="O2" s="3"/>
    </row>
    <row r="3" spans="1:17" s="6" customFormat="1" ht="12.75" customHeight="1" x14ac:dyDescent="0.25">
      <c r="A3" s="303">
        <v>1</v>
      </c>
      <c r="B3" s="303">
        <v>2</v>
      </c>
      <c r="C3" s="303">
        <v>3</v>
      </c>
      <c r="D3" s="303">
        <v>4</v>
      </c>
      <c r="E3" s="303">
        <v>5</v>
      </c>
      <c r="F3" s="303">
        <v>6</v>
      </c>
      <c r="G3" s="304" t="s">
        <v>521</v>
      </c>
      <c r="H3" s="304">
        <v>5</v>
      </c>
      <c r="I3" s="305">
        <v>6</v>
      </c>
      <c r="J3" s="275">
        <v>7</v>
      </c>
      <c r="K3" s="275">
        <v>8</v>
      </c>
      <c r="L3" s="5"/>
      <c r="M3" s="5"/>
      <c r="N3" s="5"/>
      <c r="O3" s="5"/>
    </row>
    <row r="4" spans="1:17" ht="28.5" customHeight="1" x14ac:dyDescent="0.25">
      <c r="A4" s="165"/>
      <c r="B4" s="165"/>
      <c r="C4" s="165"/>
      <c r="D4" s="165"/>
      <c r="E4" s="165"/>
      <c r="F4" s="165"/>
      <c r="G4" s="306"/>
      <c r="H4" s="307" t="s">
        <v>84</v>
      </c>
      <c r="I4" s="276"/>
      <c r="J4" s="276"/>
      <c r="K4" s="276"/>
      <c r="L4" s="223"/>
      <c r="M4" s="223"/>
      <c r="N4" s="223"/>
    </row>
    <row r="5" spans="1:17" ht="30" customHeight="1" x14ac:dyDescent="0.25">
      <c r="A5" s="308"/>
      <c r="B5" s="308"/>
      <c r="C5" s="308"/>
      <c r="D5" s="308"/>
      <c r="E5" s="308"/>
      <c r="F5" s="308"/>
      <c r="G5" s="309"/>
      <c r="H5" s="310" t="s">
        <v>85</v>
      </c>
      <c r="I5" s="421"/>
      <c r="J5" s="421"/>
      <c r="K5" s="421"/>
      <c r="L5" s="197"/>
      <c r="M5" s="197"/>
      <c r="N5" s="197"/>
    </row>
    <row r="6" spans="1:17" s="4" customFormat="1" ht="20.100000000000001" customHeight="1" x14ac:dyDescent="0.25">
      <c r="A6" s="172">
        <v>3</v>
      </c>
      <c r="B6" s="172"/>
      <c r="C6" s="172"/>
      <c r="D6" s="172"/>
      <c r="E6" s="172"/>
      <c r="F6" s="172"/>
      <c r="G6" s="311"/>
      <c r="H6" s="226" t="s">
        <v>86</v>
      </c>
      <c r="I6" s="312">
        <f>I7+I43+I188+I196</f>
        <v>12400000</v>
      </c>
      <c r="J6" s="312">
        <f>J7+J43+J188+J196</f>
        <v>7550000</v>
      </c>
      <c r="K6" s="312">
        <f>K7+K43+K188+K196</f>
        <v>7600000</v>
      </c>
      <c r="L6" s="197"/>
      <c r="M6" s="197"/>
      <c r="N6" s="197"/>
      <c r="O6" s="8"/>
    </row>
    <row r="7" spans="1:17" s="4" customFormat="1" ht="20.100000000000001" customHeight="1" x14ac:dyDescent="0.25">
      <c r="A7" s="172"/>
      <c r="B7" s="172">
        <v>31</v>
      </c>
      <c r="C7" s="172"/>
      <c r="D7" s="172"/>
      <c r="E7" s="172"/>
      <c r="F7" s="172"/>
      <c r="G7" s="311"/>
      <c r="H7" s="226" t="s">
        <v>17</v>
      </c>
      <c r="I7" s="312">
        <f>I8+I20+I34</f>
        <v>6984600</v>
      </c>
      <c r="J7" s="277">
        <f>J8+J20+J34</f>
        <v>6967500</v>
      </c>
      <c r="K7" s="277">
        <f>K8+K20+K34</f>
        <v>7054800</v>
      </c>
      <c r="L7" s="220"/>
      <c r="M7" s="220"/>
      <c r="N7" s="220"/>
      <c r="O7" s="8"/>
    </row>
    <row r="8" spans="1:17" s="215" customFormat="1" ht="20.100000000000001" customHeight="1" x14ac:dyDescent="0.25">
      <c r="A8" s="172"/>
      <c r="B8" s="172"/>
      <c r="C8" s="172">
        <v>311</v>
      </c>
      <c r="D8" s="172"/>
      <c r="E8" s="172"/>
      <c r="F8" s="172"/>
      <c r="G8" s="273" t="s">
        <v>416</v>
      </c>
      <c r="H8" s="226" t="s">
        <v>18</v>
      </c>
      <c r="I8" s="312">
        <f>I9+I16+I14</f>
        <v>5843000</v>
      </c>
      <c r="J8" s="409">
        <f>J9+J16+J14</f>
        <v>5777500</v>
      </c>
      <c r="K8" s="409">
        <f>K9+K16+K14</f>
        <v>5844000</v>
      </c>
      <c r="L8" s="212"/>
      <c r="M8" s="213"/>
      <c r="N8" s="214"/>
      <c r="O8" s="214"/>
      <c r="Q8" s="216"/>
    </row>
    <row r="9" spans="1:17" ht="20.100000000000001" hidden="1" customHeight="1" x14ac:dyDescent="0.25">
      <c r="A9" s="171"/>
      <c r="B9" s="171"/>
      <c r="C9" s="171"/>
      <c r="D9" s="171">
        <v>3111</v>
      </c>
      <c r="E9" s="171"/>
      <c r="F9" s="171"/>
      <c r="G9" s="273" t="s">
        <v>416</v>
      </c>
      <c r="H9" s="313" t="s">
        <v>19</v>
      </c>
      <c r="I9" s="279">
        <f t="shared" ref="I9:K9" si="0">I10</f>
        <v>5213000</v>
      </c>
      <c r="J9" s="410">
        <f t="shared" si="0"/>
        <v>5308000</v>
      </c>
      <c r="K9" s="410">
        <f t="shared" si="0"/>
        <v>5380000</v>
      </c>
      <c r="L9" s="9"/>
      <c r="M9" s="9"/>
      <c r="N9" s="10"/>
    </row>
    <row r="10" spans="1:17" ht="20.100000000000001" hidden="1" customHeight="1" x14ac:dyDescent="0.25">
      <c r="A10" s="171"/>
      <c r="B10" s="171"/>
      <c r="C10" s="171"/>
      <c r="D10" s="171"/>
      <c r="E10" s="171">
        <v>31111</v>
      </c>
      <c r="F10" s="171"/>
      <c r="G10" s="273" t="s">
        <v>416</v>
      </c>
      <c r="H10" s="313" t="s">
        <v>87</v>
      </c>
      <c r="I10" s="279">
        <f>I11+I12</f>
        <v>5213000</v>
      </c>
      <c r="J10" s="411">
        <f t="shared" ref="J10:K10" si="1">J11+J12</f>
        <v>5308000</v>
      </c>
      <c r="K10" s="411">
        <f t="shared" si="1"/>
        <v>5380000</v>
      </c>
      <c r="M10" s="10"/>
      <c r="N10" s="10"/>
    </row>
    <row r="11" spans="1:17" ht="20.100000000000001" hidden="1" customHeight="1" x14ac:dyDescent="0.25">
      <c r="A11" s="171"/>
      <c r="B11" s="171"/>
      <c r="C11" s="171"/>
      <c r="D11" s="171"/>
      <c r="E11" s="171"/>
      <c r="F11" s="171">
        <v>311110</v>
      </c>
      <c r="G11" s="273" t="s">
        <v>416</v>
      </c>
      <c r="H11" s="313" t="s">
        <v>88</v>
      </c>
      <c r="I11" s="279">
        <v>5000000</v>
      </c>
      <c r="J11" s="410">
        <v>5090000</v>
      </c>
      <c r="K11" s="410">
        <v>5160000</v>
      </c>
      <c r="M11" s="10"/>
    </row>
    <row r="12" spans="1:17" s="166" customFormat="1" ht="20.100000000000001" hidden="1" customHeight="1" x14ac:dyDescent="0.25">
      <c r="A12" s="171"/>
      <c r="B12" s="171"/>
      <c r="C12" s="171"/>
      <c r="D12" s="171"/>
      <c r="E12" s="171"/>
      <c r="F12" s="171">
        <v>311111</v>
      </c>
      <c r="G12" s="273" t="s">
        <v>416</v>
      </c>
      <c r="H12" s="313" t="s">
        <v>485</v>
      </c>
      <c r="I12" s="279">
        <v>213000</v>
      </c>
      <c r="J12" s="410">
        <v>218000</v>
      </c>
      <c r="K12" s="410">
        <v>220000</v>
      </c>
      <c r="L12" s="17"/>
      <c r="M12" s="10"/>
      <c r="N12" s="1"/>
      <c r="O12" s="1"/>
    </row>
    <row r="13" spans="1:17" ht="20.100000000000001" hidden="1" customHeight="1" x14ac:dyDescent="0.25">
      <c r="A13" s="171"/>
      <c r="B13" s="171"/>
      <c r="C13" s="171"/>
      <c r="D13" s="171">
        <v>3113</v>
      </c>
      <c r="E13" s="171"/>
      <c r="F13" s="171"/>
      <c r="G13" s="273" t="s">
        <v>416</v>
      </c>
      <c r="H13" s="313" t="s">
        <v>20</v>
      </c>
      <c r="I13" s="279">
        <f>I14</f>
        <v>85000</v>
      </c>
      <c r="J13" s="410">
        <f>J14</f>
        <v>10000</v>
      </c>
      <c r="K13" s="410">
        <f>K14</f>
        <v>5000</v>
      </c>
      <c r="Q13" s="11"/>
    </row>
    <row r="14" spans="1:17" ht="20.100000000000001" hidden="1" customHeight="1" x14ac:dyDescent="0.25">
      <c r="A14" s="171"/>
      <c r="B14" s="171"/>
      <c r="C14" s="171"/>
      <c r="D14" s="171"/>
      <c r="E14" s="171">
        <v>31131</v>
      </c>
      <c r="F14" s="171"/>
      <c r="G14" s="273" t="s">
        <v>416</v>
      </c>
      <c r="H14" s="313" t="s">
        <v>20</v>
      </c>
      <c r="I14" s="279">
        <f>I15</f>
        <v>85000</v>
      </c>
      <c r="J14" s="411">
        <f t="shared" ref="J14:K14" si="2">J15</f>
        <v>10000</v>
      </c>
      <c r="K14" s="411">
        <f t="shared" si="2"/>
        <v>5000</v>
      </c>
    </row>
    <row r="15" spans="1:17" ht="20.100000000000001" hidden="1" customHeight="1" x14ac:dyDescent="0.25">
      <c r="A15" s="171"/>
      <c r="B15" s="171"/>
      <c r="C15" s="171"/>
      <c r="D15" s="171"/>
      <c r="E15" s="171"/>
      <c r="F15" s="171">
        <v>311310</v>
      </c>
      <c r="G15" s="273" t="s">
        <v>416</v>
      </c>
      <c r="H15" s="313" t="s">
        <v>20</v>
      </c>
      <c r="I15" s="279">
        <v>85000</v>
      </c>
      <c r="J15" s="410">
        <v>10000</v>
      </c>
      <c r="K15" s="410">
        <v>5000</v>
      </c>
    </row>
    <row r="16" spans="1:17" ht="20.100000000000001" hidden="1" customHeight="1" x14ac:dyDescent="0.25">
      <c r="A16" s="171"/>
      <c r="B16" s="171"/>
      <c r="C16" s="171"/>
      <c r="D16" s="171">
        <v>3114</v>
      </c>
      <c r="E16" s="171"/>
      <c r="F16" s="171"/>
      <c r="G16" s="273" t="s">
        <v>416</v>
      </c>
      <c r="H16" s="313" t="s">
        <v>21</v>
      </c>
      <c r="I16" s="279">
        <f t="shared" ref="I16:K16" si="3">I17</f>
        <v>545000</v>
      </c>
      <c r="J16" s="410">
        <f t="shared" si="3"/>
        <v>459500</v>
      </c>
      <c r="K16" s="410">
        <f t="shared" si="3"/>
        <v>459000</v>
      </c>
      <c r="M16" s="10"/>
      <c r="O16" s="10"/>
    </row>
    <row r="17" spans="1:17" ht="20.100000000000001" hidden="1" customHeight="1" x14ac:dyDescent="0.25">
      <c r="A17" s="171"/>
      <c r="B17" s="171"/>
      <c r="C17" s="171"/>
      <c r="D17" s="171"/>
      <c r="E17" s="171">
        <v>31141</v>
      </c>
      <c r="F17" s="171"/>
      <c r="G17" s="273" t="s">
        <v>416</v>
      </c>
      <c r="H17" s="313" t="s">
        <v>21</v>
      </c>
      <c r="I17" s="279">
        <f>I18+I19</f>
        <v>545000</v>
      </c>
      <c r="J17" s="410">
        <f>J18+J19</f>
        <v>459500</v>
      </c>
      <c r="K17" s="410">
        <f>K18+K19</f>
        <v>459000</v>
      </c>
      <c r="L17" s="9"/>
      <c r="M17" s="10"/>
      <c r="P17" s="11"/>
      <c r="Q17" s="11"/>
    </row>
    <row r="18" spans="1:17" ht="20.100000000000001" hidden="1" customHeight="1" x14ac:dyDescent="0.25">
      <c r="A18" s="171"/>
      <c r="B18" s="171"/>
      <c r="C18" s="171"/>
      <c r="D18" s="171"/>
      <c r="E18" s="171"/>
      <c r="F18" s="171">
        <v>311410</v>
      </c>
      <c r="G18" s="273" t="s">
        <v>416</v>
      </c>
      <c r="H18" s="313" t="s">
        <v>21</v>
      </c>
      <c r="I18" s="279">
        <v>445000</v>
      </c>
      <c r="J18" s="410">
        <v>449500</v>
      </c>
      <c r="K18" s="410">
        <v>454000</v>
      </c>
      <c r="L18" s="9"/>
      <c r="M18" s="10"/>
      <c r="P18" s="11"/>
      <c r="Q18" s="11"/>
    </row>
    <row r="19" spans="1:17" s="1" customFormat="1" ht="20.100000000000001" hidden="1" customHeight="1" x14ac:dyDescent="0.25">
      <c r="A19" s="253"/>
      <c r="B19" s="253"/>
      <c r="C19" s="253"/>
      <c r="D19" s="253"/>
      <c r="E19" s="253"/>
      <c r="F19" s="253">
        <v>311411</v>
      </c>
      <c r="G19" s="273" t="s">
        <v>416</v>
      </c>
      <c r="H19" s="169" t="s">
        <v>503</v>
      </c>
      <c r="I19" s="283">
        <v>100000</v>
      </c>
      <c r="J19" s="412">
        <v>10000</v>
      </c>
      <c r="K19" s="412">
        <v>5000</v>
      </c>
      <c r="L19" s="9"/>
      <c r="M19" s="10"/>
      <c r="P19" s="10"/>
      <c r="Q19" s="10"/>
    </row>
    <row r="20" spans="1:17" s="215" customFormat="1" ht="20.100000000000001" customHeight="1" x14ac:dyDescent="0.25">
      <c r="A20" s="172"/>
      <c r="B20" s="172"/>
      <c r="C20" s="172">
        <v>312</v>
      </c>
      <c r="D20" s="172"/>
      <c r="E20" s="172"/>
      <c r="F20" s="172"/>
      <c r="G20" s="273" t="s">
        <v>416</v>
      </c>
      <c r="H20" s="226" t="s">
        <v>22</v>
      </c>
      <c r="I20" s="312">
        <f t="shared" ref="I20" si="4">I21</f>
        <v>161600</v>
      </c>
      <c r="J20" s="413">
        <f>J21</f>
        <v>149600</v>
      </c>
      <c r="K20" s="413">
        <f>K21</f>
        <v>149600</v>
      </c>
      <c r="L20" s="212"/>
      <c r="M20" s="213"/>
      <c r="N20" s="214"/>
      <c r="O20" s="214"/>
    </row>
    <row r="21" spans="1:17" ht="18" hidden="1" customHeight="1" x14ac:dyDescent="0.25">
      <c r="A21" s="171"/>
      <c r="B21" s="171"/>
      <c r="C21" s="171"/>
      <c r="D21" s="171">
        <v>3121</v>
      </c>
      <c r="E21" s="171"/>
      <c r="F21" s="171"/>
      <c r="G21" s="273" t="s">
        <v>416</v>
      </c>
      <c r="H21" s="313" t="s">
        <v>22</v>
      </c>
      <c r="I21" s="314">
        <f>I22+I24+I32+I26+I28+I30</f>
        <v>161600</v>
      </c>
      <c r="J21" s="414">
        <f t="shared" ref="J21:K21" si="5">J22+J24+J32+J26+J28+J30</f>
        <v>149600</v>
      </c>
      <c r="K21" s="414">
        <f t="shared" si="5"/>
        <v>149600</v>
      </c>
      <c r="L21" s="9"/>
      <c r="M21" s="10"/>
    </row>
    <row r="22" spans="1:17" ht="20.100000000000001" hidden="1" customHeight="1" x14ac:dyDescent="0.25">
      <c r="A22" s="171"/>
      <c r="B22" s="171"/>
      <c r="C22" s="171"/>
      <c r="D22" s="171"/>
      <c r="E22" s="169" t="s">
        <v>89</v>
      </c>
      <c r="F22" s="169"/>
      <c r="G22" s="273" t="s">
        <v>416</v>
      </c>
      <c r="H22" s="169" t="s">
        <v>90</v>
      </c>
      <c r="I22" s="279">
        <f>I23</f>
        <v>14000</v>
      </c>
      <c r="J22" s="410">
        <f>J23</f>
        <v>14000</v>
      </c>
      <c r="K22" s="410">
        <f>K23</f>
        <v>14000</v>
      </c>
    </row>
    <row r="23" spans="1:17" ht="20.100000000000001" hidden="1" customHeight="1" x14ac:dyDescent="0.25">
      <c r="A23" s="171"/>
      <c r="B23" s="171"/>
      <c r="C23" s="171"/>
      <c r="D23" s="171"/>
      <c r="E23" s="169"/>
      <c r="F23" s="169" t="s">
        <v>91</v>
      </c>
      <c r="G23" s="273" t="s">
        <v>416</v>
      </c>
      <c r="H23" s="169" t="s">
        <v>90</v>
      </c>
      <c r="I23" s="279">
        <v>14000</v>
      </c>
      <c r="J23" s="410">
        <v>14000</v>
      </c>
      <c r="K23" s="410">
        <v>14000</v>
      </c>
    </row>
    <row r="24" spans="1:17" ht="20.100000000000001" hidden="1" customHeight="1" x14ac:dyDescent="0.25">
      <c r="A24" s="171"/>
      <c r="B24" s="171"/>
      <c r="C24" s="171"/>
      <c r="D24" s="171"/>
      <c r="E24" s="169" t="s">
        <v>92</v>
      </c>
      <c r="F24" s="169"/>
      <c r="G24" s="273" t="s">
        <v>416</v>
      </c>
      <c r="H24" s="169" t="s">
        <v>93</v>
      </c>
      <c r="I24" s="279">
        <f>I25</f>
        <v>19200</v>
      </c>
      <c r="J24" s="410">
        <f>J25</f>
        <v>19200</v>
      </c>
      <c r="K24" s="410">
        <f>K25</f>
        <v>19200</v>
      </c>
      <c r="L24" s="9"/>
      <c r="M24" s="10"/>
    </row>
    <row r="25" spans="1:17" ht="20.100000000000001" hidden="1" customHeight="1" x14ac:dyDescent="0.25">
      <c r="A25" s="171"/>
      <c r="B25" s="171"/>
      <c r="C25" s="171"/>
      <c r="D25" s="171"/>
      <c r="E25" s="169"/>
      <c r="F25" s="169" t="s">
        <v>94</v>
      </c>
      <c r="G25" s="273" t="s">
        <v>416</v>
      </c>
      <c r="H25" s="169" t="s">
        <v>93</v>
      </c>
      <c r="I25" s="279">
        <v>19200</v>
      </c>
      <c r="J25" s="410">
        <v>19200</v>
      </c>
      <c r="K25" s="410">
        <v>19200</v>
      </c>
      <c r="L25" s="9"/>
      <c r="M25" s="10"/>
    </row>
    <row r="26" spans="1:17" ht="20.100000000000001" hidden="1" customHeight="1" x14ac:dyDescent="0.25">
      <c r="A26" s="171"/>
      <c r="B26" s="171"/>
      <c r="C26" s="171"/>
      <c r="D26" s="171"/>
      <c r="E26" s="169" t="s">
        <v>95</v>
      </c>
      <c r="F26" s="169"/>
      <c r="G26" s="273" t="s">
        <v>416</v>
      </c>
      <c r="H26" s="169" t="s">
        <v>96</v>
      </c>
      <c r="I26" s="279">
        <f>I27</f>
        <v>24000</v>
      </c>
      <c r="J26" s="411">
        <f t="shared" ref="J26:K26" si="6">J27</f>
        <v>12000</v>
      </c>
      <c r="K26" s="411">
        <f t="shared" si="6"/>
        <v>12000</v>
      </c>
    </row>
    <row r="27" spans="1:17" ht="20.100000000000001" hidden="1" customHeight="1" x14ac:dyDescent="0.25">
      <c r="A27" s="171"/>
      <c r="B27" s="171"/>
      <c r="C27" s="171"/>
      <c r="D27" s="171"/>
      <c r="E27" s="169"/>
      <c r="F27" s="169" t="s">
        <v>97</v>
      </c>
      <c r="G27" s="273" t="s">
        <v>416</v>
      </c>
      <c r="H27" s="169" t="s">
        <v>96</v>
      </c>
      <c r="I27" s="279">
        <v>24000</v>
      </c>
      <c r="J27" s="411">
        <v>12000</v>
      </c>
      <c r="K27" s="411">
        <v>12000</v>
      </c>
    </row>
    <row r="28" spans="1:17" ht="20.100000000000001" hidden="1" customHeight="1" x14ac:dyDescent="0.25">
      <c r="A28" s="171"/>
      <c r="B28" s="171"/>
      <c r="C28" s="171"/>
      <c r="D28" s="171"/>
      <c r="E28" s="169" t="s">
        <v>98</v>
      </c>
      <c r="F28" s="169"/>
      <c r="G28" s="273" t="s">
        <v>416</v>
      </c>
      <c r="H28" s="169" t="s">
        <v>99</v>
      </c>
      <c r="I28" s="279">
        <f>I29</f>
        <v>0</v>
      </c>
      <c r="J28" s="411">
        <f t="shared" ref="J28:K28" si="7">J29</f>
        <v>0</v>
      </c>
      <c r="K28" s="411">
        <f t="shared" si="7"/>
        <v>0</v>
      </c>
    </row>
    <row r="29" spans="1:17" ht="20.100000000000001" hidden="1" customHeight="1" x14ac:dyDescent="0.25">
      <c r="A29" s="171"/>
      <c r="B29" s="171"/>
      <c r="C29" s="171"/>
      <c r="D29" s="171"/>
      <c r="E29" s="169"/>
      <c r="F29" s="169" t="s">
        <v>100</v>
      </c>
      <c r="G29" s="273" t="s">
        <v>416</v>
      </c>
      <c r="H29" s="169" t="s">
        <v>99</v>
      </c>
      <c r="I29" s="279">
        <v>0</v>
      </c>
      <c r="J29" s="410">
        <v>0</v>
      </c>
      <c r="K29" s="410">
        <v>0</v>
      </c>
    </row>
    <row r="30" spans="1:17" s="196" customFormat="1" ht="20.100000000000001" hidden="1" customHeight="1" x14ac:dyDescent="0.25">
      <c r="A30" s="171"/>
      <c r="B30" s="171"/>
      <c r="C30" s="171"/>
      <c r="D30" s="171"/>
      <c r="E30" s="169" t="s">
        <v>297</v>
      </c>
      <c r="F30" s="169"/>
      <c r="G30" s="273" t="s">
        <v>416</v>
      </c>
      <c r="H30" s="211" t="s">
        <v>298</v>
      </c>
      <c r="I30" s="279">
        <f>I31</f>
        <v>48000</v>
      </c>
      <c r="J30" s="410">
        <f>J31</f>
        <v>48000</v>
      </c>
      <c r="K30" s="410">
        <f>K31</f>
        <v>48000</v>
      </c>
      <c r="L30" s="17"/>
      <c r="M30" s="1"/>
      <c r="N30" s="1"/>
      <c r="O30" s="1"/>
    </row>
    <row r="31" spans="1:17" s="196" customFormat="1" ht="20.100000000000001" hidden="1" customHeight="1" x14ac:dyDescent="0.25">
      <c r="A31" s="171"/>
      <c r="B31" s="171"/>
      <c r="C31" s="171"/>
      <c r="D31" s="171"/>
      <c r="E31" s="169"/>
      <c r="F31" s="169" t="s">
        <v>299</v>
      </c>
      <c r="G31" s="273" t="s">
        <v>416</v>
      </c>
      <c r="H31" s="169" t="s">
        <v>298</v>
      </c>
      <c r="I31" s="279">
        <v>48000</v>
      </c>
      <c r="J31" s="411">
        <v>48000</v>
      </c>
      <c r="K31" s="411">
        <v>48000</v>
      </c>
      <c r="L31" s="17"/>
      <c r="M31" s="1"/>
      <c r="N31" s="1"/>
      <c r="O31" s="1"/>
    </row>
    <row r="32" spans="1:17" ht="20.100000000000001" hidden="1" customHeight="1" x14ac:dyDescent="0.25">
      <c r="A32" s="171"/>
      <c r="B32" s="171"/>
      <c r="C32" s="171"/>
      <c r="D32" s="171"/>
      <c r="E32" s="169" t="s">
        <v>101</v>
      </c>
      <c r="F32" s="169"/>
      <c r="G32" s="273" t="s">
        <v>416</v>
      </c>
      <c r="H32" s="169" t="s">
        <v>102</v>
      </c>
      <c r="I32" s="279">
        <f>I33</f>
        <v>56400</v>
      </c>
      <c r="J32" s="410">
        <f>J33</f>
        <v>56400</v>
      </c>
      <c r="K32" s="410">
        <f>K33</f>
        <v>56400</v>
      </c>
    </row>
    <row r="33" spans="1:15" ht="34.5" hidden="1" customHeight="1" x14ac:dyDescent="0.25">
      <c r="A33" s="171"/>
      <c r="B33" s="171"/>
      <c r="C33" s="171"/>
      <c r="D33" s="171"/>
      <c r="E33" s="169"/>
      <c r="F33" s="169" t="s">
        <v>103</v>
      </c>
      <c r="G33" s="273" t="s">
        <v>416</v>
      </c>
      <c r="H33" s="169" t="s">
        <v>104</v>
      </c>
      <c r="I33" s="279">
        <v>56400</v>
      </c>
      <c r="J33" s="410">
        <v>56400</v>
      </c>
      <c r="K33" s="410">
        <v>56400</v>
      </c>
    </row>
    <row r="34" spans="1:15" s="215" customFormat="1" ht="20.100000000000001" customHeight="1" x14ac:dyDescent="0.25">
      <c r="A34" s="172"/>
      <c r="B34" s="172"/>
      <c r="C34" s="172">
        <v>313</v>
      </c>
      <c r="D34" s="172"/>
      <c r="E34" s="172"/>
      <c r="F34" s="172"/>
      <c r="G34" s="273" t="s">
        <v>416</v>
      </c>
      <c r="H34" s="226" t="s">
        <v>105</v>
      </c>
      <c r="I34" s="286">
        <f>I35+I40</f>
        <v>980000</v>
      </c>
      <c r="J34" s="413">
        <f>J35+J40</f>
        <v>1040400</v>
      </c>
      <c r="K34" s="413">
        <f>K35+K40</f>
        <v>1061200</v>
      </c>
      <c r="L34" s="212"/>
      <c r="M34" s="214"/>
      <c r="N34" s="214"/>
      <c r="O34" s="214"/>
    </row>
    <row r="35" spans="1:15" ht="20.100000000000001" hidden="1" customHeight="1" x14ac:dyDescent="0.25">
      <c r="A35" s="171"/>
      <c r="B35" s="171"/>
      <c r="C35" s="171"/>
      <c r="D35" s="171">
        <v>3132</v>
      </c>
      <c r="E35" s="171"/>
      <c r="F35" s="171"/>
      <c r="G35" s="273" t="s">
        <v>416</v>
      </c>
      <c r="H35" s="313" t="s">
        <v>24</v>
      </c>
      <c r="I35" s="314">
        <f>I36+I38</f>
        <v>980000</v>
      </c>
      <c r="J35" s="278">
        <f>J36+J38</f>
        <v>1040400</v>
      </c>
      <c r="K35" s="278">
        <f>K36+K38</f>
        <v>1061200</v>
      </c>
    </row>
    <row r="36" spans="1:15" ht="20.100000000000001" hidden="1" customHeight="1" x14ac:dyDescent="0.25">
      <c r="A36" s="171"/>
      <c r="B36" s="171"/>
      <c r="C36" s="171"/>
      <c r="D36" s="171"/>
      <c r="E36" s="171">
        <v>31321</v>
      </c>
      <c r="F36" s="171"/>
      <c r="G36" s="273" t="s">
        <v>416</v>
      </c>
      <c r="H36" s="313" t="s">
        <v>24</v>
      </c>
      <c r="I36" s="279">
        <f>I37</f>
        <v>980000</v>
      </c>
      <c r="J36" s="278">
        <f>J37</f>
        <v>1040400</v>
      </c>
      <c r="K36" s="278">
        <f>K37</f>
        <v>1061200</v>
      </c>
    </row>
    <row r="37" spans="1:15" ht="20.100000000000001" hidden="1" customHeight="1" x14ac:dyDescent="0.25">
      <c r="A37" s="171"/>
      <c r="B37" s="171"/>
      <c r="C37" s="171"/>
      <c r="D37" s="171"/>
      <c r="E37" s="171"/>
      <c r="F37" s="171">
        <v>313210</v>
      </c>
      <c r="G37" s="273" t="s">
        <v>416</v>
      </c>
      <c r="H37" s="313" t="s">
        <v>24</v>
      </c>
      <c r="I37" s="279">
        <v>980000</v>
      </c>
      <c r="J37" s="278">
        <v>1040400</v>
      </c>
      <c r="K37" s="278">
        <v>1061200</v>
      </c>
    </row>
    <row r="38" spans="1:15" ht="32.25" hidden="1" customHeight="1" x14ac:dyDescent="0.25">
      <c r="A38" s="171"/>
      <c r="B38" s="171"/>
      <c r="C38" s="171"/>
      <c r="D38" s="171"/>
      <c r="E38" s="171">
        <v>31322</v>
      </c>
      <c r="F38" s="171"/>
      <c r="G38" s="273" t="s">
        <v>416</v>
      </c>
      <c r="H38" s="313" t="s">
        <v>106</v>
      </c>
      <c r="I38" s="279">
        <f>I39</f>
        <v>0</v>
      </c>
      <c r="J38" s="278">
        <f>J39</f>
        <v>0</v>
      </c>
      <c r="K38" s="278">
        <f>K39</f>
        <v>0</v>
      </c>
      <c r="M38" s="10"/>
    </row>
    <row r="39" spans="1:15" ht="35.25" hidden="1" customHeight="1" x14ac:dyDescent="0.25">
      <c r="A39" s="171"/>
      <c r="B39" s="171"/>
      <c r="C39" s="171"/>
      <c r="D39" s="171"/>
      <c r="E39" s="171"/>
      <c r="F39" s="171">
        <v>313220</v>
      </c>
      <c r="G39" s="273" t="s">
        <v>416</v>
      </c>
      <c r="H39" s="313" t="s">
        <v>106</v>
      </c>
      <c r="I39" s="279">
        <v>0</v>
      </c>
      <c r="J39" s="278">
        <v>0</v>
      </c>
      <c r="K39" s="278">
        <v>0</v>
      </c>
      <c r="M39" s="10"/>
    </row>
    <row r="40" spans="1:15" ht="28.5" hidden="1" customHeight="1" x14ac:dyDescent="0.25">
      <c r="A40" s="171"/>
      <c r="B40" s="171"/>
      <c r="C40" s="171"/>
      <c r="D40" s="171">
        <v>3133</v>
      </c>
      <c r="E40" s="171"/>
      <c r="F40" s="171"/>
      <c r="G40" s="273" t="s">
        <v>416</v>
      </c>
      <c r="H40" s="313" t="s">
        <v>25</v>
      </c>
      <c r="I40" s="279">
        <f t="shared" ref="I40:K40" si="8">I41</f>
        <v>0</v>
      </c>
      <c r="J40" s="278">
        <f t="shared" si="8"/>
        <v>0</v>
      </c>
      <c r="K40" s="278">
        <f t="shared" si="8"/>
        <v>0</v>
      </c>
      <c r="L40" s="9"/>
      <c r="M40" s="10"/>
      <c r="N40" s="10"/>
    </row>
    <row r="41" spans="1:15" ht="32.25" hidden="1" customHeight="1" x14ac:dyDescent="0.25">
      <c r="A41" s="171"/>
      <c r="B41" s="171"/>
      <c r="C41" s="171"/>
      <c r="D41" s="171"/>
      <c r="E41" s="171">
        <v>31332</v>
      </c>
      <c r="F41" s="171"/>
      <c r="G41" s="273" t="s">
        <v>416</v>
      </c>
      <c r="H41" s="313" t="s">
        <v>25</v>
      </c>
      <c r="I41" s="279">
        <f>I42</f>
        <v>0</v>
      </c>
      <c r="J41" s="278">
        <f>J42</f>
        <v>0</v>
      </c>
      <c r="K41" s="278">
        <f>K42</f>
        <v>0</v>
      </c>
    </row>
    <row r="42" spans="1:15" ht="36.75" hidden="1" customHeight="1" x14ac:dyDescent="0.25">
      <c r="A42" s="171"/>
      <c r="B42" s="171"/>
      <c r="C42" s="171"/>
      <c r="D42" s="171"/>
      <c r="E42" s="171"/>
      <c r="F42" s="171">
        <v>313320</v>
      </c>
      <c r="G42" s="273" t="s">
        <v>416</v>
      </c>
      <c r="H42" s="313" t="s">
        <v>25</v>
      </c>
      <c r="I42" s="279">
        <v>0</v>
      </c>
      <c r="J42" s="278">
        <v>0</v>
      </c>
      <c r="K42" s="278">
        <v>0</v>
      </c>
    </row>
    <row r="43" spans="1:15" s="4" customFormat="1" ht="20.100000000000001" customHeight="1" x14ac:dyDescent="0.25">
      <c r="A43" s="172"/>
      <c r="B43" s="172">
        <v>32</v>
      </c>
      <c r="C43" s="172"/>
      <c r="D43" s="172"/>
      <c r="E43" s="172"/>
      <c r="F43" s="172"/>
      <c r="G43" s="311"/>
      <c r="H43" s="226" t="s">
        <v>26</v>
      </c>
      <c r="I43" s="312">
        <f>I44+I65+I102+I160+I164</f>
        <v>5364400</v>
      </c>
      <c r="J43" s="312">
        <f t="shared" ref="J43:K43" si="9">J44+J65+J102+J160+J164</f>
        <v>582500</v>
      </c>
      <c r="K43" s="312">
        <f t="shared" si="9"/>
        <v>545200</v>
      </c>
      <c r="L43" s="2"/>
      <c r="M43" s="3"/>
      <c r="N43" s="3"/>
      <c r="O43" s="3"/>
    </row>
    <row r="44" spans="1:15" s="215" customFormat="1" ht="20.100000000000001" customHeight="1" x14ac:dyDescent="0.25">
      <c r="A44" s="315"/>
      <c r="B44" s="315"/>
      <c r="C44" s="316">
        <v>321</v>
      </c>
      <c r="D44" s="316"/>
      <c r="E44" s="315"/>
      <c r="F44" s="315"/>
      <c r="G44" s="273" t="s">
        <v>416</v>
      </c>
      <c r="H44" s="317" t="s">
        <v>27</v>
      </c>
      <c r="I44" s="286">
        <f>I45+I54+I59</f>
        <v>166000</v>
      </c>
      <c r="J44" s="415">
        <f t="shared" ref="J44:K44" si="10">J45+J54+J59</f>
        <v>163000</v>
      </c>
      <c r="K44" s="415">
        <f t="shared" si="10"/>
        <v>165000</v>
      </c>
      <c r="L44" s="217"/>
      <c r="M44" s="214"/>
      <c r="N44" s="214"/>
      <c r="O44" s="214"/>
    </row>
    <row r="45" spans="1:15" ht="20.100000000000001" hidden="1" customHeight="1" x14ac:dyDescent="0.25">
      <c r="A45" s="318"/>
      <c r="B45" s="318"/>
      <c r="C45" s="171"/>
      <c r="D45" s="171">
        <v>3211</v>
      </c>
      <c r="E45" s="318"/>
      <c r="F45" s="318"/>
      <c r="G45" s="273" t="s">
        <v>416</v>
      </c>
      <c r="H45" s="313" t="s">
        <v>28</v>
      </c>
      <c r="I45" s="279">
        <f>I46+I48+I50+I52</f>
        <v>0</v>
      </c>
      <c r="J45" s="411">
        <f t="shared" ref="J45:K45" si="11">J46+J48+J50+J52</f>
        <v>0</v>
      </c>
      <c r="K45" s="411">
        <f t="shared" si="11"/>
        <v>0</v>
      </c>
    </row>
    <row r="46" spans="1:15" ht="20.100000000000001" hidden="1" customHeight="1" x14ac:dyDescent="0.25">
      <c r="A46" s="318"/>
      <c r="B46" s="318"/>
      <c r="C46" s="171"/>
      <c r="D46" s="171"/>
      <c r="E46" s="171">
        <v>32111</v>
      </c>
      <c r="F46" s="171"/>
      <c r="G46" s="273" t="s">
        <v>416</v>
      </c>
      <c r="H46" s="313" t="s">
        <v>107</v>
      </c>
      <c r="I46" s="279">
        <f>I47</f>
        <v>0</v>
      </c>
      <c r="J46" s="411">
        <f t="shared" ref="J46:K46" si="12">J47</f>
        <v>0</v>
      </c>
      <c r="K46" s="411">
        <f t="shared" si="12"/>
        <v>0</v>
      </c>
    </row>
    <row r="47" spans="1:15" ht="20.100000000000001" hidden="1" customHeight="1" x14ac:dyDescent="0.25">
      <c r="A47" s="318"/>
      <c r="B47" s="318"/>
      <c r="C47" s="171"/>
      <c r="D47" s="171"/>
      <c r="E47" s="171"/>
      <c r="F47" s="171">
        <v>321110</v>
      </c>
      <c r="G47" s="273" t="s">
        <v>416</v>
      </c>
      <c r="H47" s="313" t="s">
        <v>107</v>
      </c>
      <c r="I47" s="279">
        <v>0</v>
      </c>
      <c r="J47" s="410">
        <v>0</v>
      </c>
      <c r="K47" s="410">
        <v>0</v>
      </c>
    </row>
    <row r="48" spans="1:15" ht="30" hidden="1" customHeight="1" x14ac:dyDescent="0.25">
      <c r="A48" s="318"/>
      <c r="B48" s="318"/>
      <c r="C48" s="171"/>
      <c r="D48" s="171"/>
      <c r="E48" s="171">
        <v>32113</v>
      </c>
      <c r="F48" s="171"/>
      <c r="G48" s="273" t="s">
        <v>416</v>
      </c>
      <c r="H48" s="313" t="s">
        <v>108</v>
      </c>
      <c r="I48" s="279">
        <f>I49</f>
        <v>0</v>
      </c>
      <c r="J48" s="411">
        <f t="shared" ref="J48:K48" si="13">J49</f>
        <v>0</v>
      </c>
      <c r="K48" s="411">
        <f t="shared" si="13"/>
        <v>0</v>
      </c>
    </row>
    <row r="49" spans="1:13" ht="30" hidden="1" customHeight="1" x14ac:dyDescent="0.25">
      <c r="A49" s="318"/>
      <c r="B49" s="318"/>
      <c r="C49" s="171"/>
      <c r="D49" s="171"/>
      <c r="E49" s="171"/>
      <c r="F49" s="171">
        <v>321130</v>
      </c>
      <c r="G49" s="273" t="s">
        <v>416</v>
      </c>
      <c r="H49" s="313" t="s">
        <v>108</v>
      </c>
      <c r="I49" s="279">
        <v>0</v>
      </c>
      <c r="J49" s="410">
        <v>0</v>
      </c>
      <c r="K49" s="410">
        <v>0</v>
      </c>
    </row>
    <row r="50" spans="1:13" ht="30" hidden="1" customHeight="1" x14ac:dyDescent="0.25">
      <c r="A50" s="318"/>
      <c r="B50" s="318"/>
      <c r="C50" s="171"/>
      <c r="D50" s="171"/>
      <c r="E50" s="171">
        <v>32115</v>
      </c>
      <c r="F50" s="171"/>
      <c r="G50" s="273" t="s">
        <v>416</v>
      </c>
      <c r="H50" s="313" t="s">
        <v>109</v>
      </c>
      <c r="I50" s="279">
        <f>I51</f>
        <v>0</v>
      </c>
      <c r="J50" s="411">
        <f t="shared" ref="J50:K50" si="14">J51</f>
        <v>0</v>
      </c>
      <c r="K50" s="411">
        <f t="shared" si="14"/>
        <v>0</v>
      </c>
    </row>
    <row r="51" spans="1:13" ht="30" hidden="1" customHeight="1" x14ac:dyDescent="0.25">
      <c r="A51" s="318"/>
      <c r="B51" s="318"/>
      <c r="C51" s="171"/>
      <c r="D51" s="171"/>
      <c r="E51" s="171"/>
      <c r="F51" s="171">
        <v>321150</v>
      </c>
      <c r="G51" s="273" t="s">
        <v>416</v>
      </c>
      <c r="H51" s="313" t="s">
        <v>109</v>
      </c>
      <c r="I51" s="279">
        <v>0</v>
      </c>
      <c r="J51" s="410">
        <v>0</v>
      </c>
      <c r="K51" s="410">
        <v>0</v>
      </c>
    </row>
    <row r="52" spans="1:13" ht="20.100000000000001" hidden="1" customHeight="1" x14ac:dyDescent="0.25">
      <c r="A52" s="318"/>
      <c r="B52" s="318"/>
      <c r="C52" s="171"/>
      <c r="D52" s="171"/>
      <c r="E52" s="171">
        <v>32119</v>
      </c>
      <c r="F52" s="171"/>
      <c r="G52" s="273" t="s">
        <v>416</v>
      </c>
      <c r="H52" s="313" t="s">
        <v>110</v>
      </c>
      <c r="I52" s="279">
        <f>I53</f>
        <v>0</v>
      </c>
      <c r="J52" s="411">
        <f t="shared" ref="J52:K52" si="15">J53</f>
        <v>0</v>
      </c>
      <c r="K52" s="411">
        <f t="shared" si="15"/>
        <v>0</v>
      </c>
    </row>
    <row r="53" spans="1:13" ht="15" hidden="1" customHeight="1" x14ac:dyDescent="0.25">
      <c r="A53" s="318"/>
      <c r="B53" s="318"/>
      <c r="C53" s="171"/>
      <c r="D53" s="171"/>
      <c r="E53" s="171"/>
      <c r="F53" s="171">
        <v>321190</v>
      </c>
      <c r="G53" s="273" t="s">
        <v>416</v>
      </c>
      <c r="H53" s="313" t="s">
        <v>110</v>
      </c>
      <c r="I53" s="279">
        <v>0</v>
      </c>
      <c r="J53" s="410">
        <v>0</v>
      </c>
      <c r="K53" s="410">
        <v>0</v>
      </c>
    </row>
    <row r="54" spans="1:13" ht="27" hidden="1" customHeight="1" x14ac:dyDescent="0.25">
      <c r="A54" s="318"/>
      <c r="B54" s="318"/>
      <c r="C54" s="171"/>
      <c r="D54" s="171">
        <v>3212</v>
      </c>
      <c r="E54" s="318"/>
      <c r="F54" s="318"/>
      <c r="G54" s="273" t="s">
        <v>416</v>
      </c>
      <c r="H54" s="313" t="s">
        <v>29</v>
      </c>
      <c r="I54" s="279">
        <f>I55+I57</f>
        <v>166000</v>
      </c>
      <c r="J54" s="410">
        <f>J55+J57</f>
        <v>163000</v>
      </c>
      <c r="K54" s="410">
        <f>K55+K57</f>
        <v>165000</v>
      </c>
    </row>
    <row r="55" spans="1:13" ht="20.100000000000001" hidden="1" customHeight="1" x14ac:dyDescent="0.25">
      <c r="A55" s="318"/>
      <c r="B55" s="318"/>
      <c r="C55" s="171"/>
      <c r="D55" s="171"/>
      <c r="E55" s="171">
        <v>32121</v>
      </c>
      <c r="F55" s="171"/>
      <c r="G55" s="273" t="s">
        <v>416</v>
      </c>
      <c r="H55" s="313" t="s">
        <v>111</v>
      </c>
      <c r="I55" s="279">
        <f>I56</f>
        <v>140000</v>
      </c>
      <c r="J55" s="410">
        <f>J56</f>
        <v>142000</v>
      </c>
      <c r="K55" s="410">
        <f>K56</f>
        <v>144000</v>
      </c>
      <c r="L55" s="9"/>
    </row>
    <row r="56" spans="1:13" ht="20.100000000000001" hidden="1" customHeight="1" x14ac:dyDescent="0.25">
      <c r="A56" s="318"/>
      <c r="B56" s="318"/>
      <c r="C56" s="171"/>
      <c r="D56" s="171"/>
      <c r="E56" s="171"/>
      <c r="F56" s="171">
        <v>321210</v>
      </c>
      <c r="G56" s="273" t="s">
        <v>416</v>
      </c>
      <c r="H56" s="313" t="s">
        <v>111</v>
      </c>
      <c r="I56" s="279">
        <v>140000</v>
      </c>
      <c r="J56" s="410">
        <v>142000</v>
      </c>
      <c r="K56" s="410">
        <v>144000</v>
      </c>
    </row>
    <row r="57" spans="1:13" ht="20.100000000000001" hidden="1" customHeight="1" x14ac:dyDescent="0.25">
      <c r="A57" s="318"/>
      <c r="B57" s="318"/>
      <c r="C57" s="171"/>
      <c r="D57" s="171"/>
      <c r="E57" s="171">
        <v>32123</v>
      </c>
      <c r="F57" s="171"/>
      <c r="G57" s="273" t="s">
        <v>416</v>
      </c>
      <c r="H57" s="313" t="s">
        <v>112</v>
      </c>
      <c r="I57" s="279">
        <f>I58</f>
        <v>26000</v>
      </c>
      <c r="J57" s="410">
        <f>J58</f>
        <v>21000</v>
      </c>
      <c r="K57" s="410">
        <f>K58</f>
        <v>21000</v>
      </c>
      <c r="L57" s="9"/>
    </row>
    <row r="58" spans="1:13" ht="20.100000000000001" hidden="1" customHeight="1" x14ac:dyDescent="0.25">
      <c r="A58" s="318"/>
      <c r="B58" s="318"/>
      <c r="C58" s="171"/>
      <c r="D58" s="171"/>
      <c r="E58" s="171"/>
      <c r="F58" s="171">
        <v>321230</v>
      </c>
      <c r="G58" s="273" t="s">
        <v>416</v>
      </c>
      <c r="H58" s="169" t="s">
        <v>317</v>
      </c>
      <c r="I58" s="283">
        <v>26000</v>
      </c>
      <c r="J58" s="410">
        <v>21000</v>
      </c>
      <c r="K58" s="410">
        <v>21000</v>
      </c>
      <c r="L58" s="9"/>
    </row>
    <row r="59" spans="1:13" ht="20.100000000000001" hidden="1" customHeight="1" x14ac:dyDescent="0.25">
      <c r="A59" s="318"/>
      <c r="B59" s="318"/>
      <c r="C59" s="171"/>
      <c r="D59" s="171">
        <v>3213</v>
      </c>
      <c r="E59" s="318"/>
      <c r="F59" s="318"/>
      <c r="G59" s="273" t="s">
        <v>416</v>
      </c>
      <c r="H59" s="313" t="s">
        <v>30</v>
      </c>
      <c r="I59" s="279">
        <f>I60+I63</f>
        <v>0</v>
      </c>
      <c r="J59" s="411">
        <f t="shared" ref="J59:K59" si="16">J60+J63</f>
        <v>0</v>
      </c>
      <c r="K59" s="411">
        <f t="shared" si="16"/>
        <v>0</v>
      </c>
      <c r="L59" s="9"/>
      <c r="M59" s="10"/>
    </row>
    <row r="60" spans="1:13" ht="20.100000000000001" hidden="1" customHeight="1" x14ac:dyDescent="0.25">
      <c r="A60" s="318"/>
      <c r="B60" s="318"/>
      <c r="C60" s="318"/>
      <c r="D60" s="318"/>
      <c r="E60" s="169" t="s">
        <v>113</v>
      </c>
      <c r="F60" s="169"/>
      <c r="G60" s="273" t="s">
        <v>416</v>
      </c>
      <c r="H60" s="313" t="s">
        <v>114</v>
      </c>
      <c r="I60" s="279">
        <f>I61+I62</f>
        <v>0</v>
      </c>
      <c r="J60" s="411">
        <f t="shared" ref="J60:K60" si="17">J61+J62</f>
        <v>0</v>
      </c>
      <c r="K60" s="411">
        <f t="shared" si="17"/>
        <v>0</v>
      </c>
      <c r="L60" s="9"/>
    </row>
    <row r="61" spans="1:13" ht="20.100000000000001" hidden="1" customHeight="1" x14ac:dyDescent="0.25">
      <c r="A61" s="318"/>
      <c r="B61" s="318"/>
      <c r="C61" s="318"/>
      <c r="D61" s="318"/>
      <c r="E61" s="169"/>
      <c r="F61" s="169" t="s">
        <v>115</v>
      </c>
      <c r="G61" s="273" t="s">
        <v>416</v>
      </c>
      <c r="H61" s="313" t="s">
        <v>116</v>
      </c>
      <c r="I61" s="279">
        <v>0</v>
      </c>
      <c r="J61" s="410">
        <v>0</v>
      </c>
      <c r="K61" s="410">
        <v>0</v>
      </c>
    </row>
    <row r="62" spans="1:13" ht="20.100000000000001" hidden="1" customHeight="1" x14ac:dyDescent="0.25">
      <c r="A62" s="318"/>
      <c r="B62" s="318"/>
      <c r="C62" s="318"/>
      <c r="D62" s="318"/>
      <c r="E62" s="169"/>
      <c r="F62" s="169" t="s">
        <v>117</v>
      </c>
      <c r="G62" s="273" t="s">
        <v>416</v>
      </c>
      <c r="H62" s="313" t="s">
        <v>118</v>
      </c>
      <c r="I62" s="279">
        <v>0</v>
      </c>
      <c r="J62" s="410">
        <v>0</v>
      </c>
      <c r="K62" s="410">
        <v>0</v>
      </c>
    </row>
    <row r="63" spans="1:13" ht="20.100000000000001" hidden="1" customHeight="1" x14ac:dyDescent="0.25">
      <c r="A63" s="318"/>
      <c r="B63" s="318"/>
      <c r="C63" s="318"/>
      <c r="D63" s="318"/>
      <c r="E63" s="169" t="s">
        <v>119</v>
      </c>
      <c r="F63" s="169"/>
      <c r="G63" s="273" t="s">
        <v>416</v>
      </c>
      <c r="H63" s="169" t="s">
        <v>120</v>
      </c>
      <c r="I63" s="279">
        <f>I64</f>
        <v>0</v>
      </c>
      <c r="J63" s="411">
        <f t="shared" ref="J63:K63" si="18">J64</f>
        <v>0</v>
      </c>
      <c r="K63" s="411">
        <f t="shared" si="18"/>
        <v>0</v>
      </c>
    </row>
    <row r="64" spans="1:13" ht="20.100000000000001" hidden="1" customHeight="1" x14ac:dyDescent="0.25">
      <c r="A64" s="318"/>
      <c r="B64" s="318"/>
      <c r="C64" s="318"/>
      <c r="D64" s="318"/>
      <c r="E64" s="169"/>
      <c r="F64" s="169" t="s">
        <v>121</v>
      </c>
      <c r="G64" s="273" t="s">
        <v>416</v>
      </c>
      <c r="H64" s="169" t="s">
        <v>120</v>
      </c>
      <c r="I64" s="279">
        <v>0</v>
      </c>
      <c r="J64" s="410">
        <v>0</v>
      </c>
      <c r="K64" s="410">
        <v>0</v>
      </c>
    </row>
    <row r="65" spans="1:15" s="215" customFormat="1" ht="20.100000000000001" customHeight="1" x14ac:dyDescent="0.25">
      <c r="A65" s="172"/>
      <c r="B65" s="172"/>
      <c r="C65" s="172">
        <v>322</v>
      </c>
      <c r="D65" s="172"/>
      <c r="E65" s="172"/>
      <c r="F65" s="172"/>
      <c r="G65" s="273" t="s">
        <v>416</v>
      </c>
      <c r="H65" s="226" t="s">
        <v>31</v>
      </c>
      <c r="I65" s="312">
        <f>I66+I78+I83+I91+I94+I99</f>
        <v>5106400</v>
      </c>
      <c r="J65" s="409">
        <f t="shared" ref="J65:K65" si="19">J66+J78+J83+J91+J94+J99</f>
        <v>377000</v>
      </c>
      <c r="K65" s="409">
        <f t="shared" si="19"/>
        <v>337400</v>
      </c>
      <c r="L65" s="217"/>
      <c r="M65" s="214"/>
      <c r="N65" s="214"/>
      <c r="O65" s="214"/>
    </row>
    <row r="66" spans="1:15" ht="20.100000000000001" hidden="1" customHeight="1" x14ac:dyDescent="0.25">
      <c r="A66" s="171"/>
      <c r="B66" s="171"/>
      <c r="C66" s="171"/>
      <c r="D66" s="171">
        <v>3221</v>
      </c>
      <c r="E66" s="171"/>
      <c r="F66" s="171"/>
      <c r="G66" s="273" t="s">
        <v>416</v>
      </c>
      <c r="H66" s="313" t="s">
        <v>122</v>
      </c>
      <c r="I66" s="279">
        <f>I67+I70+I72+I74+I76</f>
        <v>20000</v>
      </c>
      <c r="J66" s="411">
        <f t="shared" ref="J66:K66" si="20">J67+J70+J72+J74+J76</f>
        <v>10500</v>
      </c>
      <c r="K66" s="411">
        <f t="shared" si="20"/>
        <v>12000</v>
      </c>
    </row>
    <row r="67" spans="1:15" ht="20.100000000000001" hidden="1" customHeight="1" x14ac:dyDescent="0.25">
      <c r="A67" s="171"/>
      <c r="B67" s="171"/>
      <c r="C67" s="171"/>
      <c r="D67" s="171"/>
      <c r="E67" s="169" t="s">
        <v>123</v>
      </c>
      <c r="F67" s="169"/>
      <c r="G67" s="273" t="s">
        <v>416</v>
      </c>
      <c r="H67" s="319" t="s">
        <v>124</v>
      </c>
      <c r="I67" s="279">
        <f>I68+I69</f>
        <v>13000</v>
      </c>
      <c r="J67" s="410">
        <f>J68+J69</f>
        <v>10500</v>
      </c>
      <c r="K67" s="410">
        <f>K68+K69</f>
        <v>12000</v>
      </c>
      <c r="L67" s="9"/>
    </row>
    <row r="68" spans="1:15" ht="20.100000000000001" hidden="1" customHeight="1" x14ac:dyDescent="0.25">
      <c r="A68" s="171"/>
      <c r="B68" s="171"/>
      <c r="C68" s="171"/>
      <c r="D68" s="171"/>
      <c r="E68" s="169"/>
      <c r="F68" s="169" t="s">
        <v>125</v>
      </c>
      <c r="G68" s="273" t="s">
        <v>416</v>
      </c>
      <c r="H68" s="319" t="s">
        <v>124</v>
      </c>
      <c r="I68" s="279">
        <v>10000</v>
      </c>
      <c r="J68" s="410">
        <v>6500</v>
      </c>
      <c r="K68" s="410">
        <v>8000</v>
      </c>
      <c r="L68" s="9"/>
    </row>
    <row r="69" spans="1:15" ht="20.100000000000001" hidden="1" customHeight="1" x14ac:dyDescent="0.25">
      <c r="A69" s="171"/>
      <c r="B69" s="171"/>
      <c r="C69" s="171"/>
      <c r="D69" s="171"/>
      <c r="E69" s="169"/>
      <c r="F69" s="169" t="s">
        <v>126</v>
      </c>
      <c r="G69" s="273" t="s">
        <v>416</v>
      </c>
      <c r="H69" s="319" t="s">
        <v>127</v>
      </c>
      <c r="I69" s="279">
        <v>3000</v>
      </c>
      <c r="J69" s="410">
        <v>4000</v>
      </c>
      <c r="K69" s="410">
        <v>4000</v>
      </c>
      <c r="L69" s="9"/>
    </row>
    <row r="70" spans="1:15" ht="28.5" hidden="1" customHeight="1" x14ac:dyDescent="0.25">
      <c r="A70" s="171"/>
      <c r="B70" s="171"/>
      <c r="C70" s="171"/>
      <c r="D70" s="171"/>
      <c r="E70" s="169" t="s">
        <v>128</v>
      </c>
      <c r="F70" s="169"/>
      <c r="G70" s="273" t="s">
        <v>416</v>
      </c>
      <c r="H70" s="169" t="s">
        <v>129</v>
      </c>
      <c r="I70" s="279">
        <f>I71</f>
        <v>0</v>
      </c>
      <c r="J70" s="411">
        <f t="shared" ref="J70:K70" si="21">J71</f>
        <v>0</v>
      </c>
      <c r="K70" s="411">
        <f t="shared" si="21"/>
        <v>0</v>
      </c>
    </row>
    <row r="71" spans="1:15" ht="30.75" hidden="1" customHeight="1" x14ac:dyDescent="0.25">
      <c r="A71" s="171"/>
      <c r="B71" s="171"/>
      <c r="C71" s="171"/>
      <c r="D71" s="171"/>
      <c r="E71" s="169"/>
      <c r="F71" s="169" t="s">
        <v>130</v>
      </c>
      <c r="G71" s="273" t="s">
        <v>416</v>
      </c>
      <c r="H71" s="169" t="s">
        <v>129</v>
      </c>
      <c r="I71" s="279">
        <v>0</v>
      </c>
      <c r="J71" s="410">
        <v>0</v>
      </c>
      <c r="K71" s="410">
        <v>0</v>
      </c>
    </row>
    <row r="72" spans="1:15" s="1" customFormat="1" ht="20.100000000000001" hidden="1" customHeight="1" x14ac:dyDescent="0.25">
      <c r="A72" s="253"/>
      <c r="B72" s="253"/>
      <c r="C72" s="253"/>
      <c r="D72" s="253"/>
      <c r="E72" s="169" t="s">
        <v>131</v>
      </c>
      <c r="F72" s="169"/>
      <c r="G72" s="273" t="s">
        <v>416</v>
      </c>
      <c r="H72" s="169" t="s">
        <v>132</v>
      </c>
      <c r="I72" s="283">
        <f>I73</f>
        <v>2000</v>
      </c>
      <c r="J72" s="416">
        <f t="shared" ref="J72:K72" si="22">J73</f>
        <v>0</v>
      </c>
      <c r="K72" s="416">
        <f t="shared" si="22"/>
        <v>0</v>
      </c>
      <c r="L72" s="17"/>
    </row>
    <row r="73" spans="1:15" s="1" customFormat="1" ht="20.100000000000001" hidden="1" customHeight="1" x14ac:dyDescent="0.25">
      <c r="A73" s="253"/>
      <c r="B73" s="253"/>
      <c r="C73" s="253"/>
      <c r="D73" s="253"/>
      <c r="E73" s="169"/>
      <c r="F73" s="169" t="s">
        <v>133</v>
      </c>
      <c r="G73" s="273" t="s">
        <v>416</v>
      </c>
      <c r="H73" s="169" t="s">
        <v>132</v>
      </c>
      <c r="I73" s="283">
        <v>2000</v>
      </c>
      <c r="J73" s="412">
        <v>0</v>
      </c>
      <c r="K73" s="412">
        <v>0</v>
      </c>
      <c r="L73" s="17"/>
    </row>
    <row r="74" spans="1:15" s="1" customFormat="1" ht="20.100000000000001" hidden="1" customHeight="1" x14ac:dyDescent="0.25">
      <c r="A74" s="253"/>
      <c r="B74" s="253"/>
      <c r="C74" s="253"/>
      <c r="D74" s="253"/>
      <c r="E74" s="169" t="s">
        <v>134</v>
      </c>
      <c r="F74" s="169"/>
      <c r="G74" s="273" t="s">
        <v>416</v>
      </c>
      <c r="H74" s="169" t="s">
        <v>135</v>
      </c>
      <c r="I74" s="283">
        <f>I75</f>
        <v>5000</v>
      </c>
      <c r="J74" s="416">
        <f t="shared" ref="J74:K74" si="23">J75</f>
        <v>0</v>
      </c>
      <c r="K74" s="416">
        <f t="shared" si="23"/>
        <v>0</v>
      </c>
      <c r="L74" s="17"/>
    </row>
    <row r="75" spans="1:15" s="1" customFormat="1" ht="20.100000000000001" hidden="1" customHeight="1" x14ac:dyDescent="0.25">
      <c r="A75" s="253"/>
      <c r="B75" s="253"/>
      <c r="C75" s="253"/>
      <c r="D75" s="253"/>
      <c r="E75" s="169"/>
      <c r="F75" s="169" t="s">
        <v>136</v>
      </c>
      <c r="G75" s="273" t="s">
        <v>416</v>
      </c>
      <c r="H75" s="169" t="s">
        <v>135</v>
      </c>
      <c r="I75" s="283">
        <v>5000</v>
      </c>
      <c r="J75" s="412">
        <v>0</v>
      </c>
      <c r="K75" s="412">
        <v>0</v>
      </c>
      <c r="L75" s="17"/>
    </row>
    <row r="76" spans="1:15" ht="30" hidden="1" customHeight="1" x14ac:dyDescent="0.25">
      <c r="A76" s="171"/>
      <c r="B76" s="171"/>
      <c r="C76" s="171"/>
      <c r="D76" s="171"/>
      <c r="E76" s="169" t="s">
        <v>137</v>
      </c>
      <c r="F76" s="169"/>
      <c r="G76" s="273" t="s">
        <v>416</v>
      </c>
      <c r="H76" s="169" t="s">
        <v>138</v>
      </c>
      <c r="I76" s="279">
        <f>I77</f>
        <v>0</v>
      </c>
      <c r="J76" s="411">
        <f t="shared" ref="J76:K76" si="24">J77</f>
        <v>0</v>
      </c>
      <c r="K76" s="411">
        <f t="shared" si="24"/>
        <v>0</v>
      </c>
    </row>
    <row r="77" spans="1:15" ht="30" hidden="1" customHeight="1" x14ac:dyDescent="0.25">
      <c r="A77" s="171"/>
      <c r="B77" s="171"/>
      <c r="C77" s="171"/>
      <c r="D77" s="171"/>
      <c r="E77" s="169"/>
      <c r="F77" s="169" t="s">
        <v>139</v>
      </c>
      <c r="G77" s="273" t="s">
        <v>416</v>
      </c>
      <c r="H77" s="169" t="s">
        <v>138</v>
      </c>
      <c r="I77" s="279">
        <v>0</v>
      </c>
      <c r="J77" s="410">
        <v>0</v>
      </c>
      <c r="K77" s="410">
        <v>0</v>
      </c>
    </row>
    <row r="78" spans="1:15" ht="20.100000000000001" hidden="1" customHeight="1" x14ac:dyDescent="0.25">
      <c r="A78" s="171"/>
      <c r="B78" s="171"/>
      <c r="C78" s="171"/>
      <c r="D78" s="171">
        <v>3222</v>
      </c>
      <c r="E78" s="171"/>
      <c r="F78" s="171"/>
      <c r="G78" s="273" t="s">
        <v>416</v>
      </c>
      <c r="H78" s="313" t="s">
        <v>33</v>
      </c>
      <c r="I78" s="279">
        <f>I79+I81</f>
        <v>5074400</v>
      </c>
      <c r="J78" s="410">
        <f>J79+J81</f>
        <v>366500</v>
      </c>
      <c r="K78" s="410">
        <f>K79+K81</f>
        <v>325400</v>
      </c>
    </row>
    <row r="79" spans="1:15" ht="20.100000000000001" hidden="1" customHeight="1" x14ac:dyDescent="0.25">
      <c r="A79" s="171"/>
      <c r="B79" s="171"/>
      <c r="C79" s="171"/>
      <c r="D79" s="171"/>
      <c r="E79" s="169" t="s">
        <v>140</v>
      </c>
      <c r="F79" s="169"/>
      <c r="G79" s="273" t="s">
        <v>416</v>
      </c>
      <c r="H79" s="169" t="s">
        <v>141</v>
      </c>
      <c r="I79" s="279">
        <f>I80</f>
        <v>4521400</v>
      </c>
      <c r="J79" s="412">
        <f>J80</f>
        <v>260760</v>
      </c>
      <c r="K79" s="410">
        <f>K80</f>
        <v>231225</v>
      </c>
    </row>
    <row r="80" spans="1:15" ht="20.100000000000001" hidden="1" customHeight="1" x14ac:dyDescent="0.25">
      <c r="A80" s="171"/>
      <c r="B80" s="171"/>
      <c r="C80" s="171"/>
      <c r="D80" s="171"/>
      <c r="E80" s="169"/>
      <c r="F80" s="169" t="s">
        <v>142</v>
      </c>
      <c r="G80" s="273" t="s">
        <v>416</v>
      </c>
      <c r="H80" s="169" t="s">
        <v>141</v>
      </c>
      <c r="I80" s="279">
        <f>900000-272000+315450-100000-120000+3000+5000+1000000+2800000+250-600-9700</f>
        <v>4521400</v>
      </c>
      <c r="J80" s="412">
        <f>646840-338230-3000-10000-35000+150</f>
        <v>260760</v>
      </c>
      <c r="K80" s="410">
        <v>231225</v>
      </c>
    </row>
    <row r="81" spans="1:13" ht="20.100000000000001" hidden="1" customHeight="1" x14ac:dyDescent="0.25">
      <c r="A81" s="171"/>
      <c r="B81" s="171"/>
      <c r="C81" s="171"/>
      <c r="D81" s="171"/>
      <c r="E81" s="169" t="s">
        <v>143</v>
      </c>
      <c r="F81" s="169"/>
      <c r="G81" s="273" t="s">
        <v>416</v>
      </c>
      <c r="H81" s="169" t="s">
        <v>144</v>
      </c>
      <c r="I81" s="279">
        <f>I82</f>
        <v>553000</v>
      </c>
      <c r="J81" s="412">
        <f>J82</f>
        <v>105740</v>
      </c>
      <c r="K81" s="410">
        <f>K82</f>
        <v>94175</v>
      </c>
      <c r="M81" s="10"/>
    </row>
    <row r="82" spans="1:13" ht="20.100000000000001" hidden="1" customHeight="1" x14ac:dyDescent="0.25">
      <c r="A82" s="171"/>
      <c r="B82" s="171"/>
      <c r="C82" s="171"/>
      <c r="D82" s="171"/>
      <c r="E82" s="169"/>
      <c r="F82" s="169" t="s">
        <v>145</v>
      </c>
      <c r="G82" s="273" t="s">
        <v>416</v>
      </c>
      <c r="H82" s="169" t="s">
        <v>144</v>
      </c>
      <c r="I82" s="279">
        <v>553000</v>
      </c>
      <c r="J82" s="412">
        <v>105740</v>
      </c>
      <c r="K82" s="410">
        <f>93910+265</f>
        <v>94175</v>
      </c>
      <c r="M82" s="10"/>
    </row>
    <row r="83" spans="1:13" ht="20.100000000000001" hidden="1" customHeight="1" x14ac:dyDescent="0.25">
      <c r="A83" s="171"/>
      <c r="B83" s="171"/>
      <c r="C83" s="171"/>
      <c r="D83" s="171">
        <v>3223</v>
      </c>
      <c r="E83" s="171"/>
      <c r="F83" s="171"/>
      <c r="G83" s="273" t="s">
        <v>416</v>
      </c>
      <c r="H83" s="313" t="s">
        <v>34</v>
      </c>
      <c r="I83" s="279">
        <f>I84+I87+I89</f>
        <v>12000</v>
      </c>
      <c r="J83" s="416">
        <f t="shared" ref="J83:K83" si="25">J84+J87+J89</f>
        <v>0</v>
      </c>
      <c r="K83" s="411">
        <f t="shared" si="25"/>
        <v>0</v>
      </c>
    </row>
    <row r="84" spans="1:13" ht="20.100000000000001" hidden="1" customHeight="1" x14ac:dyDescent="0.25">
      <c r="A84" s="171"/>
      <c r="B84" s="171"/>
      <c r="C84" s="171"/>
      <c r="D84" s="171"/>
      <c r="E84" s="169" t="s">
        <v>146</v>
      </c>
      <c r="F84" s="169"/>
      <c r="G84" s="273" t="s">
        <v>416</v>
      </c>
      <c r="H84" s="169" t="s">
        <v>147</v>
      </c>
      <c r="I84" s="279">
        <f>I85+I86</f>
        <v>5000</v>
      </c>
      <c r="J84" s="411">
        <f t="shared" ref="J84:K84" si="26">J85+J86</f>
        <v>0</v>
      </c>
      <c r="K84" s="411">
        <f t="shared" si="26"/>
        <v>0</v>
      </c>
      <c r="L84" s="9"/>
    </row>
    <row r="85" spans="1:13" ht="20.100000000000001" hidden="1" customHeight="1" x14ac:dyDescent="0.25">
      <c r="A85" s="171"/>
      <c r="B85" s="171"/>
      <c r="C85" s="171"/>
      <c r="D85" s="171"/>
      <c r="E85" s="169"/>
      <c r="F85" s="169" t="s">
        <v>148</v>
      </c>
      <c r="G85" s="273" t="s">
        <v>416</v>
      </c>
      <c r="H85" s="169" t="s">
        <v>147</v>
      </c>
      <c r="I85" s="279">
        <v>2000</v>
      </c>
      <c r="J85" s="410">
        <v>0</v>
      </c>
      <c r="K85" s="410">
        <v>0</v>
      </c>
      <c r="L85" s="9"/>
    </row>
    <row r="86" spans="1:13" ht="20.100000000000001" hidden="1" customHeight="1" x14ac:dyDescent="0.25">
      <c r="A86" s="171"/>
      <c r="B86" s="171"/>
      <c r="C86" s="171"/>
      <c r="D86" s="171"/>
      <c r="E86" s="169"/>
      <c r="F86" s="169" t="s">
        <v>149</v>
      </c>
      <c r="G86" s="273" t="s">
        <v>416</v>
      </c>
      <c r="H86" s="169" t="s">
        <v>150</v>
      </c>
      <c r="I86" s="279">
        <v>3000</v>
      </c>
      <c r="J86" s="410">
        <v>0</v>
      </c>
      <c r="K86" s="410">
        <v>0</v>
      </c>
      <c r="L86" s="9"/>
    </row>
    <row r="87" spans="1:13" ht="20.100000000000001" hidden="1" customHeight="1" x14ac:dyDescent="0.25">
      <c r="A87" s="171"/>
      <c r="B87" s="171"/>
      <c r="C87" s="171"/>
      <c r="D87" s="171"/>
      <c r="E87" s="169" t="s">
        <v>151</v>
      </c>
      <c r="F87" s="169"/>
      <c r="G87" s="273" t="s">
        <v>416</v>
      </c>
      <c r="H87" s="169" t="s">
        <v>152</v>
      </c>
      <c r="I87" s="279">
        <f>I88</f>
        <v>5000</v>
      </c>
      <c r="J87" s="411">
        <f t="shared" ref="J87:K87" si="27">J88</f>
        <v>0</v>
      </c>
      <c r="K87" s="411">
        <f t="shared" si="27"/>
        <v>0</v>
      </c>
      <c r="L87" s="9"/>
    </row>
    <row r="88" spans="1:13" ht="20.100000000000001" hidden="1" customHeight="1" x14ac:dyDescent="0.25">
      <c r="A88" s="171"/>
      <c r="B88" s="171"/>
      <c r="C88" s="171"/>
      <c r="D88" s="171"/>
      <c r="E88" s="169"/>
      <c r="F88" s="169" t="s">
        <v>153</v>
      </c>
      <c r="G88" s="273" t="s">
        <v>416</v>
      </c>
      <c r="H88" s="169" t="s">
        <v>152</v>
      </c>
      <c r="I88" s="279">
        <v>5000</v>
      </c>
      <c r="J88" s="410">
        <v>0</v>
      </c>
      <c r="K88" s="410">
        <v>0</v>
      </c>
      <c r="L88" s="9"/>
    </row>
    <row r="89" spans="1:13" ht="20.100000000000001" hidden="1" customHeight="1" x14ac:dyDescent="0.25">
      <c r="A89" s="171"/>
      <c r="B89" s="171"/>
      <c r="C89" s="171"/>
      <c r="D89" s="171"/>
      <c r="E89" s="169" t="s">
        <v>154</v>
      </c>
      <c r="F89" s="169"/>
      <c r="G89" s="273" t="s">
        <v>416</v>
      </c>
      <c r="H89" s="169" t="s">
        <v>155</v>
      </c>
      <c r="I89" s="279">
        <f>I90</f>
        <v>2000</v>
      </c>
      <c r="J89" s="411">
        <f t="shared" ref="J89:K89" si="28">J90</f>
        <v>0</v>
      </c>
      <c r="K89" s="411">
        <f t="shared" si="28"/>
        <v>0</v>
      </c>
      <c r="L89" s="9"/>
    </row>
    <row r="90" spans="1:13" ht="20.100000000000001" hidden="1" customHeight="1" x14ac:dyDescent="0.25">
      <c r="A90" s="171"/>
      <c r="B90" s="171"/>
      <c r="C90" s="171"/>
      <c r="D90" s="171"/>
      <c r="E90" s="169"/>
      <c r="F90" s="169" t="s">
        <v>156</v>
      </c>
      <c r="G90" s="273" t="s">
        <v>416</v>
      </c>
      <c r="H90" s="169" t="s">
        <v>155</v>
      </c>
      <c r="I90" s="279">
        <v>2000</v>
      </c>
      <c r="J90" s="410">
        <v>0</v>
      </c>
      <c r="K90" s="410">
        <v>0</v>
      </c>
      <c r="L90" s="9"/>
    </row>
    <row r="91" spans="1:13" ht="31.5" hidden="1" customHeight="1" x14ac:dyDescent="0.25">
      <c r="A91" s="171"/>
      <c r="B91" s="171"/>
      <c r="C91" s="171"/>
      <c r="D91" s="171">
        <v>3224</v>
      </c>
      <c r="E91" s="171"/>
      <c r="F91" s="171"/>
      <c r="G91" s="273" t="s">
        <v>416</v>
      </c>
      <c r="H91" s="320" t="s">
        <v>157</v>
      </c>
      <c r="I91" s="279">
        <f>I92</f>
        <v>0</v>
      </c>
      <c r="J91" s="411">
        <f t="shared" ref="J91:K91" si="29">J92</f>
        <v>0</v>
      </c>
      <c r="K91" s="411">
        <f t="shared" si="29"/>
        <v>0</v>
      </c>
    </row>
    <row r="92" spans="1:13" ht="30.75" hidden="1" customHeight="1" x14ac:dyDescent="0.25">
      <c r="A92" s="171"/>
      <c r="B92" s="171"/>
      <c r="C92" s="171"/>
      <c r="D92" s="171"/>
      <c r="E92" s="169" t="s">
        <v>158</v>
      </c>
      <c r="F92" s="169"/>
      <c r="G92" s="273" t="s">
        <v>416</v>
      </c>
      <c r="H92" s="169" t="s">
        <v>159</v>
      </c>
      <c r="I92" s="279">
        <f>I93</f>
        <v>0</v>
      </c>
      <c r="J92" s="411">
        <f t="shared" ref="J92:K92" si="30">J93</f>
        <v>0</v>
      </c>
      <c r="K92" s="411">
        <f t="shared" si="30"/>
        <v>0</v>
      </c>
    </row>
    <row r="93" spans="1:13" ht="30" hidden="1" customHeight="1" x14ac:dyDescent="0.25">
      <c r="A93" s="171"/>
      <c r="B93" s="171"/>
      <c r="C93" s="171"/>
      <c r="D93" s="171"/>
      <c r="E93" s="169"/>
      <c r="F93" s="169" t="s">
        <v>160</v>
      </c>
      <c r="G93" s="273" t="s">
        <v>416</v>
      </c>
      <c r="H93" s="169" t="s">
        <v>159</v>
      </c>
      <c r="I93" s="279">
        <v>0</v>
      </c>
      <c r="J93" s="410">
        <v>0</v>
      </c>
      <c r="K93" s="410">
        <v>0</v>
      </c>
    </row>
    <row r="94" spans="1:13" ht="20.100000000000001" hidden="1" customHeight="1" x14ac:dyDescent="0.25">
      <c r="A94" s="171"/>
      <c r="B94" s="171"/>
      <c r="C94" s="171"/>
      <c r="D94" s="171">
        <v>3225</v>
      </c>
      <c r="E94" s="171"/>
      <c r="F94" s="171"/>
      <c r="G94" s="273" t="s">
        <v>416</v>
      </c>
      <c r="H94" s="320" t="s">
        <v>161</v>
      </c>
      <c r="I94" s="279">
        <f>I95+I97</f>
        <v>0</v>
      </c>
      <c r="J94" s="411">
        <f t="shared" ref="J94:K94" si="31">J95+J97</f>
        <v>0</v>
      </c>
      <c r="K94" s="411">
        <f t="shared" si="31"/>
        <v>0</v>
      </c>
    </row>
    <row r="95" spans="1:13" ht="20.100000000000001" hidden="1" customHeight="1" x14ac:dyDescent="0.25">
      <c r="A95" s="171"/>
      <c r="B95" s="171"/>
      <c r="C95" s="171"/>
      <c r="D95" s="171"/>
      <c r="E95" s="169" t="s">
        <v>162</v>
      </c>
      <c r="F95" s="169"/>
      <c r="G95" s="273" t="s">
        <v>416</v>
      </c>
      <c r="H95" s="169" t="s">
        <v>163</v>
      </c>
      <c r="I95" s="279">
        <f>I96</f>
        <v>0</v>
      </c>
      <c r="J95" s="411">
        <f t="shared" ref="J95:K95" si="32">J96</f>
        <v>0</v>
      </c>
      <c r="K95" s="411">
        <f t="shared" si="32"/>
        <v>0</v>
      </c>
    </row>
    <row r="96" spans="1:13" ht="20.100000000000001" hidden="1" customHeight="1" x14ac:dyDescent="0.25">
      <c r="A96" s="171"/>
      <c r="B96" s="171"/>
      <c r="C96" s="171"/>
      <c r="D96" s="171"/>
      <c r="E96" s="169"/>
      <c r="F96" s="169" t="s">
        <v>164</v>
      </c>
      <c r="G96" s="273" t="s">
        <v>416</v>
      </c>
      <c r="H96" s="169" t="s">
        <v>163</v>
      </c>
      <c r="I96" s="279">
        <v>0</v>
      </c>
      <c r="J96" s="410">
        <v>0</v>
      </c>
      <c r="K96" s="410">
        <v>0</v>
      </c>
    </row>
    <row r="97" spans="1:15" ht="20.100000000000001" hidden="1" customHeight="1" x14ac:dyDescent="0.25">
      <c r="A97" s="171"/>
      <c r="B97" s="171"/>
      <c r="C97" s="171"/>
      <c r="D97" s="171"/>
      <c r="E97" s="169" t="s">
        <v>165</v>
      </c>
      <c r="F97" s="169"/>
      <c r="G97" s="273" t="s">
        <v>416</v>
      </c>
      <c r="H97" s="169" t="s">
        <v>166</v>
      </c>
      <c r="I97" s="279">
        <f>I98</f>
        <v>0</v>
      </c>
      <c r="J97" s="411">
        <f t="shared" ref="J97:K97" si="33">J98</f>
        <v>0</v>
      </c>
      <c r="K97" s="411">
        <f t="shared" si="33"/>
        <v>0</v>
      </c>
    </row>
    <row r="98" spans="1:15" ht="20.100000000000001" hidden="1" customHeight="1" x14ac:dyDescent="0.25">
      <c r="A98" s="171"/>
      <c r="B98" s="171"/>
      <c r="C98" s="171"/>
      <c r="D98" s="171"/>
      <c r="E98" s="169"/>
      <c r="F98" s="169" t="s">
        <v>167</v>
      </c>
      <c r="G98" s="273" t="s">
        <v>416</v>
      </c>
      <c r="H98" s="169" t="s">
        <v>166</v>
      </c>
      <c r="I98" s="279">
        <v>0</v>
      </c>
      <c r="J98" s="410">
        <v>0</v>
      </c>
      <c r="K98" s="410">
        <v>0</v>
      </c>
    </row>
    <row r="99" spans="1:15" ht="20.100000000000001" hidden="1" customHeight="1" x14ac:dyDescent="0.25">
      <c r="A99" s="171"/>
      <c r="B99" s="171"/>
      <c r="C99" s="171"/>
      <c r="D99" s="171">
        <v>3227</v>
      </c>
      <c r="E99" s="171"/>
      <c r="F99" s="171"/>
      <c r="G99" s="273" t="s">
        <v>416</v>
      </c>
      <c r="H99" s="313" t="s">
        <v>37</v>
      </c>
      <c r="I99" s="279">
        <f>I100</f>
        <v>0</v>
      </c>
      <c r="J99" s="411">
        <f t="shared" ref="J99:K99" si="34">J100</f>
        <v>0</v>
      </c>
      <c r="K99" s="411">
        <f t="shared" si="34"/>
        <v>0</v>
      </c>
    </row>
    <row r="100" spans="1:15" ht="20.100000000000001" hidden="1" customHeight="1" x14ac:dyDescent="0.25">
      <c r="A100" s="171"/>
      <c r="B100" s="171"/>
      <c r="C100" s="171"/>
      <c r="D100" s="171"/>
      <c r="E100" s="169" t="s">
        <v>168</v>
      </c>
      <c r="F100" s="169"/>
      <c r="G100" s="273" t="s">
        <v>416</v>
      </c>
      <c r="H100" s="321" t="s">
        <v>169</v>
      </c>
      <c r="I100" s="279">
        <f>I101</f>
        <v>0</v>
      </c>
      <c r="J100" s="411">
        <f t="shared" ref="J100:K100" si="35">J101</f>
        <v>0</v>
      </c>
      <c r="K100" s="411">
        <f t="shared" si="35"/>
        <v>0</v>
      </c>
    </row>
    <row r="101" spans="1:15" ht="20.100000000000001" hidden="1" customHeight="1" x14ac:dyDescent="0.25">
      <c r="A101" s="171"/>
      <c r="B101" s="171"/>
      <c r="C101" s="171"/>
      <c r="D101" s="171"/>
      <c r="E101" s="169"/>
      <c r="F101" s="169" t="s">
        <v>170</v>
      </c>
      <c r="G101" s="273" t="s">
        <v>416</v>
      </c>
      <c r="H101" s="321" t="s">
        <v>169</v>
      </c>
      <c r="I101" s="279">
        <v>0</v>
      </c>
      <c r="J101" s="410">
        <v>0</v>
      </c>
      <c r="K101" s="410">
        <v>0</v>
      </c>
    </row>
    <row r="102" spans="1:15" s="215" customFormat="1" ht="20.100000000000001" customHeight="1" x14ac:dyDescent="0.25">
      <c r="A102" s="172"/>
      <c r="B102" s="172"/>
      <c r="C102" s="245">
        <v>323</v>
      </c>
      <c r="D102" s="172"/>
      <c r="E102" s="173"/>
      <c r="F102" s="173"/>
      <c r="G102" s="273" t="s">
        <v>416</v>
      </c>
      <c r="H102" s="173" t="s">
        <v>38</v>
      </c>
      <c r="I102" s="286">
        <f>I103+I112+I115+I118+I126+I131+I136+I144+I147</f>
        <v>92000</v>
      </c>
      <c r="J102" s="415">
        <f t="shared" ref="J102:K102" si="36">J103+J112+J115+J118+J126+J131+J136+J144+J147</f>
        <v>42500</v>
      </c>
      <c r="K102" s="415">
        <f t="shared" si="36"/>
        <v>42800</v>
      </c>
      <c r="L102" s="212"/>
      <c r="M102" s="214"/>
      <c r="N102" s="214"/>
      <c r="O102" s="214"/>
    </row>
    <row r="103" spans="1:15" s="1" customFormat="1" ht="20.100000000000001" hidden="1" customHeight="1" x14ac:dyDescent="0.25">
      <c r="A103" s="253"/>
      <c r="B103" s="253"/>
      <c r="C103" s="253"/>
      <c r="D103" s="253">
        <v>3231</v>
      </c>
      <c r="E103" s="253"/>
      <c r="F103" s="253"/>
      <c r="G103" s="273" t="s">
        <v>416</v>
      </c>
      <c r="H103" s="169" t="s">
        <v>171</v>
      </c>
      <c r="I103" s="279">
        <f>I104+I106+I108+I110</f>
        <v>12000</v>
      </c>
      <c r="J103" s="279">
        <f>J104+J106+J108+J110</f>
        <v>5500</v>
      </c>
      <c r="K103" s="279">
        <f>K104+K106+K108+K110</f>
        <v>5800</v>
      </c>
      <c r="L103" s="15"/>
    </row>
    <row r="104" spans="1:15" ht="20.100000000000001" hidden="1" customHeight="1" x14ac:dyDescent="0.25">
      <c r="A104" s="171"/>
      <c r="B104" s="171"/>
      <c r="C104" s="171"/>
      <c r="D104" s="171"/>
      <c r="E104" s="169" t="s">
        <v>172</v>
      </c>
      <c r="F104" s="169"/>
      <c r="G104" s="273" t="s">
        <v>416</v>
      </c>
      <c r="H104" s="169" t="s">
        <v>173</v>
      </c>
      <c r="I104" s="279">
        <f t="shared" ref="I104:K104" si="37">I105</f>
        <v>10000</v>
      </c>
      <c r="J104" s="278">
        <f t="shared" si="37"/>
        <v>3500</v>
      </c>
      <c r="K104" s="278">
        <f t="shared" si="37"/>
        <v>3500</v>
      </c>
      <c r="L104" s="9"/>
    </row>
    <row r="105" spans="1:15" ht="20.100000000000001" hidden="1" customHeight="1" x14ac:dyDescent="0.25">
      <c r="A105" s="171"/>
      <c r="B105" s="171"/>
      <c r="C105" s="171"/>
      <c r="D105" s="171"/>
      <c r="E105" s="169"/>
      <c r="F105" s="169" t="s">
        <v>174</v>
      </c>
      <c r="G105" s="273" t="s">
        <v>416</v>
      </c>
      <c r="H105" s="169" t="s">
        <v>173</v>
      </c>
      <c r="I105" s="279">
        <v>10000</v>
      </c>
      <c r="J105" s="278">
        <v>3500</v>
      </c>
      <c r="K105" s="278">
        <v>3500</v>
      </c>
      <c r="L105" s="9"/>
    </row>
    <row r="106" spans="1:15" ht="20.100000000000001" hidden="1" customHeight="1" x14ac:dyDescent="0.25">
      <c r="A106" s="171"/>
      <c r="B106" s="171"/>
      <c r="C106" s="171"/>
      <c r="D106" s="171"/>
      <c r="E106" s="169" t="s">
        <v>175</v>
      </c>
      <c r="F106" s="169"/>
      <c r="G106" s="273" t="s">
        <v>416</v>
      </c>
      <c r="H106" s="169" t="s">
        <v>176</v>
      </c>
      <c r="I106" s="279">
        <f>I107</f>
        <v>0</v>
      </c>
      <c r="J106" s="279">
        <f t="shared" ref="J106:K106" si="38">J107</f>
        <v>0</v>
      </c>
      <c r="K106" s="279">
        <f t="shared" si="38"/>
        <v>0</v>
      </c>
      <c r="L106" s="9"/>
    </row>
    <row r="107" spans="1:15" ht="20.100000000000001" hidden="1" customHeight="1" x14ac:dyDescent="0.25">
      <c r="A107" s="171"/>
      <c r="B107" s="171"/>
      <c r="C107" s="171"/>
      <c r="D107" s="171"/>
      <c r="E107" s="169"/>
      <c r="F107" s="169" t="s">
        <v>177</v>
      </c>
      <c r="G107" s="273" t="s">
        <v>416</v>
      </c>
      <c r="H107" s="169" t="s">
        <v>176</v>
      </c>
      <c r="I107" s="279">
        <v>0</v>
      </c>
      <c r="J107" s="278">
        <v>0</v>
      </c>
      <c r="K107" s="278">
        <v>0</v>
      </c>
      <c r="L107" s="9"/>
    </row>
    <row r="108" spans="1:15" ht="20.100000000000001" hidden="1" customHeight="1" x14ac:dyDescent="0.25">
      <c r="A108" s="171"/>
      <c r="B108" s="171"/>
      <c r="C108" s="171"/>
      <c r="D108" s="171"/>
      <c r="E108" s="169" t="s">
        <v>178</v>
      </c>
      <c r="F108" s="169"/>
      <c r="G108" s="273" t="s">
        <v>416</v>
      </c>
      <c r="H108" s="169" t="s">
        <v>179</v>
      </c>
      <c r="I108" s="279">
        <f>I109</f>
        <v>2000</v>
      </c>
      <c r="J108" s="278">
        <f>J109</f>
        <v>2000</v>
      </c>
      <c r="K108" s="278">
        <f>K109</f>
        <v>2300</v>
      </c>
      <c r="L108" s="9"/>
    </row>
    <row r="109" spans="1:15" ht="20.100000000000001" hidden="1" customHeight="1" x14ac:dyDescent="0.25">
      <c r="A109" s="171"/>
      <c r="B109" s="171"/>
      <c r="C109" s="171"/>
      <c r="D109" s="171"/>
      <c r="E109" s="169"/>
      <c r="F109" s="169" t="s">
        <v>180</v>
      </c>
      <c r="G109" s="273" t="s">
        <v>416</v>
      </c>
      <c r="H109" s="169" t="s">
        <v>179</v>
      </c>
      <c r="I109" s="279">
        <v>2000</v>
      </c>
      <c r="J109" s="278">
        <v>2000</v>
      </c>
      <c r="K109" s="278">
        <v>2300</v>
      </c>
      <c r="L109" s="9"/>
    </row>
    <row r="110" spans="1:15" ht="20.100000000000001" hidden="1" customHeight="1" x14ac:dyDescent="0.25">
      <c r="A110" s="171"/>
      <c r="B110" s="171"/>
      <c r="C110" s="171"/>
      <c r="D110" s="171"/>
      <c r="E110" s="169" t="s">
        <v>181</v>
      </c>
      <c r="F110" s="169"/>
      <c r="G110" s="273" t="s">
        <v>416</v>
      </c>
      <c r="H110" s="169" t="s">
        <v>182</v>
      </c>
      <c r="I110" s="279">
        <f>I111</f>
        <v>0</v>
      </c>
      <c r="J110" s="279">
        <f t="shared" ref="J110:K110" si="39">J111</f>
        <v>0</v>
      </c>
      <c r="K110" s="279">
        <f t="shared" si="39"/>
        <v>0</v>
      </c>
      <c r="L110" s="9"/>
    </row>
    <row r="111" spans="1:15" ht="20.100000000000001" hidden="1" customHeight="1" x14ac:dyDescent="0.25">
      <c r="A111" s="171"/>
      <c r="B111" s="171"/>
      <c r="C111" s="171"/>
      <c r="D111" s="171"/>
      <c r="E111" s="169"/>
      <c r="F111" s="169" t="s">
        <v>183</v>
      </c>
      <c r="G111" s="273" t="s">
        <v>416</v>
      </c>
      <c r="H111" s="169" t="s">
        <v>182</v>
      </c>
      <c r="I111" s="279">
        <v>0</v>
      </c>
      <c r="J111" s="278">
        <v>0</v>
      </c>
      <c r="K111" s="278">
        <v>0</v>
      </c>
      <c r="L111" s="9"/>
    </row>
    <row r="112" spans="1:15" ht="20.100000000000001" hidden="1" customHeight="1" x14ac:dyDescent="0.25">
      <c r="A112" s="171"/>
      <c r="B112" s="171"/>
      <c r="C112" s="171"/>
      <c r="D112" s="171">
        <v>3232</v>
      </c>
      <c r="E112" s="169"/>
      <c r="F112" s="169"/>
      <c r="G112" s="273" t="s">
        <v>416</v>
      </c>
      <c r="H112" s="169" t="s">
        <v>40</v>
      </c>
      <c r="I112" s="279">
        <f>I113</f>
        <v>20000</v>
      </c>
      <c r="J112" s="279">
        <f t="shared" ref="J112:K112" si="40">J113</f>
        <v>0</v>
      </c>
      <c r="K112" s="279">
        <f t="shared" si="40"/>
        <v>0</v>
      </c>
    </row>
    <row r="113" spans="1:13" ht="30" hidden="1" customHeight="1" x14ac:dyDescent="0.25">
      <c r="A113" s="171"/>
      <c r="B113" s="171"/>
      <c r="C113" s="171"/>
      <c r="D113" s="171"/>
      <c r="E113" s="169" t="s">
        <v>184</v>
      </c>
      <c r="F113" s="169"/>
      <c r="G113" s="273" t="s">
        <v>416</v>
      </c>
      <c r="H113" s="169" t="s">
        <v>185</v>
      </c>
      <c r="I113" s="279">
        <f>I114</f>
        <v>20000</v>
      </c>
      <c r="J113" s="279">
        <f t="shared" ref="J113:K113" si="41">J114</f>
        <v>0</v>
      </c>
      <c r="K113" s="279">
        <f t="shared" si="41"/>
        <v>0</v>
      </c>
      <c r="L113" s="9"/>
    </row>
    <row r="114" spans="1:13" ht="30" hidden="1" customHeight="1" x14ac:dyDescent="0.25">
      <c r="A114" s="171"/>
      <c r="B114" s="171"/>
      <c r="C114" s="171"/>
      <c r="D114" s="171"/>
      <c r="E114" s="169"/>
      <c r="F114" s="169" t="s">
        <v>186</v>
      </c>
      <c r="G114" s="273" t="s">
        <v>416</v>
      </c>
      <c r="H114" s="169" t="s">
        <v>185</v>
      </c>
      <c r="I114" s="279">
        <v>20000</v>
      </c>
      <c r="J114" s="278">
        <v>0</v>
      </c>
      <c r="K114" s="278">
        <v>0</v>
      </c>
      <c r="L114" s="9"/>
    </row>
    <row r="115" spans="1:13" ht="20.100000000000001" hidden="1" customHeight="1" x14ac:dyDescent="0.25">
      <c r="A115" s="171"/>
      <c r="B115" s="171"/>
      <c r="C115" s="171"/>
      <c r="D115" s="171">
        <v>3233</v>
      </c>
      <c r="E115" s="171"/>
      <c r="F115" s="171"/>
      <c r="G115" s="273" t="s">
        <v>416</v>
      </c>
      <c r="H115" s="313" t="s">
        <v>41</v>
      </c>
      <c r="I115" s="279">
        <f>I116</f>
        <v>0</v>
      </c>
      <c r="J115" s="279">
        <f t="shared" ref="J115:K115" si="42">J116</f>
        <v>0</v>
      </c>
      <c r="K115" s="279">
        <f t="shared" si="42"/>
        <v>0</v>
      </c>
    </row>
    <row r="116" spans="1:13" ht="20.100000000000001" hidden="1" customHeight="1" x14ac:dyDescent="0.25">
      <c r="A116" s="171"/>
      <c r="B116" s="171"/>
      <c r="C116" s="171"/>
      <c r="D116" s="171"/>
      <c r="E116" s="169" t="s">
        <v>187</v>
      </c>
      <c r="F116" s="169"/>
      <c r="G116" s="273" t="s">
        <v>416</v>
      </c>
      <c r="H116" s="313" t="s">
        <v>188</v>
      </c>
      <c r="I116" s="279">
        <f>I117</f>
        <v>0</v>
      </c>
      <c r="J116" s="279">
        <f t="shared" ref="J116:K116" si="43">J117</f>
        <v>0</v>
      </c>
      <c r="K116" s="279">
        <f t="shared" si="43"/>
        <v>0</v>
      </c>
    </row>
    <row r="117" spans="1:13" ht="20.100000000000001" hidden="1" customHeight="1" x14ac:dyDescent="0.25">
      <c r="A117" s="171"/>
      <c r="B117" s="171"/>
      <c r="C117" s="171"/>
      <c r="D117" s="171"/>
      <c r="E117" s="169"/>
      <c r="F117" s="169" t="s">
        <v>189</v>
      </c>
      <c r="G117" s="273" t="s">
        <v>416</v>
      </c>
      <c r="H117" s="313" t="s">
        <v>188</v>
      </c>
      <c r="I117" s="279">
        <v>0</v>
      </c>
      <c r="J117" s="278">
        <v>0</v>
      </c>
      <c r="K117" s="278">
        <v>0</v>
      </c>
    </row>
    <row r="118" spans="1:13" ht="20.100000000000001" hidden="1" customHeight="1" x14ac:dyDescent="0.25">
      <c r="A118" s="171"/>
      <c r="B118" s="171"/>
      <c r="C118" s="171"/>
      <c r="D118" s="171">
        <v>3234</v>
      </c>
      <c r="E118" s="171"/>
      <c r="F118" s="171"/>
      <c r="G118" s="273" t="s">
        <v>416</v>
      </c>
      <c r="H118" s="313" t="s">
        <v>42</v>
      </c>
      <c r="I118" s="279">
        <f>I123+I121+I119</f>
        <v>12000</v>
      </c>
      <c r="J118" s="279">
        <f t="shared" ref="J118:K118" si="44">J123+J121+J119</f>
        <v>3000</v>
      </c>
      <c r="K118" s="279">
        <f t="shared" si="44"/>
        <v>3000</v>
      </c>
      <c r="M118" s="10"/>
    </row>
    <row r="119" spans="1:13" ht="20.100000000000001" hidden="1" customHeight="1" x14ac:dyDescent="0.25">
      <c r="A119" s="171"/>
      <c r="B119" s="171"/>
      <c r="C119" s="171"/>
      <c r="D119" s="171"/>
      <c r="E119" s="169" t="s">
        <v>190</v>
      </c>
      <c r="F119" s="169"/>
      <c r="G119" s="273" t="s">
        <v>416</v>
      </c>
      <c r="H119" s="169" t="s">
        <v>191</v>
      </c>
      <c r="I119" s="279">
        <f>I120</f>
        <v>2000</v>
      </c>
      <c r="J119" s="279">
        <f t="shared" ref="J119:K119" si="45">J120</f>
        <v>0</v>
      </c>
      <c r="K119" s="279">
        <f t="shared" si="45"/>
        <v>0</v>
      </c>
    </row>
    <row r="120" spans="1:13" ht="20.100000000000001" hidden="1" customHeight="1" x14ac:dyDescent="0.25">
      <c r="A120" s="171"/>
      <c r="B120" s="171"/>
      <c r="C120" s="171"/>
      <c r="D120" s="171"/>
      <c r="E120" s="169"/>
      <c r="F120" s="169" t="s">
        <v>192</v>
      </c>
      <c r="G120" s="273" t="s">
        <v>416</v>
      </c>
      <c r="H120" s="169" t="s">
        <v>191</v>
      </c>
      <c r="I120" s="279">
        <v>2000</v>
      </c>
      <c r="J120" s="278">
        <v>0</v>
      </c>
      <c r="K120" s="278">
        <v>0</v>
      </c>
    </row>
    <row r="121" spans="1:13" ht="20.100000000000001" hidden="1" customHeight="1" x14ac:dyDescent="0.25">
      <c r="A121" s="171"/>
      <c r="B121" s="171"/>
      <c r="C121" s="171"/>
      <c r="D121" s="171"/>
      <c r="E121" s="169" t="s">
        <v>193</v>
      </c>
      <c r="F121" s="169"/>
      <c r="G121" s="273" t="s">
        <v>416</v>
      </c>
      <c r="H121" s="169" t="s">
        <v>194</v>
      </c>
      <c r="I121" s="279">
        <f>I122</f>
        <v>7000</v>
      </c>
      <c r="J121" s="279">
        <f t="shared" ref="J121:K121" si="46">J122</f>
        <v>0</v>
      </c>
      <c r="K121" s="279">
        <f t="shared" si="46"/>
        <v>0</v>
      </c>
      <c r="L121" s="9"/>
    </row>
    <row r="122" spans="1:13" ht="20.100000000000001" hidden="1" customHeight="1" x14ac:dyDescent="0.25">
      <c r="A122" s="171"/>
      <c r="B122" s="171"/>
      <c r="C122" s="171"/>
      <c r="D122" s="171"/>
      <c r="E122" s="169"/>
      <c r="F122" s="169" t="s">
        <v>195</v>
      </c>
      <c r="G122" s="273" t="s">
        <v>416</v>
      </c>
      <c r="H122" s="169" t="s">
        <v>194</v>
      </c>
      <c r="I122" s="279">
        <v>7000</v>
      </c>
      <c r="J122" s="278">
        <v>0</v>
      </c>
      <c r="K122" s="278">
        <v>0</v>
      </c>
      <c r="L122" s="9"/>
    </row>
    <row r="123" spans="1:13" ht="20.100000000000001" hidden="1" customHeight="1" x14ac:dyDescent="0.25">
      <c r="A123" s="171"/>
      <c r="B123" s="171"/>
      <c r="C123" s="171"/>
      <c r="D123" s="171"/>
      <c r="E123" s="169" t="s">
        <v>196</v>
      </c>
      <c r="F123" s="169"/>
      <c r="G123" s="273" t="s">
        <v>416</v>
      </c>
      <c r="H123" s="169" t="s">
        <v>197</v>
      </c>
      <c r="I123" s="279">
        <f>I125+I124</f>
        <v>3000</v>
      </c>
      <c r="J123" s="279">
        <f t="shared" ref="J123:K123" si="47">J125+J124</f>
        <v>3000</v>
      </c>
      <c r="K123" s="279">
        <f t="shared" si="47"/>
        <v>3000</v>
      </c>
    </row>
    <row r="124" spans="1:13" ht="20.100000000000001" hidden="1" customHeight="1" x14ac:dyDescent="0.25">
      <c r="A124" s="171"/>
      <c r="B124" s="171"/>
      <c r="C124" s="171"/>
      <c r="D124" s="171"/>
      <c r="E124" s="169"/>
      <c r="F124" s="169" t="s">
        <v>198</v>
      </c>
      <c r="G124" s="273" t="s">
        <v>416</v>
      </c>
      <c r="H124" s="169" t="s">
        <v>197</v>
      </c>
      <c r="I124" s="279">
        <v>0</v>
      </c>
      <c r="J124" s="278">
        <v>0</v>
      </c>
      <c r="K124" s="278">
        <v>0</v>
      </c>
    </row>
    <row r="125" spans="1:13" ht="30" hidden="1" x14ac:dyDescent="0.25">
      <c r="A125" s="171"/>
      <c r="B125" s="171"/>
      <c r="C125" s="171"/>
      <c r="D125" s="171"/>
      <c r="E125" s="169"/>
      <c r="F125" s="169" t="s">
        <v>199</v>
      </c>
      <c r="G125" s="273" t="s">
        <v>416</v>
      </c>
      <c r="H125" s="169" t="s">
        <v>200</v>
      </c>
      <c r="I125" s="279">
        <v>3000</v>
      </c>
      <c r="J125" s="278">
        <v>3000</v>
      </c>
      <c r="K125" s="278">
        <v>3000</v>
      </c>
    </row>
    <row r="126" spans="1:13" ht="20.100000000000001" hidden="1" customHeight="1" x14ac:dyDescent="0.25">
      <c r="A126" s="171"/>
      <c r="B126" s="171"/>
      <c r="C126" s="171"/>
      <c r="D126" s="171">
        <v>3235</v>
      </c>
      <c r="E126" s="171"/>
      <c r="F126" s="171"/>
      <c r="G126" s="273" t="s">
        <v>416</v>
      </c>
      <c r="H126" s="313" t="s">
        <v>43</v>
      </c>
      <c r="I126" s="279">
        <f>I127+I129</f>
        <v>0</v>
      </c>
      <c r="J126" s="279">
        <f t="shared" ref="J126:K126" si="48">J127+J129</f>
        <v>0</v>
      </c>
      <c r="K126" s="279">
        <f t="shared" si="48"/>
        <v>0</v>
      </c>
    </row>
    <row r="127" spans="1:13" ht="20.100000000000001" hidden="1" customHeight="1" x14ac:dyDescent="0.25">
      <c r="A127" s="171"/>
      <c r="B127" s="171"/>
      <c r="C127" s="171"/>
      <c r="D127" s="171"/>
      <c r="E127" s="169" t="s">
        <v>201</v>
      </c>
      <c r="F127" s="169"/>
      <c r="G127" s="273" t="s">
        <v>416</v>
      </c>
      <c r="H127" s="169" t="s">
        <v>202</v>
      </c>
      <c r="I127" s="279">
        <f>I128</f>
        <v>0</v>
      </c>
      <c r="J127" s="279">
        <f t="shared" ref="J127:K127" si="49">J128</f>
        <v>0</v>
      </c>
      <c r="K127" s="279">
        <f t="shared" si="49"/>
        <v>0</v>
      </c>
    </row>
    <row r="128" spans="1:13" ht="30" hidden="1" x14ac:dyDescent="0.25">
      <c r="A128" s="171"/>
      <c r="B128" s="171"/>
      <c r="C128" s="171"/>
      <c r="D128" s="171"/>
      <c r="E128" s="169"/>
      <c r="F128" s="169" t="s">
        <v>203</v>
      </c>
      <c r="G128" s="273" t="s">
        <v>416</v>
      </c>
      <c r="H128" s="169" t="s">
        <v>202</v>
      </c>
      <c r="I128" s="279">
        <v>0</v>
      </c>
      <c r="J128" s="278">
        <v>0</v>
      </c>
      <c r="K128" s="278">
        <v>0</v>
      </c>
    </row>
    <row r="129" spans="1:12" ht="20.100000000000001" hidden="1" customHeight="1" x14ac:dyDescent="0.25">
      <c r="A129" s="171"/>
      <c r="B129" s="171"/>
      <c r="C129" s="171"/>
      <c r="D129" s="171"/>
      <c r="E129" s="169" t="s">
        <v>204</v>
      </c>
      <c r="F129" s="169"/>
      <c r="G129" s="273" t="s">
        <v>416</v>
      </c>
      <c r="H129" s="169" t="s">
        <v>205</v>
      </c>
      <c r="I129" s="279">
        <f>I130</f>
        <v>0</v>
      </c>
      <c r="J129" s="279">
        <f t="shared" ref="J129:K129" si="50">J130</f>
        <v>0</v>
      </c>
      <c r="K129" s="279">
        <f t="shared" si="50"/>
        <v>0</v>
      </c>
    </row>
    <row r="130" spans="1:12" ht="20.100000000000001" hidden="1" customHeight="1" x14ac:dyDescent="0.25">
      <c r="A130" s="171"/>
      <c r="B130" s="171"/>
      <c r="C130" s="171"/>
      <c r="D130" s="171"/>
      <c r="E130" s="169"/>
      <c r="F130" s="169" t="s">
        <v>206</v>
      </c>
      <c r="G130" s="273" t="s">
        <v>416</v>
      </c>
      <c r="H130" s="169" t="s">
        <v>205</v>
      </c>
      <c r="I130" s="279">
        <v>0</v>
      </c>
      <c r="J130" s="278">
        <v>0</v>
      </c>
      <c r="K130" s="278">
        <v>0</v>
      </c>
    </row>
    <row r="131" spans="1:12" ht="20.100000000000001" hidden="1" customHeight="1" x14ac:dyDescent="0.25">
      <c r="A131" s="171"/>
      <c r="B131" s="171"/>
      <c r="C131" s="171"/>
      <c r="D131" s="171">
        <v>3236</v>
      </c>
      <c r="E131" s="171"/>
      <c r="F131" s="171"/>
      <c r="G131" s="273" t="s">
        <v>416</v>
      </c>
      <c r="H131" s="313" t="s">
        <v>44</v>
      </c>
      <c r="I131" s="279">
        <f>I132+I134</f>
        <v>0</v>
      </c>
      <c r="J131" s="279">
        <f t="shared" ref="J131:K131" si="51">J132+J134</f>
        <v>0</v>
      </c>
      <c r="K131" s="279">
        <f t="shared" si="51"/>
        <v>0</v>
      </c>
    </row>
    <row r="132" spans="1:12" ht="20.100000000000001" hidden="1" customHeight="1" x14ac:dyDescent="0.25">
      <c r="A132" s="171"/>
      <c r="B132" s="171"/>
      <c r="C132" s="171"/>
      <c r="D132" s="171"/>
      <c r="E132" s="169" t="s">
        <v>207</v>
      </c>
      <c r="F132" s="169"/>
      <c r="G132" s="273" t="s">
        <v>416</v>
      </c>
      <c r="H132" s="169" t="s">
        <v>208</v>
      </c>
      <c r="I132" s="279">
        <f>I133</f>
        <v>0</v>
      </c>
      <c r="J132" s="279">
        <f t="shared" ref="J132:K132" si="52">J133</f>
        <v>0</v>
      </c>
      <c r="K132" s="279">
        <f t="shared" si="52"/>
        <v>0</v>
      </c>
      <c r="L132" s="9"/>
    </row>
    <row r="133" spans="1:12" ht="20.100000000000001" hidden="1" customHeight="1" x14ac:dyDescent="0.25">
      <c r="A133" s="171"/>
      <c r="B133" s="171"/>
      <c r="C133" s="171"/>
      <c r="D133" s="171"/>
      <c r="E133" s="169"/>
      <c r="F133" s="169" t="s">
        <v>209</v>
      </c>
      <c r="G133" s="273" t="s">
        <v>416</v>
      </c>
      <c r="H133" s="169" t="s">
        <v>208</v>
      </c>
      <c r="I133" s="279">
        <v>0</v>
      </c>
      <c r="J133" s="278">
        <v>0</v>
      </c>
      <c r="K133" s="278">
        <v>0</v>
      </c>
      <c r="L133" s="9"/>
    </row>
    <row r="134" spans="1:12" ht="20.100000000000001" hidden="1" customHeight="1" x14ac:dyDescent="0.25">
      <c r="A134" s="171"/>
      <c r="B134" s="171"/>
      <c r="C134" s="171"/>
      <c r="D134" s="171"/>
      <c r="E134" s="169" t="s">
        <v>210</v>
      </c>
      <c r="F134" s="169"/>
      <c r="G134" s="273" t="s">
        <v>416</v>
      </c>
      <c r="H134" s="169" t="s">
        <v>211</v>
      </c>
      <c r="I134" s="279">
        <f>I135</f>
        <v>0</v>
      </c>
      <c r="J134" s="279">
        <f t="shared" ref="J134:K134" si="53">J135</f>
        <v>0</v>
      </c>
      <c r="K134" s="279">
        <f t="shared" si="53"/>
        <v>0</v>
      </c>
      <c r="L134" s="9"/>
    </row>
    <row r="135" spans="1:12" ht="20.100000000000001" hidden="1" customHeight="1" x14ac:dyDescent="0.25">
      <c r="A135" s="171"/>
      <c r="B135" s="171"/>
      <c r="C135" s="171"/>
      <c r="D135" s="171"/>
      <c r="E135" s="169"/>
      <c r="F135" s="169" t="s">
        <v>212</v>
      </c>
      <c r="G135" s="273" t="s">
        <v>416</v>
      </c>
      <c r="H135" s="169" t="s">
        <v>211</v>
      </c>
      <c r="I135" s="279">
        <v>0</v>
      </c>
      <c r="J135" s="278">
        <v>0</v>
      </c>
      <c r="K135" s="278">
        <v>0</v>
      </c>
      <c r="L135" s="9"/>
    </row>
    <row r="136" spans="1:12" ht="20.100000000000001" hidden="1" customHeight="1" x14ac:dyDescent="0.25">
      <c r="A136" s="171"/>
      <c r="B136" s="171"/>
      <c r="C136" s="171"/>
      <c r="D136" s="171">
        <v>3237</v>
      </c>
      <c r="E136" s="171"/>
      <c r="F136" s="171"/>
      <c r="G136" s="273" t="s">
        <v>416</v>
      </c>
      <c r="H136" s="313" t="s">
        <v>213</v>
      </c>
      <c r="I136" s="279">
        <f>I137+I139+I141</f>
        <v>0</v>
      </c>
      <c r="J136" s="279">
        <f t="shared" ref="J136:K136" si="54">J137+J139+J141</f>
        <v>0</v>
      </c>
      <c r="K136" s="279">
        <f t="shared" si="54"/>
        <v>0</v>
      </c>
      <c r="L136" s="9"/>
    </row>
    <row r="137" spans="1:12" ht="20.100000000000001" hidden="1" customHeight="1" x14ac:dyDescent="0.25">
      <c r="A137" s="171"/>
      <c r="B137" s="171"/>
      <c r="C137" s="171"/>
      <c r="D137" s="171"/>
      <c r="E137" s="169" t="s">
        <v>214</v>
      </c>
      <c r="F137" s="169"/>
      <c r="G137" s="273" t="s">
        <v>416</v>
      </c>
      <c r="H137" s="169" t="s">
        <v>215</v>
      </c>
      <c r="I137" s="279">
        <f>I138</f>
        <v>0</v>
      </c>
      <c r="J137" s="279">
        <f t="shared" ref="J137:K137" si="55">J138</f>
        <v>0</v>
      </c>
      <c r="K137" s="279">
        <f t="shared" si="55"/>
        <v>0</v>
      </c>
      <c r="L137" s="9"/>
    </row>
    <row r="138" spans="1:12" ht="20.100000000000001" hidden="1" customHeight="1" x14ac:dyDescent="0.25">
      <c r="A138" s="171"/>
      <c r="B138" s="171"/>
      <c r="C138" s="171"/>
      <c r="D138" s="171"/>
      <c r="E138" s="169"/>
      <c r="F138" s="169" t="s">
        <v>216</v>
      </c>
      <c r="G138" s="273" t="s">
        <v>416</v>
      </c>
      <c r="H138" s="169" t="s">
        <v>215</v>
      </c>
      <c r="I138" s="279">
        <v>0</v>
      </c>
      <c r="J138" s="278">
        <v>0</v>
      </c>
      <c r="K138" s="278">
        <v>0</v>
      </c>
      <c r="L138" s="9"/>
    </row>
    <row r="139" spans="1:12" ht="20.100000000000001" hidden="1" customHeight="1" x14ac:dyDescent="0.25">
      <c r="A139" s="171"/>
      <c r="B139" s="171"/>
      <c r="C139" s="171"/>
      <c r="D139" s="171"/>
      <c r="E139" s="169" t="s">
        <v>217</v>
      </c>
      <c r="F139" s="169"/>
      <c r="G139" s="273" t="s">
        <v>416</v>
      </c>
      <c r="H139" s="169" t="s">
        <v>218</v>
      </c>
      <c r="I139" s="279">
        <f>I140</f>
        <v>0</v>
      </c>
      <c r="J139" s="279">
        <f t="shared" ref="J139:K139" si="56">J140</f>
        <v>0</v>
      </c>
      <c r="K139" s="279">
        <f t="shared" si="56"/>
        <v>0</v>
      </c>
      <c r="L139" s="9"/>
    </row>
    <row r="140" spans="1:12" ht="20.100000000000001" hidden="1" customHeight="1" x14ac:dyDescent="0.25">
      <c r="A140" s="171"/>
      <c r="B140" s="171"/>
      <c r="C140" s="171"/>
      <c r="D140" s="171"/>
      <c r="E140" s="169"/>
      <c r="F140" s="169" t="s">
        <v>219</v>
      </c>
      <c r="G140" s="273" t="s">
        <v>416</v>
      </c>
      <c r="H140" s="169" t="s">
        <v>218</v>
      </c>
      <c r="I140" s="279">
        <v>0</v>
      </c>
      <c r="J140" s="278">
        <v>0</v>
      </c>
      <c r="K140" s="278">
        <v>0</v>
      </c>
      <c r="L140" s="9"/>
    </row>
    <row r="141" spans="1:12" ht="20.100000000000001" hidden="1" customHeight="1" x14ac:dyDescent="0.25">
      <c r="A141" s="171"/>
      <c r="B141" s="171"/>
      <c r="C141" s="171"/>
      <c r="D141" s="171"/>
      <c r="E141" s="169" t="s">
        <v>220</v>
      </c>
      <c r="F141" s="169"/>
      <c r="G141" s="273" t="s">
        <v>416</v>
      </c>
      <c r="H141" s="169" t="s">
        <v>221</v>
      </c>
      <c r="I141" s="279">
        <f>I142+I143</f>
        <v>0</v>
      </c>
      <c r="J141" s="279">
        <f t="shared" ref="J141:K141" si="57">J142+J143</f>
        <v>0</v>
      </c>
      <c r="K141" s="279">
        <f t="shared" si="57"/>
        <v>0</v>
      </c>
      <c r="L141" s="9"/>
    </row>
    <row r="142" spans="1:12" ht="20.100000000000001" hidden="1" customHeight="1" x14ac:dyDescent="0.25">
      <c r="A142" s="171"/>
      <c r="B142" s="171"/>
      <c r="C142" s="171"/>
      <c r="D142" s="171"/>
      <c r="E142" s="169"/>
      <c r="F142" s="169" t="s">
        <v>222</v>
      </c>
      <c r="G142" s="273" t="s">
        <v>416</v>
      </c>
      <c r="H142" s="169" t="s">
        <v>221</v>
      </c>
      <c r="I142" s="279">
        <v>0</v>
      </c>
      <c r="J142" s="278">
        <v>0</v>
      </c>
      <c r="K142" s="278">
        <v>0</v>
      </c>
      <c r="L142" s="9"/>
    </row>
    <row r="143" spans="1:12" ht="20.100000000000001" hidden="1" customHeight="1" x14ac:dyDescent="0.25">
      <c r="A143" s="171"/>
      <c r="B143" s="171"/>
      <c r="C143" s="171"/>
      <c r="D143" s="171"/>
      <c r="E143" s="169"/>
      <c r="F143" s="169" t="s">
        <v>223</v>
      </c>
      <c r="G143" s="273" t="s">
        <v>416</v>
      </c>
      <c r="H143" s="169" t="s">
        <v>221</v>
      </c>
      <c r="I143" s="279">
        <v>0</v>
      </c>
      <c r="J143" s="278">
        <v>0</v>
      </c>
      <c r="K143" s="278">
        <v>0</v>
      </c>
      <c r="L143" s="9"/>
    </row>
    <row r="144" spans="1:12" ht="20.100000000000001" hidden="1" customHeight="1" x14ac:dyDescent="0.25">
      <c r="A144" s="171"/>
      <c r="B144" s="171"/>
      <c r="C144" s="171"/>
      <c r="D144" s="171">
        <v>3238</v>
      </c>
      <c r="E144" s="169"/>
      <c r="F144" s="169"/>
      <c r="G144" s="273" t="s">
        <v>416</v>
      </c>
      <c r="H144" s="169" t="s">
        <v>225</v>
      </c>
      <c r="I144" s="279">
        <f t="shared" ref="I144:K145" si="58">I145</f>
        <v>48000</v>
      </c>
      <c r="J144" s="278">
        <f t="shared" si="58"/>
        <v>34000</v>
      </c>
      <c r="K144" s="278">
        <f t="shared" si="58"/>
        <v>34000</v>
      </c>
    </row>
    <row r="145" spans="1:15" ht="20.100000000000001" hidden="1" customHeight="1" x14ac:dyDescent="0.25">
      <c r="A145" s="171"/>
      <c r="B145" s="171"/>
      <c r="C145" s="171"/>
      <c r="D145" s="171"/>
      <c r="E145" s="169" t="s">
        <v>224</v>
      </c>
      <c r="F145" s="169"/>
      <c r="G145" s="273" t="s">
        <v>416</v>
      </c>
      <c r="H145" s="169" t="s">
        <v>225</v>
      </c>
      <c r="I145" s="279">
        <f t="shared" si="58"/>
        <v>48000</v>
      </c>
      <c r="J145" s="278">
        <f t="shared" si="58"/>
        <v>34000</v>
      </c>
      <c r="K145" s="278">
        <f t="shared" si="58"/>
        <v>34000</v>
      </c>
      <c r="L145" s="9"/>
    </row>
    <row r="146" spans="1:15" ht="20.100000000000001" hidden="1" customHeight="1" x14ac:dyDescent="0.25">
      <c r="A146" s="171"/>
      <c r="B146" s="171"/>
      <c r="C146" s="171"/>
      <c r="D146" s="171"/>
      <c r="E146" s="169"/>
      <c r="F146" s="169" t="s">
        <v>226</v>
      </c>
      <c r="G146" s="273" t="s">
        <v>416</v>
      </c>
      <c r="H146" s="169" t="s">
        <v>225</v>
      </c>
      <c r="I146" s="279">
        <v>48000</v>
      </c>
      <c r="J146" s="278">
        <v>34000</v>
      </c>
      <c r="K146" s="278">
        <v>34000</v>
      </c>
      <c r="L146" s="9"/>
    </row>
    <row r="147" spans="1:15" ht="20.100000000000001" hidden="1" customHeight="1" x14ac:dyDescent="0.25">
      <c r="A147" s="171"/>
      <c r="B147" s="171"/>
      <c r="C147" s="171"/>
      <c r="D147" s="171">
        <v>3239</v>
      </c>
      <c r="E147" s="169"/>
      <c r="F147" s="169"/>
      <c r="G147" s="273" t="s">
        <v>416</v>
      </c>
      <c r="H147" s="169" t="s">
        <v>46</v>
      </c>
      <c r="I147" s="279">
        <f>I148+I150+I152+I154</f>
        <v>0</v>
      </c>
      <c r="J147" s="279">
        <f t="shared" ref="J147:K147" si="59">J148+J150+J152+J154</f>
        <v>0</v>
      </c>
      <c r="K147" s="279">
        <f t="shared" si="59"/>
        <v>0</v>
      </c>
    </row>
    <row r="148" spans="1:15" ht="20.100000000000001" hidden="1" customHeight="1" x14ac:dyDescent="0.25">
      <c r="A148" s="171"/>
      <c r="B148" s="171"/>
      <c r="C148" s="171"/>
      <c r="D148" s="171"/>
      <c r="E148" s="169" t="s">
        <v>227</v>
      </c>
      <c r="F148" s="169"/>
      <c r="G148" s="273" t="s">
        <v>416</v>
      </c>
      <c r="H148" s="169" t="s">
        <v>228</v>
      </c>
      <c r="I148" s="279">
        <f>I149</f>
        <v>0</v>
      </c>
      <c r="J148" s="279">
        <f t="shared" ref="J148:K148" si="60">J149</f>
        <v>0</v>
      </c>
      <c r="K148" s="279">
        <f t="shared" si="60"/>
        <v>0</v>
      </c>
      <c r="L148" s="9"/>
    </row>
    <row r="149" spans="1:15" ht="20.100000000000001" hidden="1" customHeight="1" x14ac:dyDescent="0.25">
      <c r="A149" s="171"/>
      <c r="B149" s="171"/>
      <c r="C149" s="171"/>
      <c r="D149" s="171"/>
      <c r="E149" s="169"/>
      <c r="F149" s="169" t="s">
        <v>229</v>
      </c>
      <c r="G149" s="273" t="s">
        <v>416</v>
      </c>
      <c r="H149" s="169" t="s">
        <v>228</v>
      </c>
      <c r="I149" s="279">
        <v>0</v>
      </c>
      <c r="J149" s="278">
        <v>0</v>
      </c>
      <c r="K149" s="278">
        <v>0</v>
      </c>
      <c r="L149" s="9"/>
    </row>
    <row r="150" spans="1:15" ht="20.100000000000001" hidden="1" customHeight="1" x14ac:dyDescent="0.25">
      <c r="A150" s="171"/>
      <c r="B150" s="171"/>
      <c r="C150" s="171"/>
      <c r="D150" s="171"/>
      <c r="E150" s="169" t="s">
        <v>230</v>
      </c>
      <c r="F150" s="169"/>
      <c r="G150" s="273" t="s">
        <v>416</v>
      </c>
      <c r="H150" s="169" t="s">
        <v>231</v>
      </c>
      <c r="I150" s="279">
        <f>I151</f>
        <v>0</v>
      </c>
      <c r="J150" s="279">
        <f t="shared" ref="J150:K150" si="61">J151</f>
        <v>0</v>
      </c>
      <c r="K150" s="279">
        <f t="shared" si="61"/>
        <v>0</v>
      </c>
      <c r="L150" s="9"/>
    </row>
    <row r="151" spans="1:15" ht="20.100000000000001" hidden="1" customHeight="1" x14ac:dyDescent="0.25">
      <c r="A151" s="171"/>
      <c r="B151" s="171"/>
      <c r="C151" s="171"/>
      <c r="D151" s="171"/>
      <c r="E151" s="169"/>
      <c r="F151" s="169" t="s">
        <v>232</v>
      </c>
      <c r="G151" s="273" t="s">
        <v>416</v>
      </c>
      <c r="H151" s="169" t="s">
        <v>231</v>
      </c>
      <c r="I151" s="279">
        <v>0</v>
      </c>
      <c r="J151" s="278">
        <v>0</v>
      </c>
      <c r="K151" s="278">
        <v>0</v>
      </c>
      <c r="L151" s="9"/>
    </row>
    <row r="152" spans="1:15" ht="20.100000000000001" hidden="1" customHeight="1" x14ac:dyDescent="0.25">
      <c r="A152" s="171"/>
      <c r="B152" s="171"/>
      <c r="C152" s="171"/>
      <c r="D152" s="171"/>
      <c r="E152" s="169" t="s">
        <v>233</v>
      </c>
      <c r="F152" s="169"/>
      <c r="G152" s="273" t="s">
        <v>416</v>
      </c>
      <c r="H152" s="169" t="s">
        <v>234</v>
      </c>
      <c r="I152" s="279">
        <f>I153</f>
        <v>0</v>
      </c>
      <c r="J152" s="279">
        <f t="shared" ref="J152:K152" si="62">J153</f>
        <v>0</v>
      </c>
      <c r="K152" s="279">
        <f t="shared" si="62"/>
        <v>0</v>
      </c>
      <c r="L152" s="9"/>
    </row>
    <row r="153" spans="1:15" ht="20.100000000000001" hidden="1" customHeight="1" x14ac:dyDescent="0.25">
      <c r="A153" s="171"/>
      <c r="B153" s="171"/>
      <c r="C153" s="171"/>
      <c r="D153" s="171"/>
      <c r="E153" s="169"/>
      <c r="F153" s="169" t="s">
        <v>235</v>
      </c>
      <c r="G153" s="273" t="s">
        <v>416</v>
      </c>
      <c r="H153" s="169" t="s">
        <v>234</v>
      </c>
      <c r="I153" s="279">
        <v>0</v>
      </c>
      <c r="J153" s="278">
        <v>0</v>
      </c>
      <c r="K153" s="278">
        <v>0</v>
      </c>
      <c r="L153" s="9"/>
    </row>
    <row r="154" spans="1:15" ht="20.100000000000001" hidden="1" customHeight="1" x14ac:dyDescent="0.25">
      <c r="A154" s="171"/>
      <c r="B154" s="171"/>
      <c r="C154" s="171"/>
      <c r="D154" s="171"/>
      <c r="E154" s="169" t="s">
        <v>236</v>
      </c>
      <c r="F154" s="169"/>
      <c r="G154" s="273" t="s">
        <v>416</v>
      </c>
      <c r="H154" s="169" t="s">
        <v>237</v>
      </c>
      <c r="I154" s="279">
        <f>I155+I156+I157+I158+I159</f>
        <v>0</v>
      </c>
      <c r="J154" s="279">
        <f t="shared" ref="J154:K154" si="63">J155+J156+J157+J158+J159</f>
        <v>0</v>
      </c>
      <c r="K154" s="279">
        <f t="shared" si="63"/>
        <v>0</v>
      </c>
      <c r="M154" s="10"/>
    </row>
    <row r="155" spans="1:15" ht="30" hidden="1" x14ac:dyDescent="0.25">
      <c r="A155" s="171"/>
      <c r="B155" s="171"/>
      <c r="C155" s="171"/>
      <c r="D155" s="171"/>
      <c r="E155" s="169"/>
      <c r="F155" s="169" t="s">
        <v>238</v>
      </c>
      <c r="G155" s="273" t="s">
        <v>416</v>
      </c>
      <c r="H155" s="169" t="s">
        <v>239</v>
      </c>
      <c r="I155" s="279">
        <v>0</v>
      </c>
      <c r="J155" s="278">
        <v>0</v>
      </c>
      <c r="K155" s="278">
        <v>0</v>
      </c>
      <c r="M155" s="10"/>
    </row>
    <row r="156" spans="1:15" ht="30" hidden="1" x14ac:dyDescent="0.25">
      <c r="A156" s="171"/>
      <c r="B156" s="171"/>
      <c r="C156" s="171"/>
      <c r="D156" s="171"/>
      <c r="E156" s="169"/>
      <c r="F156" s="169" t="s">
        <v>240</v>
      </c>
      <c r="G156" s="273" t="s">
        <v>416</v>
      </c>
      <c r="H156" s="169" t="s">
        <v>241</v>
      </c>
      <c r="I156" s="279">
        <v>0</v>
      </c>
      <c r="J156" s="278">
        <v>0</v>
      </c>
      <c r="K156" s="278">
        <v>0</v>
      </c>
      <c r="M156" s="10"/>
    </row>
    <row r="157" spans="1:15" ht="30" hidden="1" x14ac:dyDescent="0.25">
      <c r="A157" s="171"/>
      <c r="B157" s="171"/>
      <c r="C157" s="171"/>
      <c r="D157" s="171"/>
      <c r="E157" s="169"/>
      <c r="F157" s="169" t="s">
        <v>242</v>
      </c>
      <c r="G157" s="273" t="s">
        <v>416</v>
      </c>
      <c r="H157" s="169" t="s">
        <v>243</v>
      </c>
      <c r="I157" s="279">
        <v>0</v>
      </c>
      <c r="J157" s="278">
        <v>0</v>
      </c>
      <c r="K157" s="278">
        <v>0</v>
      </c>
      <c r="M157" s="10"/>
    </row>
    <row r="158" spans="1:15" ht="30" hidden="1" x14ac:dyDescent="0.25">
      <c r="A158" s="171"/>
      <c r="B158" s="171"/>
      <c r="C158" s="171"/>
      <c r="D158" s="171"/>
      <c r="E158" s="169"/>
      <c r="F158" s="169" t="s">
        <v>244</v>
      </c>
      <c r="G158" s="273" t="s">
        <v>416</v>
      </c>
      <c r="H158" s="169" t="s">
        <v>245</v>
      </c>
      <c r="I158" s="279">
        <v>0</v>
      </c>
      <c r="J158" s="278">
        <v>0</v>
      </c>
      <c r="K158" s="278">
        <v>0</v>
      </c>
      <c r="M158" s="10"/>
    </row>
    <row r="159" spans="1:15" ht="30" hidden="1" x14ac:dyDescent="0.25">
      <c r="A159" s="171"/>
      <c r="B159" s="171"/>
      <c r="C159" s="171"/>
      <c r="D159" s="171"/>
      <c r="E159" s="169"/>
      <c r="F159" s="169" t="s">
        <v>246</v>
      </c>
      <c r="G159" s="273" t="s">
        <v>416</v>
      </c>
      <c r="H159" s="169" t="s">
        <v>247</v>
      </c>
      <c r="I159" s="279">
        <v>0</v>
      </c>
      <c r="J159" s="278">
        <v>0</v>
      </c>
      <c r="K159" s="278">
        <v>0</v>
      </c>
      <c r="M159" s="10"/>
    </row>
    <row r="160" spans="1:15" s="4" customFormat="1" ht="31.5" hidden="1" customHeight="1" x14ac:dyDescent="0.25">
      <c r="A160" s="172"/>
      <c r="B160" s="172"/>
      <c r="C160" s="172">
        <v>324</v>
      </c>
      <c r="D160" s="172"/>
      <c r="E160" s="172"/>
      <c r="F160" s="172"/>
      <c r="G160" s="273"/>
      <c r="H160" s="226" t="s">
        <v>47</v>
      </c>
      <c r="I160" s="286">
        <f>I161</f>
        <v>0</v>
      </c>
      <c r="J160" s="286">
        <f t="shared" ref="J160:K160" si="64">J161</f>
        <v>0</v>
      </c>
      <c r="K160" s="286">
        <f t="shared" si="64"/>
        <v>0</v>
      </c>
      <c r="L160" s="2"/>
      <c r="M160" s="3"/>
      <c r="N160" s="3"/>
      <c r="O160" s="3"/>
    </row>
    <row r="161" spans="1:15" ht="30" hidden="1" customHeight="1" x14ac:dyDescent="0.25">
      <c r="A161" s="171"/>
      <c r="B161" s="171"/>
      <c r="C161" s="171"/>
      <c r="D161" s="171">
        <v>3241</v>
      </c>
      <c r="E161" s="171"/>
      <c r="F161" s="171"/>
      <c r="G161" s="273" t="s">
        <v>416</v>
      </c>
      <c r="H161" s="313" t="s">
        <v>47</v>
      </c>
      <c r="I161" s="279">
        <f>I162</f>
        <v>0</v>
      </c>
      <c r="J161" s="279">
        <f t="shared" ref="J161:K161" si="65">J162</f>
        <v>0</v>
      </c>
      <c r="K161" s="279">
        <f t="shared" si="65"/>
        <v>0</v>
      </c>
    </row>
    <row r="162" spans="1:15" ht="20.100000000000001" hidden="1" customHeight="1" x14ac:dyDescent="0.25">
      <c r="A162" s="171"/>
      <c r="B162" s="171"/>
      <c r="C162" s="171"/>
      <c r="D162" s="171"/>
      <c r="E162" s="169" t="s">
        <v>248</v>
      </c>
      <c r="F162" s="169"/>
      <c r="G162" s="273" t="s">
        <v>416</v>
      </c>
      <c r="H162" s="169" t="s">
        <v>249</v>
      </c>
      <c r="I162" s="279">
        <f>I163</f>
        <v>0</v>
      </c>
      <c r="J162" s="279">
        <f t="shared" ref="J162:K162" si="66">J163</f>
        <v>0</v>
      </c>
      <c r="K162" s="279">
        <f t="shared" si="66"/>
        <v>0</v>
      </c>
    </row>
    <row r="163" spans="1:15" ht="33.75" hidden="1" customHeight="1" x14ac:dyDescent="0.25">
      <c r="A163" s="171"/>
      <c r="B163" s="171"/>
      <c r="C163" s="171"/>
      <c r="D163" s="171"/>
      <c r="E163" s="169"/>
      <c r="F163" s="169" t="s">
        <v>250</v>
      </c>
      <c r="G163" s="273" t="s">
        <v>416</v>
      </c>
      <c r="H163" s="169" t="s">
        <v>251</v>
      </c>
      <c r="I163" s="279">
        <v>0</v>
      </c>
      <c r="J163" s="278">
        <v>0</v>
      </c>
      <c r="K163" s="278">
        <v>0</v>
      </c>
    </row>
    <row r="164" spans="1:15" s="4" customFormat="1" ht="20.100000000000001" hidden="1" customHeight="1" x14ac:dyDescent="0.25">
      <c r="A164" s="172"/>
      <c r="B164" s="172"/>
      <c r="C164" s="172">
        <v>329</v>
      </c>
      <c r="D164" s="172"/>
      <c r="E164" s="173"/>
      <c r="F164" s="173"/>
      <c r="G164" s="273"/>
      <c r="H164" s="173" t="s">
        <v>49</v>
      </c>
      <c r="I164" s="286">
        <f>I165+I168+I173+I176+I179+I185</f>
        <v>0</v>
      </c>
      <c r="J164" s="286">
        <f t="shared" ref="J164:K164" si="67">J165+J168+J173+J176+J179+J185</f>
        <v>0</v>
      </c>
      <c r="K164" s="286">
        <f t="shared" si="67"/>
        <v>0</v>
      </c>
      <c r="L164" s="2"/>
      <c r="M164" s="3"/>
      <c r="N164" s="3"/>
      <c r="O164" s="3"/>
    </row>
    <row r="165" spans="1:15" ht="29.25" hidden="1" customHeight="1" x14ac:dyDescent="0.25">
      <c r="A165" s="171"/>
      <c r="B165" s="171"/>
      <c r="C165" s="171"/>
      <c r="D165" s="171">
        <v>3291</v>
      </c>
      <c r="E165" s="171"/>
      <c r="F165" s="171"/>
      <c r="G165" s="273" t="s">
        <v>416</v>
      </c>
      <c r="H165" s="313" t="s">
        <v>252</v>
      </c>
      <c r="I165" s="279">
        <f>I166</f>
        <v>0</v>
      </c>
      <c r="J165" s="279">
        <f t="shared" ref="J165:K165" si="68">J166</f>
        <v>0</v>
      </c>
      <c r="K165" s="279">
        <f t="shared" si="68"/>
        <v>0</v>
      </c>
    </row>
    <row r="166" spans="1:15" ht="20.100000000000001" hidden="1" customHeight="1" x14ac:dyDescent="0.25">
      <c r="A166" s="171"/>
      <c r="B166" s="171"/>
      <c r="C166" s="171"/>
      <c r="D166" s="171"/>
      <c r="E166" s="169" t="s">
        <v>253</v>
      </c>
      <c r="F166" s="169"/>
      <c r="G166" s="273" t="s">
        <v>416</v>
      </c>
      <c r="H166" s="169" t="s">
        <v>254</v>
      </c>
      <c r="I166" s="279">
        <f>I167</f>
        <v>0</v>
      </c>
      <c r="J166" s="279">
        <f t="shared" ref="J166:K166" si="69">J167</f>
        <v>0</v>
      </c>
      <c r="K166" s="279">
        <f t="shared" si="69"/>
        <v>0</v>
      </c>
    </row>
    <row r="167" spans="1:15" ht="20.100000000000001" hidden="1" customHeight="1" x14ac:dyDescent="0.25">
      <c r="A167" s="171"/>
      <c r="B167" s="171"/>
      <c r="C167" s="171"/>
      <c r="D167" s="171"/>
      <c r="E167" s="169"/>
      <c r="F167" s="169" t="s">
        <v>255</v>
      </c>
      <c r="G167" s="273" t="s">
        <v>416</v>
      </c>
      <c r="H167" s="169" t="s">
        <v>254</v>
      </c>
      <c r="I167" s="279">
        <v>0</v>
      </c>
      <c r="J167" s="278">
        <v>0</v>
      </c>
      <c r="K167" s="278">
        <v>0</v>
      </c>
    </row>
    <row r="168" spans="1:15" ht="20.100000000000001" hidden="1" customHeight="1" x14ac:dyDescent="0.25">
      <c r="A168" s="171"/>
      <c r="B168" s="171"/>
      <c r="C168" s="171"/>
      <c r="D168" s="171">
        <v>3292</v>
      </c>
      <c r="E168" s="171"/>
      <c r="F168" s="171"/>
      <c r="G168" s="273" t="s">
        <v>416</v>
      </c>
      <c r="H168" s="313" t="s">
        <v>51</v>
      </c>
      <c r="I168" s="279">
        <f>I169+I171</f>
        <v>0</v>
      </c>
      <c r="J168" s="279">
        <f t="shared" ref="J168:K168" si="70">J169+J171</f>
        <v>0</v>
      </c>
      <c r="K168" s="279">
        <f t="shared" si="70"/>
        <v>0</v>
      </c>
    </row>
    <row r="169" spans="1:15" ht="20.100000000000001" hidden="1" customHeight="1" x14ac:dyDescent="0.25">
      <c r="A169" s="171"/>
      <c r="B169" s="171"/>
      <c r="C169" s="171"/>
      <c r="D169" s="171"/>
      <c r="E169" s="169" t="s">
        <v>256</v>
      </c>
      <c r="F169" s="169"/>
      <c r="G169" s="273" t="s">
        <v>416</v>
      </c>
      <c r="H169" s="169" t="s">
        <v>257</v>
      </c>
      <c r="I169" s="279">
        <f>I170</f>
        <v>0</v>
      </c>
      <c r="J169" s="279">
        <f t="shared" ref="J169:K169" si="71">J170</f>
        <v>0</v>
      </c>
      <c r="K169" s="279">
        <f t="shared" si="71"/>
        <v>0</v>
      </c>
    </row>
    <row r="170" spans="1:15" ht="20.100000000000001" hidden="1" customHeight="1" x14ac:dyDescent="0.25">
      <c r="A170" s="171"/>
      <c r="B170" s="171"/>
      <c r="C170" s="171"/>
      <c r="D170" s="171"/>
      <c r="E170" s="169"/>
      <c r="F170" s="169" t="s">
        <v>258</v>
      </c>
      <c r="G170" s="273" t="s">
        <v>416</v>
      </c>
      <c r="H170" s="169" t="s">
        <v>257</v>
      </c>
      <c r="I170" s="279">
        <v>0</v>
      </c>
      <c r="J170" s="278">
        <v>0</v>
      </c>
      <c r="K170" s="278">
        <v>0</v>
      </c>
    </row>
    <row r="171" spans="1:15" ht="20.100000000000001" hidden="1" customHeight="1" x14ac:dyDescent="0.25">
      <c r="A171" s="171"/>
      <c r="B171" s="171"/>
      <c r="C171" s="171"/>
      <c r="D171" s="171"/>
      <c r="E171" s="169" t="s">
        <v>259</v>
      </c>
      <c r="F171" s="169"/>
      <c r="G171" s="273" t="s">
        <v>416</v>
      </c>
      <c r="H171" s="169" t="s">
        <v>260</v>
      </c>
      <c r="I171" s="279">
        <f>I172</f>
        <v>0</v>
      </c>
      <c r="J171" s="279">
        <f t="shared" ref="J171:K171" si="72">J172</f>
        <v>0</v>
      </c>
      <c r="K171" s="279">
        <f t="shared" si="72"/>
        <v>0</v>
      </c>
    </row>
    <row r="172" spans="1:15" ht="20.100000000000001" hidden="1" customHeight="1" x14ac:dyDescent="0.25">
      <c r="A172" s="171"/>
      <c r="B172" s="171"/>
      <c r="C172" s="171"/>
      <c r="D172" s="171"/>
      <c r="E172" s="169"/>
      <c r="F172" s="169" t="s">
        <v>261</v>
      </c>
      <c r="G172" s="273" t="s">
        <v>416</v>
      </c>
      <c r="H172" s="169" t="s">
        <v>260</v>
      </c>
      <c r="I172" s="279">
        <v>0</v>
      </c>
      <c r="J172" s="278">
        <v>0</v>
      </c>
      <c r="K172" s="278">
        <v>0</v>
      </c>
    </row>
    <row r="173" spans="1:15" ht="20.100000000000001" hidden="1" customHeight="1" x14ac:dyDescent="0.25">
      <c r="A173" s="171"/>
      <c r="B173" s="171"/>
      <c r="C173" s="171"/>
      <c r="D173" s="171">
        <v>3293</v>
      </c>
      <c r="E173" s="171"/>
      <c r="F173" s="171"/>
      <c r="G173" s="273" t="s">
        <v>416</v>
      </c>
      <c r="H173" s="313" t="s">
        <v>52</v>
      </c>
      <c r="I173" s="279">
        <f>I174</f>
        <v>0</v>
      </c>
      <c r="J173" s="279">
        <f t="shared" ref="J173:K173" si="73">J174</f>
        <v>0</v>
      </c>
      <c r="K173" s="279">
        <f t="shared" si="73"/>
        <v>0</v>
      </c>
    </row>
    <row r="174" spans="1:15" ht="20.100000000000001" hidden="1" customHeight="1" x14ac:dyDescent="0.25">
      <c r="A174" s="171"/>
      <c r="B174" s="171"/>
      <c r="C174" s="171"/>
      <c r="D174" s="171"/>
      <c r="E174" s="169" t="s">
        <v>262</v>
      </c>
      <c r="F174" s="169"/>
      <c r="G174" s="273" t="s">
        <v>416</v>
      </c>
      <c r="H174" s="169" t="s">
        <v>52</v>
      </c>
      <c r="I174" s="279">
        <f>I175</f>
        <v>0</v>
      </c>
      <c r="J174" s="279">
        <f t="shared" ref="J174:K174" si="74">J175</f>
        <v>0</v>
      </c>
      <c r="K174" s="279">
        <f t="shared" si="74"/>
        <v>0</v>
      </c>
    </row>
    <row r="175" spans="1:15" ht="20.100000000000001" hidden="1" customHeight="1" x14ac:dyDescent="0.25">
      <c r="A175" s="171"/>
      <c r="B175" s="171"/>
      <c r="C175" s="171"/>
      <c r="D175" s="171"/>
      <c r="E175" s="169"/>
      <c r="F175" s="169" t="s">
        <v>263</v>
      </c>
      <c r="G175" s="273" t="s">
        <v>416</v>
      </c>
      <c r="H175" s="169" t="s">
        <v>52</v>
      </c>
      <c r="I175" s="279">
        <v>0</v>
      </c>
      <c r="J175" s="278">
        <v>0</v>
      </c>
      <c r="K175" s="278">
        <v>0</v>
      </c>
    </row>
    <row r="176" spans="1:15" ht="20.100000000000001" hidden="1" customHeight="1" x14ac:dyDescent="0.25">
      <c r="A176" s="171"/>
      <c r="B176" s="171"/>
      <c r="C176" s="171"/>
      <c r="D176" s="171">
        <v>3294</v>
      </c>
      <c r="E176" s="171"/>
      <c r="F176" s="171"/>
      <c r="G176" s="273" t="s">
        <v>416</v>
      </c>
      <c r="H176" s="313" t="s">
        <v>53</v>
      </c>
      <c r="I176" s="279">
        <f>I177</f>
        <v>0</v>
      </c>
      <c r="J176" s="279">
        <f t="shared" ref="J176:K176" si="75">J177</f>
        <v>0</v>
      </c>
      <c r="K176" s="279">
        <f t="shared" si="75"/>
        <v>0</v>
      </c>
    </row>
    <row r="177" spans="1:15" ht="20.100000000000001" hidden="1" customHeight="1" x14ac:dyDescent="0.25">
      <c r="A177" s="171"/>
      <c r="B177" s="171"/>
      <c r="C177" s="171"/>
      <c r="D177" s="171"/>
      <c r="E177" s="169" t="s">
        <v>264</v>
      </c>
      <c r="F177" s="169"/>
      <c r="G177" s="273" t="s">
        <v>416</v>
      </c>
      <c r="H177" s="169" t="s">
        <v>265</v>
      </c>
      <c r="I177" s="279">
        <f>I178</f>
        <v>0</v>
      </c>
      <c r="J177" s="279">
        <f t="shared" ref="J177:K177" si="76">J178</f>
        <v>0</v>
      </c>
      <c r="K177" s="279">
        <f t="shared" si="76"/>
        <v>0</v>
      </c>
    </row>
    <row r="178" spans="1:15" ht="20.100000000000001" hidden="1" customHeight="1" x14ac:dyDescent="0.25">
      <c r="A178" s="171"/>
      <c r="B178" s="171"/>
      <c r="C178" s="171"/>
      <c r="D178" s="171"/>
      <c r="E178" s="169"/>
      <c r="F178" s="169" t="s">
        <v>266</v>
      </c>
      <c r="G178" s="273" t="s">
        <v>416</v>
      </c>
      <c r="H178" s="169" t="s">
        <v>265</v>
      </c>
      <c r="I178" s="279">
        <v>0</v>
      </c>
      <c r="J178" s="278">
        <v>0</v>
      </c>
      <c r="K178" s="278">
        <v>0</v>
      </c>
    </row>
    <row r="179" spans="1:15" ht="20.100000000000001" hidden="1" customHeight="1" x14ac:dyDescent="0.25">
      <c r="A179" s="171"/>
      <c r="B179" s="171"/>
      <c r="C179" s="171"/>
      <c r="D179" s="171">
        <v>3295</v>
      </c>
      <c r="E179" s="171"/>
      <c r="F179" s="171"/>
      <c r="G179" s="273" t="s">
        <v>416</v>
      </c>
      <c r="H179" s="313" t="s">
        <v>54</v>
      </c>
      <c r="I179" s="279">
        <f>I180+I182</f>
        <v>0</v>
      </c>
      <c r="J179" s="279">
        <f t="shared" ref="J179:K179" si="77">J180+J182</f>
        <v>0</v>
      </c>
      <c r="K179" s="279">
        <f t="shared" si="77"/>
        <v>0</v>
      </c>
    </row>
    <row r="180" spans="1:15" ht="30" hidden="1" x14ac:dyDescent="0.25">
      <c r="A180" s="171"/>
      <c r="B180" s="171"/>
      <c r="C180" s="171"/>
      <c r="D180" s="171"/>
      <c r="E180" s="169" t="s">
        <v>267</v>
      </c>
      <c r="F180" s="169"/>
      <c r="G180" s="273" t="s">
        <v>416</v>
      </c>
      <c r="H180" s="169" t="s">
        <v>268</v>
      </c>
      <c r="I180" s="279">
        <f>I181</f>
        <v>0</v>
      </c>
      <c r="J180" s="279">
        <f t="shared" ref="J180:K180" si="78">J181</f>
        <v>0</v>
      </c>
      <c r="K180" s="279">
        <f t="shared" si="78"/>
        <v>0</v>
      </c>
    </row>
    <row r="181" spans="1:15" ht="30" hidden="1" x14ac:dyDescent="0.25">
      <c r="A181" s="171"/>
      <c r="B181" s="171"/>
      <c r="C181" s="171"/>
      <c r="D181" s="171"/>
      <c r="E181" s="169"/>
      <c r="F181" s="169" t="s">
        <v>269</v>
      </c>
      <c r="G181" s="273" t="s">
        <v>416</v>
      </c>
      <c r="H181" s="169" t="s">
        <v>268</v>
      </c>
      <c r="I181" s="279">
        <v>0</v>
      </c>
      <c r="J181" s="278">
        <v>0</v>
      </c>
      <c r="K181" s="278">
        <v>0</v>
      </c>
    </row>
    <row r="182" spans="1:15" ht="20.100000000000001" hidden="1" customHeight="1" x14ac:dyDescent="0.25">
      <c r="A182" s="171"/>
      <c r="B182" s="171"/>
      <c r="C182" s="171"/>
      <c r="D182" s="171"/>
      <c r="E182" s="169" t="s">
        <v>270</v>
      </c>
      <c r="F182" s="169"/>
      <c r="G182" s="273" t="s">
        <v>416</v>
      </c>
      <c r="H182" s="169" t="s">
        <v>271</v>
      </c>
      <c r="I182" s="279">
        <f>I183+I184</f>
        <v>0</v>
      </c>
      <c r="J182" s="279">
        <f t="shared" ref="J182:K182" si="79">J183+J184</f>
        <v>0</v>
      </c>
      <c r="K182" s="279">
        <f t="shared" si="79"/>
        <v>0</v>
      </c>
    </row>
    <row r="183" spans="1:15" ht="30" hidden="1" x14ac:dyDescent="0.25">
      <c r="A183" s="171"/>
      <c r="B183" s="171"/>
      <c r="C183" s="171"/>
      <c r="D183" s="171"/>
      <c r="E183" s="169"/>
      <c r="F183" s="169" t="s">
        <v>272</v>
      </c>
      <c r="G183" s="273" t="s">
        <v>416</v>
      </c>
      <c r="H183" s="169" t="s">
        <v>273</v>
      </c>
      <c r="I183" s="279">
        <v>0</v>
      </c>
      <c r="J183" s="278">
        <v>0</v>
      </c>
      <c r="K183" s="278">
        <v>0</v>
      </c>
    </row>
    <row r="184" spans="1:15" ht="20.100000000000001" hidden="1" customHeight="1" x14ac:dyDescent="0.25">
      <c r="A184" s="171"/>
      <c r="B184" s="171"/>
      <c r="C184" s="171"/>
      <c r="D184" s="171"/>
      <c r="E184" s="169"/>
      <c r="F184" s="169" t="s">
        <v>274</v>
      </c>
      <c r="G184" s="273" t="s">
        <v>416</v>
      </c>
      <c r="H184" s="169" t="s">
        <v>275</v>
      </c>
      <c r="I184" s="279">
        <v>0</v>
      </c>
      <c r="J184" s="278">
        <v>0</v>
      </c>
      <c r="K184" s="278">
        <v>0</v>
      </c>
    </row>
    <row r="185" spans="1:15" ht="20.100000000000001" hidden="1" customHeight="1" x14ac:dyDescent="0.25">
      <c r="A185" s="171"/>
      <c r="B185" s="171"/>
      <c r="C185" s="171"/>
      <c r="D185" s="171">
        <v>3299</v>
      </c>
      <c r="E185" s="171"/>
      <c r="F185" s="171"/>
      <c r="G185" s="273" t="s">
        <v>416</v>
      </c>
      <c r="H185" s="313" t="s">
        <v>49</v>
      </c>
      <c r="I185" s="279">
        <f>I186</f>
        <v>0</v>
      </c>
      <c r="J185" s="279">
        <f t="shared" ref="J185:K185" si="80">J186</f>
        <v>0</v>
      </c>
      <c r="K185" s="279">
        <f t="shared" si="80"/>
        <v>0</v>
      </c>
    </row>
    <row r="186" spans="1:15" ht="20.100000000000001" hidden="1" customHeight="1" x14ac:dyDescent="0.25">
      <c r="A186" s="171"/>
      <c r="B186" s="171"/>
      <c r="C186" s="171"/>
      <c r="D186" s="171"/>
      <c r="E186" s="169" t="s">
        <v>276</v>
      </c>
      <c r="F186" s="169"/>
      <c r="G186" s="273" t="s">
        <v>416</v>
      </c>
      <c r="H186" s="169" t="s">
        <v>49</v>
      </c>
      <c r="I186" s="279">
        <f>I187</f>
        <v>0</v>
      </c>
      <c r="J186" s="279">
        <f t="shared" ref="J186:K186" si="81">J187</f>
        <v>0</v>
      </c>
      <c r="K186" s="279">
        <f t="shared" si="81"/>
        <v>0</v>
      </c>
    </row>
    <row r="187" spans="1:15" ht="20.100000000000001" hidden="1" customHeight="1" x14ac:dyDescent="0.25">
      <c r="A187" s="171"/>
      <c r="B187" s="171"/>
      <c r="C187" s="171"/>
      <c r="D187" s="171"/>
      <c r="E187" s="169"/>
      <c r="F187" s="169" t="s">
        <v>277</v>
      </c>
      <c r="G187" s="273" t="s">
        <v>416</v>
      </c>
      <c r="H187" s="169" t="s">
        <v>49</v>
      </c>
      <c r="I187" s="279">
        <v>0</v>
      </c>
      <c r="J187" s="278">
        <v>0</v>
      </c>
      <c r="K187" s="278">
        <v>0</v>
      </c>
    </row>
    <row r="188" spans="1:15" s="4" customFormat="1" ht="20.100000000000001" hidden="1" customHeight="1" x14ac:dyDescent="0.25">
      <c r="A188" s="172"/>
      <c r="B188" s="172">
        <v>34</v>
      </c>
      <c r="C188" s="172"/>
      <c r="D188" s="172"/>
      <c r="E188" s="172"/>
      <c r="F188" s="172"/>
      <c r="G188" s="311"/>
      <c r="H188" s="226" t="s">
        <v>55</v>
      </c>
      <c r="I188" s="286">
        <f>I189</f>
        <v>0</v>
      </c>
      <c r="J188" s="286">
        <f t="shared" ref="J188:K188" si="82">J189</f>
        <v>0</v>
      </c>
      <c r="K188" s="286">
        <f t="shared" si="82"/>
        <v>0</v>
      </c>
      <c r="L188" s="2"/>
      <c r="M188" s="3"/>
      <c r="N188" s="3"/>
      <c r="O188" s="3"/>
    </row>
    <row r="189" spans="1:15" s="4" customFormat="1" ht="20.100000000000001" hidden="1" customHeight="1" x14ac:dyDescent="0.25">
      <c r="A189" s="172"/>
      <c r="B189" s="172"/>
      <c r="C189" s="172">
        <v>343</v>
      </c>
      <c r="D189" s="172"/>
      <c r="E189" s="172"/>
      <c r="F189" s="172"/>
      <c r="G189" s="311"/>
      <c r="H189" s="226" t="s">
        <v>56</v>
      </c>
      <c r="I189" s="286">
        <f>I190+I193</f>
        <v>0</v>
      </c>
      <c r="J189" s="286">
        <f>J190+J193</f>
        <v>0</v>
      </c>
      <c r="K189" s="286">
        <f>K190+K193</f>
        <v>0</v>
      </c>
      <c r="L189" s="2"/>
      <c r="M189" s="3"/>
      <c r="N189" s="3"/>
      <c r="O189" s="3"/>
    </row>
    <row r="190" spans="1:15" ht="20.100000000000001" hidden="1" customHeight="1" x14ac:dyDescent="0.25">
      <c r="A190" s="171"/>
      <c r="B190" s="171"/>
      <c r="C190" s="171"/>
      <c r="D190" s="171">
        <v>3431</v>
      </c>
      <c r="E190" s="171"/>
      <c r="F190" s="171"/>
      <c r="G190" s="273" t="s">
        <v>416</v>
      </c>
      <c r="H190" s="313" t="s">
        <v>57</v>
      </c>
      <c r="I190" s="279">
        <f>I191</f>
        <v>0</v>
      </c>
      <c r="J190" s="279">
        <f t="shared" ref="J190:K190" si="83">J191</f>
        <v>0</v>
      </c>
      <c r="K190" s="279">
        <f t="shared" si="83"/>
        <v>0</v>
      </c>
    </row>
    <row r="191" spans="1:15" ht="20.100000000000001" hidden="1" customHeight="1" x14ac:dyDescent="0.25">
      <c r="A191" s="171"/>
      <c r="B191" s="171"/>
      <c r="C191" s="171"/>
      <c r="D191" s="171"/>
      <c r="E191" s="169" t="s">
        <v>278</v>
      </c>
      <c r="F191" s="169"/>
      <c r="G191" s="273" t="s">
        <v>416</v>
      </c>
      <c r="H191" s="169" t="s">
        <v>279</v>
      </c>
      <c r="I191" s="279">
        <f>I192</f>
        <v>0</v>
      </c>
      <c r="J191" s="279">
        <f t="shared" ref="J191:K191" si="84">J192</f>
        <v>0</v>
      </c>
      <c r="K191" s="279">
        <f t="shared" si="84"/>
        <v>0</v>
      </c>
    </row>
    <row r="192" spans="1:15" ht="20.100000000000001" hidden="1" customHeight="1" x14ac:dyDescent="0.25">
      <c r="A192" s="171"/>
      <c r="B192" s="171"/>
      <c r="C192" s="171"/>
      <c r="D192" s="171"/>
      <c r="E192" s="169"/>
      <c r="F192" s="169" t="s">
        <v>280</v>
      </c>
      <c r="G192" s="273" t="s">
        <v>416</v>
      </c>
      <c r="H192" s="169" t="s">
        <v>279</v>
      </c>
      <c r="I192" s="279">
        <v>0</v>
      </c>
      <c r="J192" s="278">
        <v>0</v>
      </c>
      <c r="K192" s="278">
        <v>0</v>
      </c>
    </row>
    <row r="193" spans="1:14" ht="20.100000000000001" hidden="1" customHeight="1" x14ac:dyDescent="0.25">
      <c r="A193" s="171"/>
      <c r="B193" s="171"/>
      <c r="C193" s="171"/>
      <c r="D193" s="171">
        <v>3433</v>
      </c>
      <c r="E193" s="169"/>
      <c r="F193" s="169"/>
      <c r="G193" s="273" t="s">
        <v>416</v>
      </c>
      <c r="H193" s="169" t="s">
        <v>58</v>
      </c>
      <c r="I193" s="279">
        <f>I194</f>
        <v>0</v>
      </c>
      <c r="J193" s="279">
        <f t="shared" ref="J193:K193" si="85">J194</f>
        <v>0</v>
      </c>
      <c r="K193" s="279">
        <f t="shared" si="85"/>
        <v>0</v>
      </c>
    </row>
    <row r="194" spans="1:14" ht="20.100000000000001" hidden="1" customHeight="1" x14ac:dyDescent="0.25">
      <c r="A194" s="171"/>
      <c r="B194" s="171"/>
      <c r="C194" s="171"/>
      <c r="D194" s="171"/>
      <c r="E194" s="169" t="s">
        <v>281</v>
      </c>
      <c r="F194" s="169"/>
      <c r="G194" s="273" t="s">
        <v>416</v>
      </c>
      <c r="H194" s="169" t="s">
        <v>58</v>
      </c>
      <c r="I194" s="279">
        <f>I195</f>
        <v>0</v>
      </c>
      <c r="J194" s="279">
        <f t="shared" ref="J194:K194" si="86">J195</f>
        <v>0</v>
      </c>
      <c r="K194" s="279">
        <f t="shared" si="86"/>
        <v>0</v>
      </c>
    </row>
    <row r="195" spans="1:14" ht="20.100000000000001" hidden="1" customHeight="1" x14ac:dyDescent="0.25">
      <c r="A195" s="171"/>
      <c r="B195" s="171"/>
      <c r="C195" s="171"/>
      <c r="D195" s="171"/>
      <c r="E195" s="169"/>
      <c r="F195" s="169" t="s">
        <v>282</v>
      </c>
      <c r="G195" s="273" t="s">
        <v>416</v>
      </c>
      <c r="H195" s="169" t="s">
        <v>58</v>
      </c>
      <c r="I195" s="279">
        <v>0</v>
      </c>
      <c r="J195" s="278">
        <v>0</v>
      </c>
      <c r="K195" s="278">
        <v>0</v>
      </c>
    </row>
    <row r="196" spans="1:14" s="1" customFormat="1" ht="30" customHeight="1" x14ac:dyDescent="0.25">
      <c r="A196" s="240"/>
      <c r="B196" s="238">
        <v>36</v>
      </c>
      <c r="C196" s="238"/>
      <c r="D196" s="245"/>
      <c r="E196" s="173"/>
      <c r="F196" s="173"/>
      <c r="G196" s="271"/>
      <c r="H196" s="239" t="s">
        <v>504</v>
      </c>
      <c r="I196" s="282">
        <f>I197</f>
        <v>51000</v>
      </c>
      <c r="J196" s="281">
        <f t="shared" ref="J196:K196" si="87">J197</f>
        <v>0</v>
      </c>
      <c r="K196" s="281">
        <f t="shared" si="87"/>
        <v>0</v>
      </c>
      <c r="L196" s="17"/>
    </row>
    <row r="197" spans="1:14" s="219" customFormat="1" ht="30" customHeight="1" x14ac:dyDescent="0.25">
      <c r="A197" s="240"/>
      <c r="B197" s="238"/>
      <c r="C197" s="238">
        <v>369</v>
      </c>
      <c r="D197" s="245"/>
      <c r="E197" s="173"/>
      <c r="F197" s="173"/>
      <c r="G197" s="273" t="s">
        <v>416</v>
      </c>
      <c r="H197" s="239" t="s">
        <v>505</v>
      </c>
      <c r="I197" s="282">
        <f>I198</f>
        <v>51000</v>
      </c>
      <c r="J197" s="417">
        <f t="shared" ref="J197:K197" si="88">J198</f>
        <v>0</v>
      </c>
      <c r="K197" s="417">
        <f t="shared" si="88"/>
        <v>0</v>
      </c>
      <c r="L197" s="218"/>
    </row>
    <row r="198" spans="1:14" s="1" customFormat="1" ht="30" hidden="1" customHeight="1" x14ac:dyDescent="0.25">
      <c r="A198" s="240"/>
      <c r="B198" s="253"/>
      <c r="C198" s="240"/>
      <c r="D198" s="241">
        <v>3691</v>
      </c>
      <c r="E198" s="241"/>
      <c r="F198" s="240"/>
      <c r="G198" s="271" t="s">
        <v>416</v>
      </c>
      <c r="H198" s="242" t="s">
        <v>506</v>
      </c>
      <c r="I198" s="283">
        <f>I199</f>
        <v>51000</v>
      </c>
      <c r="J198" s="280">
        <f t="shared" ref="J198:K198" si="89">J199</f>
        <v>0</v>
      </c>
      <c r="K198" s="280">
        <f t="shared" si="89"/>
        <v>0</v>
      </c>
      <c r="L198" s="17"/>
    </row>
    <row r="199" spans="1:14" s="1" customFormat="1" ht="30" hidden="1" customHeight="1" x14ac:dyDescent="0.25">
      <c r="A199" s="240"/>
      <c r="B199" s="253"/>
      <c r="C199" s="240"/>
      <c r="D199" s="241"/>
      <c r="E199" s="241" t="s">
        <v>507</v>
      </c>
      <c r="F199" s="240"/>
      <c r="G199" s="271" t="s">
        <v>416</v>
      </c>
      <c r="H199" s="242" t="s">
        <v>506</v>
      </c>
      <c r="I199" s="283">
        <f>I200+I201+I202+I203+I204</f>
        <v>51000</v>
      </c>
      <c r="J199" s="280">
        <f>J200+J201+J202+J203+J204</f>
        <v>0</v>
      </c>
      <c r="K199" s="280">
        <f>K200+K201+K202+K203+K204</f>
        <v>0</v>
      </c>
      <c r="L199" s="17"/>
    </row>
    <row r="200" spans="1:14" s="1" customFormat="1" ht="30" hidden="1" customHeight="1" x14ac:dyDescent="0.25">
      <c r="A200" s="240"/>
      <c r="B200" s="253"/>
      <c r="C200" s="240"/>
      <c r="D200" s="240"/>
      <c r="E200" s="240"/>
      <c r="F200" s="241" t="s">
        <v>508</v>
      </c>
      <c r="G200" s="271" t="s">
        <v>416</v>
      </c>
      <c r="H200" s="242" t="s">
        <v>509</v>
      </c>
      <c r="I200" s="283">
        <v>0</v>
      </c>
      <c r="J200" s="280">
        <v>0</v>
      </c>
      <c r="K200" s="280">
        <v>0</v>
      </c>
      <c r="L200" s="17"/>
    </row>
    <row r="201" spans="1:14" s="1" customFormat="1" ht="30" hidden="1" customHeight="1" x14ac:dyDescent="0.25">
      <c r="A201" s="240"/>
      <c r="B201" s="253"/>
      <c r="C201" s="240"/>
      <c r="D201" s="240"/>
      <c r="E201" s="240"/>
      <c r="F201" s="241" t="s">
        <v>510</v>
      </c>
      <c r="G201" s="271" t="s">
        <v>416</v>
      </c>
      <c r="H201" s="242" t="s">
        <v>511</v>
      </c>
      <c r="I201" s="283">
        <v>40000</v>
      </c>
      <c r="J201" s="280">
        <v>0</v>
      </c>
      <c r="K201" s="280">
        <v>0</v>
      </c>
      <c r="L201" s="17"/>
    </row>
    <row r="202" spans="1:14" s="1" customFormat="1" ht="30" hidden="1" customHeight="1" x14ac:dyDescent="0.25">
      <c r="A202" s="240"/>
      <c r="B202" s="240"/>
      <c r="C202" s="240"/>
      <c r="D202" s="240"/>
      <c r="E202" s="240"/>
      <c r="F202" s="241">
        <v>369112</v>
      </c>
      <c r="G202" s="271" t="s">
        <v>416</v>
      </c>
      <c r="H202" s="242" t="s">
        <v>512</v>
      </c>
      <c r="I202" s="283">
        <v>3000</v>
      </c>
      <c r="J202" s="280">
        <v>0</v>
      </c>
      <c r="K202" s="280">
        <v>0</v>
      </c>
      <c r="L202" s="17"/>
    </row>
    <row r="203" spans="1:14" s="1" customFormat="1" ht="30" hidden="1" customHeight="1" x14ac:dyDescent="0.25">
      <c r="A203" s="240"/>
      <c r="B203" s="240"/>
      <c r="C203" s="240"/>
      <c r="D203" s="240"/>
      <c r="E203" s="240"/>
      <c r="F203" s="241">
        <v>369113</v>
      </c>
      <c r="G203" s="271" t="s">
        <v>416</v>
      </c>
      <c r="H203" s="242" t="s">
        <v>513</v>
      </c>
      <c r="I203" s="283">
        <v>5000</v>
      </c>
      <c r="J203" s="280">
        <v>0</v>
      </c>
      <c r="K203" s="280">
        <v>0</v>
      </c>
      <c r="L203" s="17"/>
    </row>
    <row r="204" spans="1:14" s="1" customFormat="1" ht="30" hidden="1" customHeight="1" x14ac:dyDescent="0.25">
      <c r="A204" s="240"/>
      <c r="B204" s="240"/>
      <c r="C204" s="240"/>
      <c r="D204" s="240"/>
      <c r="E204" s="240"/>
      <c r="F204" s="241">
        <v>369114</v>
      </c>
      <c r="G204" s="271" t="s">
        <v>416</v>
      </c>
      <c r="H204" s="242" t="s">
        <v>514</v>
      </c>
      <c r="I204" s="283">
        <v>3000</v>
      </c>
      <c r="J204" s="280">
        <v>0</v>
      </c>
      <c r="K204" s="280">
        <v>0</v>
      </c>
      <c r="L204" s="17"/>
    </row>
    <row r="205" spans="1:14" s="1" customFormat="1" ht="30" hidden="1" customHeight="1" x14ac:dyDescent="0.25">
      <c r="A205" s="243"/>
      <c r="B205" s="243"/>
      <c r="C205" s="243"/>
      <c r="D205" s="243"/>
      <c r="E205" s="244"/>
      <c r="F205" s="169"/>
      <c r="G205" s="272"/>
      <c r="H205" s="169" t="s">
        <v>518</v>
      </c>
      <c r="I205" s="283"/>
      <c r="J205" s="280"/>
      <c r="K205" s="280"/>
      <c r="L205" s="17"/>
    </row>
    <row r="206" spans="1:14" s="1" customFormat="1" ht="30" customHeight="1" x14ac:dyDescent="0.25">
      <c r="A206" s="245">
        <v>4</v>
      </c>
      <c r="B206" s="243"/>
      <c r="C206" s="243"/>
      <c r="D206" s="243"/>
      <c r="E206" s="244"/>
      <c r="F206" s="169"/>
      <c r="G206" s="272"/>
      <c r="H206" s="173" t="s">
        <v>327</v>
      </c>
      <c r="I206" s="282">
        <f>I207+I212</f>
        <v>100000</v>
      </c>
      <c r="J206" s="281">
        <f t="shared" ref="J206:K206" si="90">J207+J212</f>
        <v>0</v>
      </c>
      <c r="K206" s="281">
        <f t="shared" si="90"/>
        <v>0</v>
      </c>
      <c r="L206" s="220"/>
      <c r="M206" s="221"/>
      <c r="N206" s="221"/>
    </row>
    <row r="207" spans="1:14" s="1" customFormat="1" ht="30" hidden="1" customHeight="1" x14ac:dyDescent="0.2">
      <c r="A207" s="246"/>
      <c r="B207" s="247">
        <v>41</v>
      </c>
      <c r="C207" s="243"/>
      <c r="D207" s="243"/>
      <c r="E207" s="244"/>
      <c r="F207" s="169"/>
      <c r="G207" s="272"/>
      <c r="H207" s="173" t="s">
        <v>65</v>
      </c>
      <c r="I207" s="282">
        <f t="shared" ref="I207:K210" si="91">I208</f>
        <v>0</v>
      </c>
      <c r="J207" s="281">
        <f t="shared" si="91"/>
        <v>0</v>
      </c>
      <c r="K207" s="281">
        <f t="shared" si="91"/>
        <v>0</v>
      </c>
      <c r="L207" s="17"/>
    </row>
    <row r="208" spans="1:14" s="219" customFormat="1" ht="20.100000000000001" hidden="1" customHeight="1" x14ac:dyDescent="0.25">
      <c r="A208" s="246"/>
      <c r="B208" s="248"/>
      <c r="C208" s="246">
        <v>412</v>
      </c>
      <c r="D208" s="243"/>
      <c r="E208" s="244"/>
      <c r="F208" s="169"/>
      <c r="G208" s="272"/>
      <c r="H208" s="173" t="s">
        <v>328</v>
      </c>
      <c r="I208" s="282">
        <f t="shared" si="91"/>
        <v>0</v>
      </c>
      <c r="J208" s="281">
        <f t="shared" si="91"/>
        <v>0</v>
      </c>
      <c r="K208" s="281">
        <f t="shared" si="91"/>
        <v>0</v>
      </c>
      <c r="L208" s="218"/>
    </row>
    <row r="209" spans="1:14" s="1" customFormat="1" ht="20.100000000000001" hidden="1" customHeight="1" x14ac:dyDescent="0.25">
      <c r="A209" s="246"/>
      <c r="B209" s="248"/>
      <c r="C209" s="243"/>
      <c r="D209" s="249">
        <v>4123</v>
      </c>
      <c r="E209" s="249"/>
      <c r="F209" s="249"/>
      <c r="G209" s="272" t="s">
        <v>416</v>
      </c>
      <c r="H209" s="169" t="s">
        <v>67</v>
      </c>
      <c r="I209" s="283">
        <f t="shared" si="91"/>
        <v>0</v>
      </c>
      <c r="J209" s="280">
        <f t="shared" si="91"/>
        <v>0</v>
      </c>
      <c r="K209" s="280">
        <f t="shared" si="91"/>
        <v>0</v>
      </c>
      <c r="L209" s="17"/>
    </row>
    <row r="210" spans="1:14" s="1" customFormat="1" ht="20.100000000000001" hidden="1" customHeight="1" x14ac:dyDescent="0.25">
      <c r="A210" s="246"/>
      <c r="B210" s="248"/>
      <c r="C210" s="243"/>
      <c r="D210" s="249"/>
      <c r="E210" s="249" t="s">
        <v>329</v>
      </c>
      <c r="F210" s="249"/>
      <c r="G210" s="272" t="s">
        <v>416</v>
      </c>
      <c r="H210" s="169" t="s">
        <v>67</v>
      </c>
      <c r="I210" s="283">
        <f t="shared" si="91"/>
        <v>0</v>
      </c>
      <c r="J210" s="280">
        <f t="shared" si="91"/>
        <v>0</v>
      </c>
      <c r="K210" s="280">
        <f t="shared" si="91"/>
        <v>0</v>
      </c>
      <c r="L210" s="17"/>
    </row>
    <row r="211" spans="1:14" s="1" customFormat="1" ht="20.100000000000001" hidden="1" customHeight="1" x14ac:dyDescent="0.25">
      <c r="A211" s="246"/>
      <c r="B211" s="248"/>
      <c r="C211" s="243"/>
      <c r="D211" s="249"/>
      <c r="E211" s="249"/>
      <c r="F211" s="249">
        <v>412310</v>
      </c>
      <c r="G211" s="272" t="s">
        <v>416</v>
      </c>
      <c r="H211" s="169" t="s">
        <v>67</v>
      </c>
      <c r="I211" s="283">
        <v>0</v>
      </c>
      <c r="J211" s="280">
        <v>0</v>
      </c>
      <c r="K211" s="280">
        <v>0</v>
      </c>
      <c r="L211" s="17"/>
    </row>
    <row r="212" spans="1:14" s="1" customFormat="1" ht="30" customHeight="1" x14ac:dyDescent="0.25">
      <c r="A212" s="243"/>
      <c r="B212" s="247">
        <v>42</v>
      </c>
      <c r="C212" s="250"/>
      <c r="D212" s="251"/>
      <c r="E212" s="251"/>
      <c r="F212" s="251"/>
      <c r="G212" s="272"/>
      <c r="H212" s="173" t="s">
        <v>68</v>
      </c>
      <c r="I212" s="282">
        <f>I213</f>
        <v>100000</v>
      </c>
      <c r="J212" s="281">
        <f t="shared" ref="J212:K212" si="92">J213</f>
        <v>0</v>
      </c>
      <c r="K212" s="281">
        <f t="shared" si="92"/>
        <v>0</v>
      </c>
      <c r="L212" s="17"/>
    </row>
    <row r="213" spans="1:14" s="219" customFormat="1" ht="30.75" customHeight="1" x14ac:dyDescent="0.2">
      <c r="A213" s="243"/>
      <c r="B213" s="246"/>
      <c r="C213" s="246">
        <v>422</v>
      </c>
      <c r="D213" s="322"/>
      <c r="E213" s="322"/>
      <c r="F213" s="322"/>
      <c r="G213" s="273" t="s">
        <v>416</v>
      </c>
      <c r="H213" s="173" t="s">
        <v>69</v>
      </c>
      <c r="I213" s="282">
        <f>I214+I217</f>
        <v>100000</v>
      </c>
      <c r="J213" s="417">
        <f t="shared" ref="J213:K213" si="93">J214+J217</f>
        <v>0</v>
      </c>
      <c r="K213" s="417">
        <f t="shared" si="93"/>
        <v>0</v>
      </c>
      <c r="L213" s="218"/>
    </row>
    <row r="214" spans="1:14" s="1" customFormat="1" ht="20.100000000000001" hidden="1" customHeight="1" x14ac:dyDescent="0.25">
      <c r="A214" s="243"/>
      <c r="B214" s="243"/>
      <c r="C214" s="243"/>
      <c r="D214" s="249">
        <v>4221</v>
      </c>
      <c r="E214" s="249"/>
      <c r="F214" s="249"/>
      <c r="G214" s="272" t="s">
        <v>416</v>
      </c>
      <c r="H214" s="169" t="s">
        <v>70</v>
      </c>
      <c r="I214" s="283">
        <f>I215</f>
        <v>0</v>
      </c>
      <c r="J214" s="280">
        <f t="shared" ref="J214:K214" si="94">J215</f>
        <v>0</v>
      </c>
      <c r="K214" s="280">
        <f t="shared" si="94"/>
        <v>0</v>
      </c>
      <c r="L214" s="17"/>
    </row>
    <row r="215" spans="1:14" s="1" customFormat="1" ht="20.100000000000001" hidden="1" customHeight="1" x14ac:dyDescent="0.25">
      <c r="A215" s="243"/>
      <c r="B215" s="243"/>
      <c r="C215" s="243"/>
      <c r="D215" s="249"/>
      <c r="E215" s="252" t="s">
        <v>331</v>
      </c>
      <c r="F215" s="252"/>
      <c r="G215" s="272" t="s">
        <v>416</v>
      </c>
      <c r="H215" s="169" t="s">
        <v>332</v>
      </c>
      <c r="I215" s="283">
        <f>I216</f>
        <v>0</v>
      </c>
      <c r="J215" s="280">
        <f t="shared" ref="J215:K215" si="95">J216</f>
        <v>0</v>
      </c>
      <c r="K215" s="280">
        <f t="shared" si="95"/>
        <v>0</v>
      </c>
      <c r="L215" s="17"/>
    </row>
    <row r="216" spans="1:14" s="1" customFormat="1" ht="20.100000000000001" hidden="1" customHeight="1" x14ac:dyDescent="0.25">
      <c r="A216" s="243"/>
      <c r="B216" s="243"/>
      <c r="C216" s="243"/>
      <c r="D216" s="249"/>
      <c r="E216" s="252"/>
      <c r="F216" s="252" t="s">
        <v>333</v>
      </c>
      <c r="G216" s="272" t="s">
        <v>416</v>
      </c>
      <c r="H216" s="169" t="s">
        <v>332</v>
      </c>
      <c r="I216" s="283">
        <v>0</v>
      </c>
      <c r="J216" s="280">
        <v>0</v>
      </c>
      <c r="K216" s="280">
        <v>0</v>
      </c>
      <c r="L216" s="17"/>
    </row>
    <row r="217" spans="1:14" s="1" customFormat="1" ht="20.100000000000001" hidden="1" customHeight="1" x14ac:dyDescent="0.25">
      <c r="A217" s="243"/>
      <c r="B217" s="243"/>
      <c r="C217" s="243"/>
      <c r="D217" s="249">
        <v>4224</v>
      </c>
      <c r="E217" s="249"/>
      <c r="F217" s="249"/>
      <c r="G217" s="272" t="s">
        <v>416</v>
      </c>
      <c r="H217" s="169" t="s">
        <v>71</v>
      </c>
      <c r="I217" s="283">
        <f>I218+I220</f>
        <v>100000</v>
      </c>
      <c r="J217" s="280">
        <f t="shared" ref="J217:K217" si="96">J218+J220</f>
        <v>0</v>
      </c>
      <c r="K217" s="280">
        <f t="shared" si="96"/>
        <v>0</v>
      </c>
      <c r="L217" s="17"/>
    </row>
    <row r="218" spans="1:14" s="1" customFormat="1" ht="20.100000000000001" hidden="1" customHeight="1" x14ac:dyDescent="0.25">
      <c r="A218" s="243"/>
      <c r="B218" s="243"/>
      <c r="C218" s="243"/>
      <c r="D218" s="249"/>
      <c r="E218" s="252" t="s">
        <v>337</v>
      </c>
      <c r="F218" s="252"/>
      <c r="G218" s="272" t="s">
        <v>416</v>
      </c>
      <c r="H218" s="169" t="s">
        <v>338</v>
      </c>
      <c r="I218" s="283">
        <f>I219</f>
        <v>0</v>
      </c>
      <c r="J218" s="280">
        <f>J219</f>
        <v>0</v>
      </c>
      <c r="K218" s="280">
        <f>K219</f>
        <v>0</v>
      </c>
      <c r="L218" s="17"/>
    </row>
    <row r="219" spans="1:14" s="1" customFormat="1" ht="20.100000000000001" hidden="1" customHeight="1" x14ac:dyDescent="0.25">
      <c r="A219" s="243"/>
      <c r="B219" s="243"/>
      <c r="C219" s="243"/>
      <c r="D219" s="249"/>
      <c r="E219" s="252"/>
      <c r="F219" s="252" t="s">
        <v>339</v>
      </c>
      <c r="G219" s="272" t="s">
        <v>416</v>
      </c>
      <c r="H219" s="169" t="s">
        <v>338</v>
      </c>
      <c r="I219" s="283">
        <v>0</v>
      </c>
      <c r="J219" s="280">
        <v>0</v>
      </c>
      <c r="K219" s="280">
        <v>0</v>
      </c>
      <c r="L219" s="17"/>
    </row>
    <row r="220" spans="1:14" s="1" customFormat="1" ht="20.100000000000001" hidden="1" customHeight="1" x14ac:dyDescent="0.25">
      <c r="A220" s="243"/>
      <c r="B220" s="243"/>
      <c r="C220" s="243"/>
      <c r="D220" s="249"/>
      <c r="E220" s="252" t="s">
        <v>340</v>
      </c>
      <c r="F220" s="252"/>
      <c r="G220" s="272" t="s">
        <v>416</v>
      </c>
      <c r="H220" s="169" t="s">
        <v>341</v>
      </c>
      <c r="I220" s="283">
        <f>I221</f>
        <v>100000</v>
      </c>
      <c r="J220" s="280">
        <f>J221</f>
        <v>0</v>
      </c>
      <c r="K220" s="280">
        <f>K221</f>
        <v>0</v>
      </c>
      <c r="L220" s="17"/>
    </row>
    <row r="221" spans="1:14" s="1" customFormat="1" ht="20.100000000000001" hidden="1" customHeight="1" x14ac:dyDescent="0.25">
      <c r="A221" s="243"/>
      <c r="B221" s="243"/>
      <c r="C221" s="243"/>
      <c r="D221" s="249"/>
      <c r="E221" s="252"/>
      <c r="F221" s="252" t="s">
        <v>342</v>
      </c>
      <c r="G221" s="272" t="s">
        <v>416</v>
      </c>
      <c r="H221" s="169" t="s">
        <v>341</v>
      </c>
      <c r="I221" s="283">
        <v>100000</v>
      </c>
      <c r="J221" s="280">
        <v>0</v>
      </c>
      <c r="K221" s="280">
        <v>0</v>
      </c>
      <c r="L221" s="17"/>
    </row>
    <row r="222" spans="1:14" s="1" customFormat="1" ht="20.100000000000001" customHeight="1" x14ac:dyDescent="0.25">
      <c r="A222" s="323"/>
      <c r="B222" s="323"/>
      <c r="C222" s="323"/>
      <c r="D222" s="323"/>
      <c r="E222" s="323"/>
      <c r="F222" s="323"/>
      <c r="G222" s="324"/>
      <c r="H222" s="325" t="s">
        <v>488</v>
      </c>
      <c r="I222" s="284"/>
      <c r="J222" s="284"/>
      <c r="K222" s="284"/>
      <c r="L222" s="17"/>
    </row>
    <row r="223" spans="1:14" s="1" customFormat="1" ht="20.100000000000001" customHeight="1" x14ac:dyDescent="0.25">
      <c r="A223" s="245">
        <v>3</v>
      </c>
      <c r="B223" s="245"/>
      <c r="C223" s="245"/>
      <c r="D223" s="245"/>
      <c r="E223" s="245"/>
      <c r="F223" s="245"/>
      <c r="G223" s="326"/>
      <c r="H223" s="173" t="s">
        <v>86</v>
      </c>
      <c r="I223" s="282">
        <f>I224+I238</f>
        <v>170000</v>
      </c>
      <c r="J223" s="282">
        <f>J224+J238</f>
        <v>180000</v>
      </c>
      <c r="K223" s="282">
        <f t="shared" ref="K223" si="97">K224+K238</f>
        <v>180000</v>
      </c>
      <c r="L223" s="7"/>
      <c r="M223" s="7"/>
      <c r="N223" s="7"/>
    </row>
    <row r="224" spans="1:14" s="1" customFormat="1" ht="20.100000000000001" customHeight="1" x14ac:dyDescent="0.25">
      <c r="A224" s="245"/>
      <c r="B224" s="245">
        <v>31</v>
      </c>
      <c r="C224" s="245"/>
      <c r="D224" s="245"/>
      <c r="E224" s="245"/>
      <c r="F224" s="245"/>
      <c r="G224" s="326"/>
      <c r="H224" s="173" t="s">
        <v>17</v>
      </c>
      <c r="I224" s="282">
        <f>I225+I229</f>
        <v>170000</v>
      </c>
      <c r="J224" s="282">
        <f t="shared" ref="J224:K224" si="98">J225+J229</f>
        <v>180000</v>
      </c>
      <c r="K224" s="282">
        <f t="shared" si="98"/>
        <v>180000</v>
      </c>
      <c r="L224" s="7"/>
      <c r="M224" s="7"/>
      <c r="N224" s="7"/>
    </row>
    <row r="225" spans="1:14" s="1" customFormat="1" ht="20.100000000000001" customHeight="1" x14ac:dyDescent="0.25">
      <c r="A225" s="245"/>
      <c r="B225" s="245"/>
      <c r="C225" s="245">
        <v>311</v>
      </c>
      <c r="D225" s="245"/>
      <c r="E225" s="245"/>
      <c r="F225" s="245"/>
      <c r="G225" s="271" t="s">
        <v>417</v>
      </c>
      <c r="H225" s="173" t="s">
        <v>18</v>
      </c>
      <c r="I225" s="282">
        <f>I226</f>
        <v>146000</v>
      </c>
      <c r="J225" s="418">
        <f t="shared" ref="J225:K225" si="99">J226</f>
        <v>151000</v>
      </c>
      <c r="K225" s="418">
        <f t="shared" si="99"/>
        <v>151000</v>
      </c>
      <c r="L225" s="7"/>
      <c r="M225" s="7"/>
      <c r="N225" s="7"/>
    </row>
    <row r="226" spans="1:14" s="1" customFormat="1" ht="20.100000000000001" hidden="1" customHeight="1" x14ac:dyDescent="0.25">
      <c r="A226" s="245"/>
      <c r="B226" s="253"/>
      <c r="C226" s="253"/>
      <c r="D226" s="253">
        <v>3111</v>
      </c>
      <c r="E226" s="253"/>
      <c r="F226" s="253"/>
      <c r="G226" s="271" t="s">
        <v>417</v>
      </c>
      <c r="H226" s="169" t="s">
        <v>19</v>
      </c>
      <c r="I226" s="283">
        <f>I227</f>
        <v>146000</v>
      </c>
      <c r="J226" s="416">
        <f t="shared" ref="J226:K226" si="100">J227</f>
        <v>151000</v>
      </c>
      <c r="K226" s="416">
        <f t="shared" si="100"/>
        <v>151000</v>
      </c>
      <c r="L226" s="7"/>
      <c r="M226" s="7"/>
      <c r="N226" s="7"/>
    </row>
    <row r="227" spans="1:14" s="1" customFormat="1" ht="20.100000000000001" hidden="1" customHeight="1" x14ac:dyDescent="0.25">
      <c r="A227" s="245"/>
      <c r="B227" s="253"/>
      <c r="C227" s="253"/>
      <c r="D227" s="253"/>
      <c r="E227" s="169" t="s">
        <v>289</v>
      </c>
      <c r="F227" s="169"/>
      <c r="G227" s="271" t="s">
        <v>417</v>
      </c>
      <c r="H227" s="169" t="s">
        <v>290</v>
      </c>
      <c r="I227" s="283">
        <f>I228</f>
        <v>146000</v>
      </c>
      <c r="J227" s="416">
        <f t="shared" ref="J227:K227" si="101">J228</f>
        <v>151000</v>
      </c>
      <c r="K227" s="416">
        <f t="shared" si="101"/>
        <v>151000</v>
      </c>
      <c r="L227" s="7"/>
      <c r="M227" s="7"/>
      <c r="N227" s="7"/>
    </row>
    <row r="228" spans="1:14" s="1" customFormat="1" ht="20.100000000000001" hidden="1" customHeight="1" x14ac:dyDescent="0.25">
      <c r="A228" s="245"/>
      <c r="B228" s="253"/>
      <c r="C228" s="253"/>
      <c r="D228" s="253"/>
      <c r="E228" s="169"/>
      <c r="F228" s="169" t="s">
        <v>291</v>
      </c>
      <c r="G228" s="271" t="s">
        <v>417</v>
      </c>
      <c r="H228" s="169" t="s">
        <v>396</v>
      </c>
      <c r="I228" s="283">
        <v>146000</v>
      </c>
      <c r="J228" s="412">
        <v>151000</v>
      </c>
      <c r="K228" s="412">
        <v>151000</v>
      </c>
      <c r="L228" s="7"/>
      <c r="M228" s="7"/>
      <c r="N228" s="7"/>
    </row>
    <row r="229" spans="1:14" s="1" customFormat="1" ht="20.100000000000001" customHeight="1" x14ac:dyDescent="0.25">
      <c r="A229" s="245"/>
      <c r="B229" s="253"/>
      <c r="C229" s="245">
        <v>313</v>
      </c>
      <c r="D229" s="245"/>
      <c r="E229" s="245"/>
      <c r="F229" s="245"/>
      <c r="G229" s="271" t="s">
        <v>417</v>
      </c>
      <c r="H229" s="173" t="s">
        <v>105</v>
      </c>
      <c r="I229" s="282">
        <f>I230+I235</f>
        <v>24000</v>
      </c>
      <c r="J229" s="418">
        <f t="shared" ref="J229:K229" si="102">J230+J235</f>
        <v>29000</v>
      </c>
      <c r="K229" s="418">
        <f t="shared" si="102"/>
        <v>29000</v>
      </c>
      <c r="L229" s="7"/>
      <c r="M229" s="7"/>
      <c r="N229" s="7"/>
    </row>
    <row r="230" spans="1:14" s="1" customFormat="1" ht="20.100000000000001" hidden="1" customHeight="1" x14ac:dyDescent="0.25">
      <c r="A230" s="245"/>
      <c r="B230" s="253"/>
      <c r="C230" s="253"/>
      <c r="D230" s="253">
        <v>3132</v>
      </c>
      <c r="E230" s="253"/>
      <c r="F230" s="253"/>
      <c r="G230" s="271" t="s">
        <v>417</v>
      </c>
      <c r="H230" s="169" t="s">
        <v>24</v>
      </c>
      <c r="I230" s="283">
        <f>I231+I233</f>
        <v>24000</v>
      </c>
      <c r="J230" s="283">
        <f t="shared" ref="J230:K230" si="103">J231+J233</f>
        <v>29000</v>
      </c>
      <c r="K230" s="283">
        <f t="shared" si="103"/>
        <v>29000</v>
      </c>
      <c r="L230" s="7"/>
      <c r="M230" s="7"/>
      <c r="N230" s="7"/>
    </row>
    <row r="231" spans="1:14" s="1" customFormat="1" ht="20.100000000000001" hidden="1" customHeight="1" x14ac:dyDescent="0.25">
      <c r="A231" s="245"/>
      <c r="B231" s="253"/>
      <c r="C231" s="253"/>
      <c r="D231" s="253"/>
      <c r="E231" s="169" t="s">
        <v>300</v>
      </c>
      <c r="F231" s="169"/>
      <c r="G231" s="271" t="s">
        <v>417</v>
      </c>
      <c r="H231" s="169" t="s">
        <v>24</v>
      </c>
      <c r="I231" s="283">
        <f>I232</f>
        <v>24000</v>
      </c>
      <c r="J231" s="283">
        <f t="shared" ref="J231:K231" si="104">J232</f>
        <v>29000</v>
      </c>
      <c r="K231" s="283">
        <f t="shared" si="104"/>
        <v>29000</v>
      </c>
      <c r="L231" s="7"/>
      <c r="M231" s="7"/>
      <c r="N231" s="7"/>
    </row>
    <row r="232" spans="1:14" s="1" customFormat="1" ht="30" hidden="1" x14ac:dyDescent="0.25">
      <c r="A232" s="245"/>
      <c r="B232" s="253"/>
      <c r="C232" s="253"/>
      <c r="D232" s="253"/>
      <c r="E232" s="169"/>
      <c r="F232" s="169" t="s">
        <v>397</v>
      </c>
      <c r="G232" s="271" t="s">
        <v>417</v>
      </c>
      <c r="H232" s="169" t="s">
        <v>398</v>
      </c>
      <c r="I232" s="283">
        <v>24000</v>
      </c>
      <c r="J232" s="280">
        <v>29000</v>
      </c>
      <c r="K232" s="280">
        <v>29000</v>
      </c>
      <c r="L232" s="7"/>
      <c r="M232" s="7"/>
      <c r="N232" s="7"/>
    </row>
    <row r="233" spans="1:14" s="1" customFormat="1" ht="30" hidden="1" x14ac:dyDescent="0.25">
      <c r="A233" s="245"/>
      <c r="B233" s="253"/>
      <c r="C233" s="253"/>
      <c r="D233" s="253"/>
      <c r="E233" s="169" t="s">
        <v>302</v>
      </c>
      <c r="F233" s="169"/>
      <c r="G233" s="271" t="s">
        <v>417</v>
      </c>
      <c r="H233" s="169" t="s">
        <v>106</v>
      </c>
      <c r="I233" s="283">
        <f>I234</f>
        <v>0</v>
      </c>
      <c r="J233" s="283">
        <f t="shared" ref="J233:K233" si="105">J234</f>
        <v>0</v>
      </c>
      <c r="K233" s="283">
        <f t="shared" si="105"/>
        <v>0</v>
      </c>
      <c r="L233" s="7"/>
      <c r="M233" s="7"/>
      <c r="N233" s="7"/>
    </row>
    <row r="234" spans="1:14" s="1" customFormat="1" ht="30" hidden="1" x14ac:dyDescent="0.25">
      <c r="A234" s="245"/>
      <c r="B234" s="253"/>
      <c r="C234" s="253"/>
      <c r="D234" s="253"/>
      <c r="E234" s="169"/>
      <c r="F234" s="169" t="s">
        <v>399</v>
      </c>
      <c r="G234" s="271" t="s">
        <v>417</v>
      </c>
      <c r="H234" s="169" t="s">
        <v>398</v>
      </c>
      <c r="I234" s="283">
        <v>0</v>
      </c>
      <c r="J234" s="280">
        <v>0</v>
      </c>
      <c r="K234" s="280">
        <v>0</v>
      </c>
      <c r="L234" s="7"/>
      <c r="M234" s="7"/>
      <c r="N234" s="108"/>
    </row>
    <row r="235" spans="1:14" s="1" customFormat="1" ht="30" hidden="1" x14ac:dyDescent="0.25">
      <c r="A235" s="245"/>
      <c r="B235" s="253"/>
      <c r="C235" s="253"/>
      <c r="D235" s="253">
        <v>3133</v>
      </c>
      <c r="E235" s="253"/>
      <c r="F235" s="253"/>
      <c r="G235" s="271" t="s">
        <v>417</v>
      </c>
      <c r="H235" s="169" t="s">
        <v>25</v>
      </c>
      <c r="I235" s="283">
        <f>I236</f>
        <v>0</v>
      </c>
      <c r="J235" s="283">
        <f t="shared" ref="J235:K235" si="106">J236</f>
        <v>0</v>
      </c>
      <c r="K235" s="283">
        <f t="shared" si="106"/>
        <v>0</v>
      </c>
      <c r="L235" s="7"/>
      <c r="M235" s="7"/>
      <c r="N235" s="7"/>
    </row>
    <row r="236" spans="1:14" s="1" customFormat="1" ht="30" hidden="1" x14ac:dyDescent="0.25">
      <c r="A236" s="245"/>
      <c r="B236" s="253"/>
      <c r="C236" s="253"/>
      <c r="D236" s="253"/>
      <c r="E236" s="169" t="s">
        <v>304</v>
      </c>
      <c r="F236" s="169"/>
      <c r="G236" s="271" t="s">
        <v>417</v>
      </c>
      <c r="H236" s="169" t="s">
        <v>25</v>
      </c>
      <c r="I236" s="283">
        <f>I237</f>
        <v>0</v>
      </c>
      <c r="J236" s="283">
        <f t="shared" ref="J236:K236" si="107">J237</f>
        <v>0</v>
      </c>
      <c r="K236" s="283">
        <f t="shared" si="107"/>
        <v>0</v>
      </c>
      <c r="L236" s="7"/>
      <c r="M236" s="7"/>
      <c r="N236" s="7"/>
    </row>
    <row r="237" spans="1:14" s="1" customFormat="1" ht="30" hidden="1" x14ac:dyDescent="0.25">
      <c r="A237" s="245"/>
      <c r="B237" s="253"/>
      <c r="C237" s="253"/>
      <c r="D237" s="253"/>
      <c r="E237" s="169"/>
      <c r="F237" s="169" t="s">
        <v>400</v>
      </c>
      <c r="G237" s="271" t="s">
        <v>417</v>
      </c>
      <c r="H237" s="169" t="s">
        <v>401</v>
      </c>
      <c r="I237" s="283">
        <v>0</v>
      </c>
      <c r="J237" s="280">
        <v>0</v>
      </c>
      <c r="K237" s="280">
        <v>0</v>
      </c>
      <c r="L237" s="7"/>
      <c r="M237" s="7"/>
      <c r="N237" s="7"/>
    </row>
    <row r="238" spans="1:14" s="1" customFormat="1" ht="20.100000000000001" hidden="1" customHeight="1" x14ac:dyDescent="0.25">
      <c r="A238" s="245"/>
      <c r="B238" s="245">
        <v>32</v>
      </c>
      <c r="C238" s="245"/>
      <c r="D238" s="245"/>
      <c r="E238" s="245"/>
      <c r="F238" s="245"/>
      <c r="G238" s="326"/>
      <c r="H238" s="173" t="s">
        <v>26</v>
      </c>
      <c r="I238" s="282">
        <f>I239+I243</f>
        <v>0</v>
      </c>
      <c r="J238" s="282">
        <f t="shared" ref="J238:K238" si="108">J239+J243</f>
        <v>0</v>
      </c>
      <c r="K238" s="282">
        <f t="shared" si="108"/>
        <v>0</v>
      </c>
      <c r="L238" s="234"/>
      <c r="M238" s="234"/>
      <c r="N238" s="234"/>
    </row>
    <row r="239" spans="1:14" s="1" customFormat="1" ht="20.100000000000001" hidden="1" customHeight="1" x14ac:dyDescent="0.25">
      <c r="A239" s="245"/>
      <c r="B239" s="245"/>
      <c r="C239" s="245">
        <v>321</v>
      </c>
      <c r="D239" s="245"/>
      <c r="E239" s="327"/>
      <c r="F239" s="327"/>
      <c r="G239" s="326"/>
      <c r="H239" s="173" t="s">
        <v>27</v>
      </c>
      <c r="I239" s="282">
        <f>I240</f>
        <v>0</v>
      </c>
      <c r="J239" s="282">
        <f t="shared" ref="J239:K239" si="109">J240</f>
        <v>0</v>
      </c>
      <c r="K239" s="282">
        <f t="shared" si="109"/>
        <v>0</v>
      </c>
      <c r="L239" s="234"/>
      <c r="M239" s="210"/>
      <c r="N239" s="210"/>
    </row>
    <row r="240" spans="1:14" s="1" customFormat="1" ht="30" hidden="1" x14ac:dyDescent="0.25">
      <c r="A240" s="245"/>
      <c r="B240" s="245"/>
      <c r="C240" s="245"/>
      <c r="D240" s="253">
        <v>3212</v>
      </c>
      <c r="E240" s="328"/>
      <c r="F240" s="328"/>
      <c r="G240" s="271" t="s">
        <v>417</v>
      </c>
      <c r="H240" s="169" t="s">
        <v>29</v>
      </c>
      <c r="I240" s="283">
        <f>I241</f>
        <v>0</v>
      </c>
      <c r="J240" s="283">
        <f t="shared" ref="J240:K240" si="110">J241</f>
        <v>0</v>
      </c>
      <c r="K240" s="283">
        <f t="shared" si="110"/>
        <v>0</v>
      </c>
      <c r="L240" s="227"/>
      <c r="M240" s="228"/>
      <c r="N240" s="228"/>
    </row>
    <row r="241" spans="1:14" s="1" customFormat="1" ht="20.100000000000001" hidden="1" customHeight="1" x14ac:dyDescent="0.25">
      <c r="A241" s="245"/>
      <c r="B241" s="245"/>
      <c r="C241" s="245"/>
      <c r="D241" s="245"/>
      <c r="E241" s="169" t="s">
        <v>314</v>
      </c>
      <c r="F241" s="169"/>
      <c r="G241" s="271" t="s">
        <v>417</v>
      </c>
      <c r="H241" s="169" t="s">
        <v>111</v>
      </c>
      <c r="I241" s="283">
        <f>I242</f>
        <v>0</v>
      </c>
      <c r="J241" s="283">
        <f t="shared" ref="J241:K241" si="111">J242</f>
        <v>0</v>
      </c>
      <c r="K241" s="283">
        <f t="shared" si="111"/>
        <v>0</v>
      </c>
      <c r="L241" s="229"/>
      <c r="M241" s="230"/>
      <c r="N241" s="230"/>
    </row>
    <row r="242" spans="1:14" s="1" customFormat="1" ht="30" hidden="1" x14ac:dyDescent="0.25">
      <c r="A242" s="245"/>
      <c r="B242" s="245"/>
      <c r="C242" s="245"/>
      <c r="D242" s="245"/>
      <c r="E242" s="169"/>
      <c r="F242" s="169" t="s">
        <v>409</v>
      </c>
      <c r="G242" s="271" t="s">
        <v>417</v>
      </c>
      <c r="H242" s="169" t="s">
        <v>410</v>
      </c>
      <c r="I242" s="283">
        <v>0</v>
      </c>
      <c r="J242" s="280">
        <v>0</v>
      </c>
      <c r="K242" s="280">
        <v>0</v>
      </c>
      <c r="L242" s="235"/>
      <c r="M242" s="236"/>
      <c r="N242" s="236"/>
    </row>
    <row r="243" spans="1:14" s="1" customFormat="1" ht="27" hidden="1" customHeight="1" x14ac:dyDescent="0.25">
      <c r="A243" s="245"/>
      <c r="B243" s="245"/>
      <c r="C243" s="245">
        <v>324</v>
      </c>
      <c r="D243" s="245"/>
      <c r="E243" s="245"/>
      <c r="F243" s="245"/>
      <c r="G243" s="271"/>
      <c r="H243" s="173" t="s">
        <v>47</v>
      </c>
      <c r="I243" s="282">
        <f t="shared" ref="I243:K244" si="112">I244</f>
        <v>0</v>
      </c>
      <c r="J243" s="281">
        <f t="shared" si="112"/>
        <v>0</v>
      </c>
      <c r="K243" s="281">
        <f t="shared" si="112"/>
        <v>0</v>
      </c>
      <c r="L243" s="235"/>
      <c r="M243" s="236"/>
      <c r="N243" s="236"/>
    </row>
    <row r="244" spans="1:14" s="1" customFormat="1" ht="31.5" hidden="1" customHeight="1" x14ac:dyDescent="0.25">
      <c r="A244" s="253"/>
      <c r="B244" s="253"/>
      <c r="C244" s="253"/>
      <c r="D244" s="253">
        <v>3241</v>
      </c>
      <c r="E244" s="253"/>
      <c r="F244" s="253"/>
      <c r="G244" s="271">
        <v>49</v>
      </c>
      <c r="H244" s="169" t="s">
        <v>47</v>
      </c>
      <c r="I244" s="283">
        <f>I245</f>
        <v>0</v>
      </c>
      <c r="J244" s="283">
        <f t="shared" si="112"/>
        <v>0</v>
      </c>
      <c r="K244" s="283">
        <f t="shared" si="112"/>
        <v>0</v>
      </c>
      <c r="L244" s="235"/>
      <c r="M244" s="236"/>
      <c r="N244" s="236"/>
    </row>
    <row r="245" spans="1:14" s="1" customFormat="1" ht="27" hidden="1" customHeight="1" x14ac:dyDescent="0.25">
      <c r="A245" s="253"/>
      <c r="B245" s="253"/>
      <c r="C245" s="253"/>
      <c r="D245" s="253"/>
      <c r="E245" s="169" t="s">
        <v>248</v>
      </c>
      <c r="F245" s="169"/>
      <c r="G245" s="271">
        <v>49</v>
      </c>
      <c r="H245" s="169" t="s">
        <v>47</v>
      </c>
      <c r="I245" s="283">
        <f>I246</f>
        <v>0</v>
      </c>
      <c r="J245" s="280">
        <f>J246</f>
        <v>0</v>
      </c>
      <c r="K245" s="280">
        <f>K246</f>
        <v>0</v>
      </c>
      <c r="L245" s="235"/>
      <c r="M245" s="236"/>
      <c r="N245" s="236"/>
    </row>
    <row r="246" spans="1:14" s="1" customFormat="1" ht="35.25" hidden="1" customHeight="1" x14ac:dyDescent="0.25">
      <c r="A246" s="253"/>
      <c r="B246" s="253"/>
      <c r="C246" s="253"/>
      <c r="D246" s="253"/>
      <c r="E246" s="169"/>
      <c r="F246" s="169" t="s">
        <v>250</v>
      </c>
      <c r="G246" s="271">
        <v>49</v>
      </c>
      <c r="H246" s="169" t="s">
        <v>47</v>
      </c>
      <c r="I246" s="283">
        <v>0</v>
      </c>
      <c r="J246" s="280">
        <v>0</v>
      </c>
      <c r="K246" s="280">
        <v>0</v>
      </c>
      <c r="L246" s="235"/>
      <c r="M246" s="236"/>
      <c r="N246" s="236"/>
    </row>
    <row r="247" spans="1:14" s="1" customFormat="1" hidden="1" x14ac:dyDescent="0.25">
      <c r="A247" s="323"/>
      <c r="B247" s="323"/>
      <c r="C247" s="323"/>
      <c r="D247" s="323"/>
      <c r="E247" s="323"/>
      <c r="F247" s="323"/>
      <c r="G247" s="324"/>
      <c r="H247" s="325" t="s">
        <v>433</v>
      </c>
      <c r="I247" s="329"/>
      <c r="J247" s="329"/>
      <c r="K247" s="329"/>
      <c r="L247" s="224"/>
      <c r="M247" s="224"/>
      <c r="N247" s="224"/>
    </row>
    <row r="248" spans="1:14" s="1" customFormat="1" ht="20.100000000000001" hidden="1" customHeight="1" x14ac:dyDescent="0.25">
      <c r="A248" s="245">
        <v>3</v>
      </c>
      <c r="B248" s="245"/>
      <c r="C248" s="245"/>
      <c r="D248" s="245"/>
      <c r="E248" s="245"/>
      <c r="F248" s="245"/>
      <c r="G248" s="326"/>
      <c r="H248" s="173" t="s">
        <v>86</v>
      </c>
      <c r="I248" s="282">
        <f>I249+I254</f>
        <v>0</v>
      </c>
      <c r="J248" s="282">
        <f t="shared" ref="J248:K248" si="113">J249+J254</f>
        <v>0</v>
      </c>
      <c r="K248" s="282">
        <f t="shared" si="113"/>
        <v>0</v>
      </c>
      <c r="L248" s="235"/>
      <c r="M248" s="236"/>
      <c r="N248" s="236"/>
    </row>
    <row r="249" spans="1:14" s="1" customFormat="1" ht="20.100000000000001" hidden="1" customHeight="1" x14ac:dyDescent="0.25">
      <c r="A249" s="245"/>
      <c r="B249" s="245">
        <v>31</v>
      </c>
      <c r="C249" s="245"/>
      <c r="D249" s="245"/>
      <c r="E249" s="245"/>
      <c r="F249" s="245"/>
      <c r="G249" s="326"/>
      <c r="H249" s="173" t="s">
        <v>17</v>
      </c>
      <c r="I249" s="282">
        <f>I250</f>
        <v>0</v>
      </c>
      <c r="J249" s="282">
        <f t="shared" ref="J249:K249" si="114">J250</f>
        <v>0</v>
      </c>
      <c r="K249" s="282">
        <f t="shared" si="114"/>
        <v>0</v>
      </c>
      <c r="L249" s="235"/>
      <c r="M249" s="236"/>
      <c r="N249" s="236"/>
    </row>
    <row r="250" spans="1:14" s="1" customFormat="1" ht="20.100000000000001" hidden="1" customHeight="1" x14ac:dyDescent="0.25">
      <c r="A250" s="245"/>
      <c r="B250" s="245"/>
      <c r="C250" s="245">
        <v>311</v>
      </c>
      <c r="D250" s="245"/>
      <c r="E250" s="245"/>
      <c r="F250" s="245"/>
      <c r="G250" s="326"/>
      <c r="H250" s="173" t="s">
        <v>18</v>
      </c>
      <c r="I250" s="282">
        <f>I251</f>
        <v>0</v>
      </c>
      <c r="J250" s="282">
        <f t="shared" ref="J250:K250" si="115">J251</f>
        <v>0</v>
      </c>
      <c r="K250" s="282">
        <f t="shared" si="115"/>
        <v>0</v>
      </c>
      <c r="L250" s="235"/>
      <c r="M250" s="236"/>
      <c r="N250" s="236"/>
    </row>
    <row r="251" spans="1:14" s="1" customFormat="1" ht="20.100000000000001" hidden="1" customHeight="1" x14ac:dyDescent="0.25">
      <c r="A251" s="245"/>
      <c r="B251" s="253"/>
      <c r="C251" s="253"/>
      <c r="D251" s="253">
        <v>3111</v>
      </c>
      <c r="E251" s="253"/>
      <c r="F251" s="253"/>
      <c r="G251" s="271" t="s">
        <v>417</v>
      </c>
      <c r="H251" s="169" t="s">
        <v>19</v>
      </c>
      <c r="I251" s="283">
        <f>I252</f>
        <v>0</v>
      </c>
      <c r="J251" s="283">
        <f t="shared" ref="J251:K251" si="116">J252</f>
        <v>0</v>
      </c>
      <c r="K251" s="283">
        <f t="shared" si="116"/>
        <v>0</v>
      </c>
      <c r="L251" s="235"/>
      <c r="M251" s="236"/>
      <c r="N251" s="236"/>
    </row>
    <row r="252" spans="1:14" s="1" customFormat="1" ht="20.100000000000001" hidden="1" customHeight="1" x14ac:dyDescent="0.25">
      <c r="A252" s="245"/>
      <c r="B252" s="253"/>
      <c r="C252" s="253"/>
      <c r="D252" s="253"/>
      <c r="E252" s="169" t="s">
        <v>289</v>
      </c>
      <c r="F252" s="169"/>
      <c r="G252" s="271" t="s">
        <v>417</v>
      </c>
      <c r="H252" s="169" t="s">
        <v>290</v>
      </c>
      <c r="I252" s="283">
        <f>I253</f>
        <v>0</v>
      </c>
      <c r="J252" s="283">
        <f t="shared" ref="J252:K252" si="117">J253</f>
        <v>0</v>
      </c>
      <c r="K252" s="283">
        <f t="shared" si="117"/>
        <v>0</v>
      </c>
      <c r="L252" s="235"/>
      <c r="M252" s="236"/>
      <c r="N252" s="236"/>
    </row>
    <row r="253" spans="1:14" s="1" customFormat="1" ht="20.100000000000001" hidden="1" customHeight="1" x14ac:dyDescent="0.25">
      <c r="A253" s="245"/>
      <c r="B253" s="253"/>
      <c r="C253" s="253"/>
      <c r="D253" s="253"/>
      <c r="E253" s="169"/>
      <c r="F253" s="169" t="s">
        <v>411</v>
      </c>
      <c r="G253" s="271" t="s">
        <v>417</v>
      </c>
      <c r="H253" s="169" t="s">
        <v>396</v>
      </c>
      <c r="I253" s="283">
        <v>0</v>
      </c>
      <c r="J253" s="280">
        <v>0</v>
      </c>
      <c r="K253" s="280">
        <v>0</v>
      </c>
      <c r="L253" s="235"/>
      <c r="M253" s="236"/>
      <c r="N253" s="236"/>
    </row>
    <row r="254" spans="1:14" s="1" customFormat="1" ht="20.100000000000001" hidden="1" customHeight="1" x14ac:dyDescent="0.25">
      <c r="A254" s="245"/>
      <c r="B254" s="245">
        <v>32</v>
      </c>
      <c r="C254" s="245"/>
      <c r="D254" s="245"/>
      <c r="E254" s="245"/>
      <c r="F254" s="245"/>
      <c r="G254" s="326"/>
      <c r="H254" s="173" t="s">
        <v>26</v>
      </c>
      <c r="I254" s="282">
        <f>I255</f>
        <v>0</v>
      </c>
      <c r="J254" s="282">
        <f t="shared" ref="J254:K254" si="118">J255</f>
        <v>0</v>
      </c>
      <c r="K254" s="282">
        <f t="shared" si="118"/>
        <v>0</v>
      </c>
      <c r="L254" s="235"/>
      <c r="M254" s="236"/>
      <c r="N254" s="236"/>
    </row>
    <row r="255" spans="1:14" s="1" customFormat="1" ht="35.25" hidden="1" customHeight="1" x14ac:dyDescent="0.25">
      <c r="A255" s="245"/>
      <c r="B255" s="245"/>
      <c r="C255" s="245">
        <v>321</v>
      </c>
      <c r="D255" s="245"/>
      <c r="E255" s="327"/>
      <c r="F255" s="327"/>
      <c r="G255" s="326"/>
      <c r="H255" s="173" t="s">
        <v>27</v>
      </c>
      <c r="I255" s="282">
        <f>I256</f>
        <v>0</v>
      </c>
      <c r="J255" s="282">
        <f t="shared" ref="J255:K255" si="119">J256</f>
        <v>0</v>
      </c>
      <c r="K255" s="282">
        <f t="shared" si="119"/>
        <v>0</v>
      </c>
      <c r="L255" s="235"/>
      <c r="M255" s="236"/>
      <c r="N255" s="236"/>
    </row>
    <row r="256" spans="1:14" s="1" customFormat="1" ht="35.25" hidden="1" customHeight="1" x14ac:dyDescent="0.25">
      <c r="A256" s="245"/>
      <c r="B256" s="245"/>
      <c r="C256" s="245"/>
      <c r="D256" s="253">
        <v>3212</v>
      </c>
      <c r="E256" s="328"/>
      <c r="F256" s="328"/>
      <c r="G256" s="271" t="s">
        <v>417</v>
      </c>
      <c r="H256" s="169" t="s">
        <v>29</v>
      </c>
      <c r="I256" s="283">
        <f>I257</f>
        <v>0</v>
      </c>
      <c r="J256" s="283">
        <f t="shared" ref="J256:K256" si="120">J257</f>
        <v>0</v>
      </c>
      <c r="K256" s="283">
        <f t="shared" si="120"/>
        <v>0</v>
      </c>
      <c r="L256" s="235"/>
      <c r="M256" s="236"/>
      <c r="N256" s="236"/>
    </row>
    <row r="257" spans="1:20" s="1" customFormat="1" ht="35.25" hidden="1" customHeight="1" x14ac:dyDescent="0.25">
      <c r="A257" s="245"/>
      <c r="B257" s="245"/>
      <c r="C257" s="245"/>
      <c r="D257" s="245"/>
      <c r="E257" s="169" t="s">
        <v>314</v>
      </c>
      <c r="F257" s="169"/>
      <c r="G257" s="271" t="s">
        <v>417</v>
      </c>
      <c r="H257" s="169" t="s">
        <v>111</v>
      </c>
      <c r="I257" s="283">
        <f>I258</f>
        <v>0</v>
      </c>
      <c r="J257" s="283">
        <f t="shared" ref="J257:K257" si="121">J258</f>
        <v>0</v>
      </c>
      <c r="K257" s="283">
        <f t="shared" si="121"/>
        <v>0</v>
      </c>
      <c r="L257" s="235"/>
      <c r="M257" s="236"/>
      <c r="N257" s="236"/>
    </row>
    <row r="258" spans="1:20" s="1" customFormat="1" ht="35.25" hidden="1" customHeight="1" x14ac:dyDescent="0.25">
      <c r="A258" s="245"/>
      <c r="B258" s="245"/>
      <c r="C258" s="245"/>
      <c r="D258" s="245"/>
      <c r="E258" s="169"/>
      <c r="F258" s="169" t="s">
        <v>412</v>
      </c>
      <c r="G258" s="271" t="s">
        <v>417</v>
      </c>
      <c r="H258" s="169" t="s">
        <v>410</v>
      </c>
      <c r="I258" s="283">
        <v>0</v>
      </c>
      <c r="J258" s="280">
        <v>0</v>
      </c>
      <c r="K258" s="280">
        <v>0</v>
      </c>
      <c r="L258" s="235"/>
      <c r="M258" s="236"/>
      <c r="N258" s="236"/>
    </row>
    <row r="259" spans="1:20" s="1" customFormat="1" ht="20.100000000000001" customHeight="1" x14ac:dyDescent="0.25">
      <c r="A259" s="330"/>
      <c r="B259" s="330"/>
      <c r="C259" s="330"/>
      <c r="D259" s="330"/>
      <c r="E259" s="330"/>
      <c r="F259" s="330"/>
      <c r="G259" s="331"/>
      <c r="H259" s="332" t="s">
        <v>288</v>
      </c>
      <c r="I259" s="285"/>
      <c r="J259" s="285"/>
      <c r="K259" s="285"/>
      <c r="L259" s="224"/>
      <c r="M259" s="224"/>
      <c r="N259" s="224"/>
    </row>
    <row r="260" spans="1:20" s="4" customFormat="1" ht="20.100000000000001" customHeight="1" x14ac:dyDescent="0.25">
      <c r="A260" s="172">
        <v>3</v>
      </c>
      <c r="B260" s="172"/>
      <c r="C260" s="172"/>
      <c r="D260" s="172"/>
      <c r="E260" s="172"/>
      <c r="F260" s="172"/>
      <c r="G260" s="273"/>
      <c r="H260" s="226" t="s">
        <v>86</v>
      </c>
      <c r="I260" s="312">
        <f>I261+I301+I455+I463+I468</f>
        <v>9198033.7799999993</v>
      </c>
      <c r="J260" s="312">
        <f>J261+J301+J455+J463+J468</f>
        <v>5927600</v>
      </c>
      <c r="K260" s="312">
        <f>K261+K301+K455+K463+K468</f>
        <v>5948340</v>
      </c>
      <c r="L260" s="9"/>
      <c r="M260" s="9"/>
      <c r="N260" s="9"/>
      <c r="O260" s="3"/>
    </row>
    <row r="261" spans="1:20" s="4" customFormat="1" ht="20.100000000000001" customHeight="1" x14ac:dyDescent="0.25">
      <c r="A261" s="172"/>
      <c r="B261" s="172">
        <v>31</v>
      </c>
      <c r="C261" s="172"/>
      <c r="D261" s="172"/>
      <c r="E261" s="172"/>
      <c r="F261" s="172"/>
      <c r="G261" s="311"/>
      <c r="H261" s="226" t="s">
        <v>17</v>
      </c>
      <c r="I261" s="312">
        <f>I262+I275+I289</f>
        <v>3746600</v>
      </c>
      <c r="J261" s="312">
        <f>J262+J275+J289</f>
        <v>3433000</v>
      </c>
      <c r="K261" s="312">
        <f>K262+K275+K289</f>
        <v>3510000</v>
      </c>
      <c r="L261" s="7"/>
      <c r="M261" s="7"/>
      <c r="N261" s="7"/>
      <c r="O261" s="3"/>
    </row>
    <row r="262" spans="1:20" s="4" customFormat="1" ht="20.100000000000001" customHeight="1" x14ac:dyDescent="0.25">
      <c r="A262" s="172"/>
      <c r="B262" s="172"/>
      <c r="C262" s="172">
        <v>311</v>
      </c>
      <c r="D262" s="172"/>
      <c r="E262" s="172"/>
      <c r="F262" s="172"/>
      <c r="G262" s="271" t="s">
        <v>418</v>
      </c>
      <c r="H262" s="226" t="s">
        <v>18</v>
      </c>
      <c r="I262" s="286">
        <f>I263+I268+I271</f>
        <v>2985900</v>
      </c>
      <c r="J262" s="415">
        <f>J263+J268+J271</f>
        <v>2693000</v>
      </c>
      <c r="K262" s="415">
        <f>K263+K268+K271</f>
        <v>2760000</v>
      </c>
      <c r="L262" s="232"/>
      <c r="M262" s="232"/>
      <c r="N262" s="232"/>
      <c r="O262" s="233"/>
      <c r="P262" s="163"/>
      <c r="Q262" s="163"/>
      <c r="R262" s="163"/>
      <c r="S262" s="163"/>
      <c r="T262" s="163"/>
    </row>
    <row r="263" spans="1:20" ht="20.100000000000001" hidden="1" customHeight="1" x14ac:dyDescent="0.25">
      <c r="A263" s="171"/>
      <c r="B263" s="171"/>
      <c r="C263" s="171"/>
      <c r="D263" s="171">
        <v>3111</v>
      </c>
      <c r="E263" s="171"/>
      <c r="F263" s="171"/>
      <c r="G263" s="271" t="s">
        <v>418</v>
      </c>
      <c r="H263" s="313" t="s">
        <v>19</v>
      </c>
      <c r="I263" s="279">
        <f t="shared" ref="I263:K263" si="122">I264</f>
        <v>2642000</v>
      </c>
      <c r="J263" s="410">
        <f t="shared" si="122"/>
        <v>2340000</v>
      </c>
      <c r="K263" s="410">
        <f t="shared" si="122"/>
        <v>2390000</v>
      </c>
      <c r="L263" s="10"/>
    </row>
    <row r="264" spans="1:20" ht="20.100000000000001" hidden="1" customHeight="1" x14ac:dyDescent="0.25">
      <c r="A264" s="171"/>
      <c r="B264" s="171"/>
      <c r="C264" s="171"/>
      <c r="D264" s="171"/>
      <c r="E264" s="169" t="s">
        <v>289</v>
      </c>
      <c r="F264" s="169"/>
      <c r="G264" s="271" t="s">
        <v>418</v>
      </c>
      <c r="H264" s="169" t="s">
        <v>290</v>
      </c>
      <c r="I264" s="279">
        <f>I265+I266+I267</f>
        <v>2642000</v>
      </c>
      <c r="J264" s="410">
        <f t="shared" ref="J264:K264" si="123">J265+J266+J267</f>
        <v>2340000</v>
      </c>
      <c r="K264" s="410">
        <f t="shared" si="123"/>
        <v>2390000</v>
      </c>
    </row>
    <row r="265" spans="1:20" s="12" customFormat="1" ht="20.100000000000001" hidden="1" customHeight="1" x14ac:dyDescent="0.25">
      <c r="A265" s="333"/>
      <c r="B265" s="333"/>
      <c r="C265" s="333"/>
      <c r="D265" s="333"/>
      <c r="E265" s="319"/>
      <c r="F265" s="319" t="s">
        <v>291</v>
      </c>
      <c r="G265" s="271" t="s">
        <v>418</v>
      </c>
      <c r="H265" s="319" t="s">
        <v>292</v>
      </c>
      <c r="I265" s="279">
        <v>2250000</v>
      </c>
      <c r="J265" s="419">
        <v>2300000</v>
      </c>
      <c r="K265" s="419">
        <v>2350000</v>
      </c>
      <c r="L265" s="13"/>
    </row>
    <row r="266" spans="1:20" s="12" customFormat="1" ht="20.100000000000001" hidden="1" customHeight="1" x14ac:dyDescent="0.25">
      <c r="A266" s="333"/>
      <c r="B266" s="333"/>
      <c r="C266" s="333"/>
      <c r="D266" s="333"/>
      <c r="E266" s="319"/>
      <c r="F266" s="169" t="s">
        <v>395</v>
      </c>
      <c r="G266" s="271" t="s">
        <v>418</v>
      </c>
      <c r="H266" s="169" t="s">
        <v>487</v>
      </c>
      <c r="I266" s="279">
        <v>92000</v>
      </c>
      <c r="J266" s="419">
        <v>40000</v>
      </c>
      <c r="K266" s="419">
        <v>40000</v>
      </c>
      <c r="L266" s="237"/>
      <c r="M266" s="237"/>
      <c r="N266" s="237"/>
    </row>
    <row r="267" spans="1:20" s="1" customFormat="1" ht="20.100000000000001" hidden="1" customHeight="1" x14ac:dyDescent="0.25">
      <c r="A267" s="253"/>
      <c r="B267" s="253"/>
      <c r="C267" s="253"/>
      <c r="D267" s="253"/>
      <c r="E267" s="169"/>
      <c r="F267" s="169" t="s">
        <v>516</v>
      </c>
      <c r="G267" s="271" t="s">
        <v>418</v>
      </c>
      <c r="H267" s="169" t="s">
        <v>515</v>
      </c>
      <c r="I267" s="283">
        <v>300000</v>
      </c>
      <c r="J267" s="412">
        <v>0</v>
      </c>
      <c r="K267" s="412">
        <v>0</v>
      </c>
      <c r="L267" s="17"/>
    </row>
    <row r="268" spans="1:20" ht="20.100000000000001" hidden="1" customHeight="1" x14ac:dyDescent="0.25">
      <c r="A268" s="171"/>
      <c r="B268" s="171"/>
      <c r="C268" s="171"/>
      <c r="D268" s="171">
        <v>3113</v>
      </c>
      <c r="E268" s="171"/>
      <c r="F268" s="171"/>
      <c r="G268" s="271" t="s">
        <v>418</v>
      </c>
      <c r="H268" s="313" t="s">
        <v>20</v>
      </c>
      <c r="I268" s="279">
        <f t="shared" ref="I268:K268" si="124">I269</f>
        <v>39000</v>
      </c>
      <c r="J268" s="410">
        <f t="shared" si="124"/>
        <v>30000</v>
      </c>
      <c r="K268" s="410">
        <f t="shared" si="124"/>
        <v>30000</v>
      </c>
      <c r="L268" s="9"/>
      <c r="M268" s="9"/>
      <c r="N268" s="9"/>
    </row>
    <row r="269" spans="1:20" ht="20.100000000000001" hidden="1" customHeight="1" x14ac:dyDescent="0.25">
      <c r="A269" s="171"/>
      <c r="B269" s="171"/>
      <c r="C269" s="171"/>
      <c r="D269" s="171"/>
      <c r="E269" s="169" t="s">
        <v>293</v>
      </c>
      <c r="F269" s="169"/>
      <c r="G269" s="271" t="s">
        <v>418</v>
      </c>
      <c r="H269" s="169" t="s">
        <v>20</v>
      </c>
      <c r="I269" s="279">
        <f>I270</f>
        <v>39000</v>
      </c>
      <c r="J269" s="410">
        <f>J270</f>
        <v>30000</v>
      </c>
      <c r="K269" s="410">
        <f>K270</f>
        <v>30000</v>
      </c>
      <c r="L269" s="234"/>
    </row>
    <row r="270" spans="1:20" ht="20.100000000000001" hidden="1" customHeight="1" x14ac:dyDescent="0.25">
      <c r="A270" s="171"/>
      <c r="B270" s="171"/>
      <c r="C270" s="171"/>
      <c r="D270" s="171"/>
      <c r="E270" s="169"/>
      <c r="F270" s="169" t="s">
        <v>294</v>
      </c>
      <c r="G270" s="271" t="s">
        <v>418</v>
      </c>
      <c r="H270" s="169" t="s">
        <v>20</v>
      </c>
      <c r="I270" s="279">
        <v>39000</v>
      </c>
      <c r="J270" s="410">
        <v>30000</v>
      </c>
      <c r="K270" s="410">
        <v>30000</v>
      </c>
    </row>
    <row r="271" spans="1:20" ht="20.100000000000001" hidden="1" customHeight="1" x14ac:dyDescent="0.25">
      <c r="A271" s="171"/>
      <c r="B271" s="171"/>
      <c r="C271" s="171"/>
      <c r="D271" s="171">
        <v>3114</v>
      </c>
      <c r="E271" s="171"/>
      <c r="F271" s="171"/>
      <c r="G271" s="271" t="s">
        <v>418</v>
      </c>
      <c r="H271" s="313" t="s">
        <v>21</v>
      </c>
      <c r="I271" s="279">
        <f t="shared" ref="I271:K271" si="125">I272</f>
        <v>304900</v>
      </c>
      <c r="J271" s="410">
        <f t="shared" si="125"/>
        <v>323000</v>
      </c>
      <c r="K271" s="410">
        <f t="shared" si="125"/>
        <v>340000</v>
      </c>
      <c r="L271" s="9"/>
      <c r="M271" s="11"/>
      <c r="N271" s="11"/>
    </row>
    <row r="272" spans="1:20" ht="20.100000000000001" hidden="1" customHeight="1" x14ac:dyDescent="0.25">
      <c r="A272" s="171"/>
      <c r="B272" s="171"/>
      <c r="C272" s="171"/>
      <c r="D272" s="171"/>
      <c r="E272" s="169" t="s">
        <v>295</v>
      </c>
      <c r="F272" s="169"/>
      <c r="G272" s="271" t="s">
        <v>418</v>
      </c>
      <c r="H272" s="169" t="s">
        <v>21</v>
      </c>
      <c r="I272" s="279">
        <f>I273+I274</f>
        <v>304900</v>
      </c>
      <c r="J272" s="410">
        <f>J273+J274</f>
        <v>323000</v>
      </c>
      <c r="K272" s="410">
        <f>K273+K274</f>
        <v>340000</v>
      </c>
    </row>
    <row r="273" spans="1:15" ht="20.100000000000001" hidden="1" customHeight="1" x14ac:dyDescent="0.25">
      <c r="A273" s="171"/>
      <c r="B273" s="171"/>
      <c r="C273" s="171"/>
      <c r="D273" s="171"/>
      <c r="E273" s="169"/>
      <c r="F273" s="169" t="s">
        <v>296</v>
      </c>
      <c r="G273" s="271" t="s">
        <v>418</v>
      </c>
      <c r="H273" s="169" t="s">
        <v>21</v>
      </c>
      <c r="I273" s="279">
        <f>272000+3300-500+30000+100</f>
        <v>304900</v>
      </c>
      <c r="J273" s="410">
        <v>323000</v>
      </c>
      <c r="K273" s="410">
        <v>340000</v>
      </c>
    </row>
    <row r="274" spans="1:15" s="1" customFormat="1" ht="20.100000000000001" hidden="1" customHeight="1" x14ac:dyDescent="0.25">
      <c r="A274" s="253"/>
      <c r="B274" s="253"/>
      <c r="C274" s="253"/>
      <c r="D274" s="253"/>
      <c r="E274" s="169"/>
      <c r="F274" s="169" t="s">
        <v>517</v>
      </c>
      <c r="G274" s="271" t="s">
        <v>418</v>
      </c>
      <c r="H274" s="335" t="s">
        <v>503</v>
      </c>
      <c r="I274" s="283">
        <v>0</v>
      </c>
      <c r="J274" s="412">
        <v>0</v>
      </c>
      <c r="K274" s="412">
        <v>0</v>
      </c>
      <c r="L274" s="17"/>
    </row>
    <row r="275" spans="1:15" s="4" customFormat="1" ht="20.100000000000001" customHeight="1" x14ac:dyDescent="0.25">
      <c r="A275" s="172"/>
      <c r="B275" s="172"/>
      <c r="C275" s="172">
        <v>312</v>
      </c>
      <c r="D275" s="172"/>
      <c r="E275" s="172"/>
      <c r="F275" s="172"/>
      <c r="G275" s="271" t="s">
        <v>418</v>
      </c>
      <c r="H275" s="226" t="s">
        <v>22</v>
      </c>
      <c r="I275" s="286">
        <f>I276</f>
        <v>228100</v>
      </c>
      <c r="J275" s="413">
        <f>J276</f>
        <v>205000</v>
      </c>
      <c r="K275" s="413">
        <f>K276</f>
        <v>214000</v>
      </c>
      <c r="L275" s="2"/>
      <c r="M275" s="3"/>
      <c r="N275" s="3"/>
      <c r="O275" s="3"/>
    </row>
    <row r="276" spans="1:15" ht="20.100000000000001" hidden="1" customHeight="1" x14ac:dyDescent="0.25">
      <c r="A276" s="171"/>
      <c r="B276" s="171"/>
      <c r="C276" s="171"/>
      <c r="D276" s="253">
        <v>3121</v>
      </c>
      <c r="E276" s="171"/>
      <c r="F276" s="171"/>
      <c r="G276" s="271" t="s">
        <v>418</v>
      </c>
      <c r="H276" s="313" t="s">
        <v>22</v>
      </c>
      <c r="I276" s="314">
        <f>I277+I279+I281+I283+I287+I285</f>
        <v>228100</v>
      </c>
      <c r="J276" s="410">
        <f>J277+J279+J281+J283+J285+J287</f>
        <v>205000</v>
      </c>
      <c r="K276" s="410">
        <f>K277+K279+K281+K283+K285+K287</f>
        <v>214000</v>
      </c>
    </row>
    <row r="277" spans="1:15" ht="20.100000000000001" hidden="1" customHeight="1" x14ac:dyDescent="0.25">
      <c r="A277" s="171"/>
      <c r="B277" s="171"/>
      <c r="C277" s="171"/>
      <c r="D277" s="171"/>
      <c r="E277" s="169" t="s">
        <v>89</v>
      </c>
      <c r="F277" s="169"/>
      <c r="G277" s="271" t="s">
        <v>418</v>
      </c>
      <c r="H277" s="169" t="s">
        <v>90</v>
      </c>
      <c r="I277" s="279">
        <f>I278</f>
        <v>36000</v>
      </c>
      <c r="J277" s="410">
        <f>J278</f>
        <v>32000</v>
      </c>
      <c r="K277" s="410">
        <f>K278</f>
        <v>36000</v>
      </c>
    </row>
    <row r="278" spans="1:15" ht="20.100000000000001" hidden="1" customHeight="1" x14ac:dyDescent="0.25">
      <c r="A278" s="171"/>
      <c r="B278" s="171"/>
      <c r="C278" s="171"/>
      <c r="D278" s="171"/>
      <c r="E278" s="169"/>
      <c r="F278" s="169" t="s">
        <v>91</v>
      </c>
      <c r="G278" s="271" t="s">
        <v>418</v>
      </c>
      <c r="H278" s="169" t="s">
        <v>90</v>
      </c>
      <c r="I278" s="279">
        <v>36000</v>
      </c>
      <c r="J278" s="410">
        <v>32000</v>
      </c>
      <c r="K278" s="410">
        <v>36000</v>
      </c>
    </row>
    <row r="279" spans="1:15" ht="20.100000000000001" hidden="1" customHeight="1" x14ac:dyDescent="0.25">
      <c r="A279" s="171"/>
      <c r="B279" s="171"/>
      <c r="C279" s="171"/>
      <c r="D279" s="171"/>
      <c r="E279" s="169" t="s">
        <v>92</v>
      </c>
      <c r="F279" s="169"/>
      <c r="G279" s="271" t="s">
        <v>418</v>
      </c>
      <c r="H279" s="169" t="s">
        <v>93</v>
      </c>
      <c r="I279" s="279">
        <f>I280</f>
        <v>20800</v>
      </c>
      <c r="J279" s="410">
        <f>J280</f>
        <v>21000</v>
      </c>
      <c r="K279" s="410">
        <f>K280</f>
        <v>21000</v>
      </c>
    </row>
    <row r="280" spans="1:15" ht="20.100000000000001" hidden="1" customHeight="1" x14ac:dyDescent="0.25">
      <c r="A280" s="171"/>
      <c r="B280" s="171"/>
      <c r="C280" s="171"/>
      <c r="D280" s="171"/>
      <c r="E280" s="169"/>
      <c r="F280" s="169" t="s">
        <v>94</v>
      </c>
      <c r="G280" s="271" t="s">
        <v>418</v>
      </c>
      <c r="H280" s="169" t="s">
        <v>93</v>
      </c>
      <c r="I280" s="279">
        <v>20800</v>
      </c>
      <c r="J280" s="410">
        <v>21000</v>
      </c>
      <c r="K280" s="410">
        <v>21000</v>
      </c>
    </row>
    <row r="281" spans="1:15" ht="20.100000000000001" hidden="1" customHeight="1" x14ac:dyDescent="0.25">
      <c r="A281" s="171"/>
      <c r="B281" s="171"/>
      <c r="C281" s="171"/>
      <c r="D281" s="171"/>
      <c r="E281" s="169" t="s">
        <v>95</v>
      </c>
      <c r="F281" s="169"/>
      <c r="G281" s="271" t="s">
        <v>418</v>
      </c>
      <c r="H281" s="169" t="s">
        <v>96</v>
      </c>
      <c r="I281" s="279">
        <f>I282</f>
        <v>36000</v>
      </c>
      <c r="J281" s="410">
        <f>J282</f>
        <v>26000</v>
      </c>
      <c r="K281" s="410">
        <f>K282</f>
        <v>26000</v>
      </c>
    </row>
    <row r="282" spans="1:15" ht="20.100000000000001" hidden="1" customHeight="1" x14ac:dyDescent="0.25">
      <c r="A282" s="171"/>
      <c r="B282" s="171"/>
      <c r="C282" s="171"/>
      <c r="D282" s="171"/>
      <c r="E282" s="169"/>
      <c r="F282" s="169" t="s">
        <v>97</v>
      </c>
      <c r="G282" s="271" t="s">
        <v>418</v>
      </c>
      <c r="H282" s="169" t="s">
        <v>96</v>
      </c>
      <c r="I282" s="279">
        <v>36000</v>
      </c>
      <c r="J282" s="410">
        <v>26000</v>
      </c>
      <c r="K282" s="410">
        <v>26000</v>
      </c>
    </row>
    <row r="283" spans="1:15" ht="20.100000000000001" hidden="1" customHeight="1" x14ac:dyDescent="0.25">
      <c r="A283" s="171"/>
      <c r="B283" s="171"/>
      <c r="C283" s="171"/>
      <c r="D283" s="171"/>
      <c r="E283" s="169" t="s">
        <v>98</v>
      </c>
      <c r="F283" s="169"/>
      <c r="G283" s="271" t="s">
        <v>418</v>
      </c>
      <c r="H283" s="169" t="s">
        <v>99</v>
      </c>
      <c r="I283" s="279">
        <f>I284</f>
        <v>30000</v>
      </c>
      <c r="J283" s="410">
        <f>J284</f>
        <v>20000</v>
      </c>
      <c r="K283" s="410">
        <f>K284</f>
        <v>25000</v>
      </c>
    </row>
    <row r="284" spans="1:15" ht="20.100000000000001" hidden="1" customHeight="1" x14ac:dyDescent="0.25">
      <c r="A284" s="171"/>
      <c r="B284" s="171"/>
      <c r="C284" s="171"/>
      <c r="D284" s="171"/>
      <c r="E284" s="169"/>
      <c r="F284" s="169" t="s">
        <v>100</v>
      </c>
      <c r="G284" s="271" t="s">
        <v>418</v>
      </c>
      <c r="H284" s="169" t="s">
        <v>99</v>
      </c>
      <c r="I284" s="279">
        <v>30000</v>
      </c>
      <c r="J284" s="410">
        <v>20000</v>
      </c>
      <c r="K284" s="410">
        <v>25000</v>
      </c>
    </row>
    <row r="285" spans="1:15" ht="20.100000000000001" hidden="1" customHeight="1" x14ac:dyDescent="0.25">
      <c r="A285" s="171"/>
      <c r="B285" s="171"/>
      <c r="C285" s="171"/>
      <c r="D285" s="171"/>
      <c r="E285" s="169" t="s">
        <v>297</v>
      </c>
      <c r="F285" s="169"/>
      <c r="G285" s="271" t="s">
        <v>418</v>
      </c>
      <c r="H285" s="169" t="s">
        <v>298</v>
      </c>
      <c r="I285" s="279">
        <f>I286</f>
        <v>51500</v>
      </c>
      <c r="J285" s="410">
        <f>J286</f>
        <v>52000</v>
      </c>
      <c r="K285" s="410">
        <f>K286</f>
        <v>52000</v>
      </c>
    </row>
    <row r="286" spans="1:15" ht="20.100000000000001" hidden="1" customHeight="1" x14ac:dyDescent="0.25">
      <c r="A286" s="171"/>
      <c r="B286" s="171"/>
      <c r="C286" s="171"/>
      <c r="D286" s="171"/>
      <c r="E286" s="169"/>
      <c r="F286" s="169" t="s">
        <v>299</v>
      </c>
      <c r="G286" s="271" t="s">
        <v>418</v>
      </c>
      <c r="H286" s="169" t="s">
        <v>298</v>
      </c>
      <c r="I286" s="279">
        <v>51500</v>
      </c>
      <c r="J286" s="410">
        <v>52000</v>
      </c>
      <c r="K286" s="410">
        <v>52000</v>
      </c>
    </row>
    <row r="287" spans="1:15" ht="20.100000000000001" hidden="1" customHeight="1" x14ac:dyDescent="0.25">
      <c r="A287" s="171"/>
      <c r="B287" s="171"/>
      <c r="C287" s="171"/>
      <c r="D287" s="171"/>
      <c r="E287" s="169" t="s">
        <v>101</v>
      </c>
      <c r="F287" s="169"/>
      <c r="G287" s="271" t="s">
        <v>418</v>
      </c>
      <c r="H287" s="169" t="s">
        <v>102</v>
      </c>
      <c r="I287" s="279">
        <f>I288</f>
        <v>53800</v>
      </c>
      <c r="J287" s="410">
        <f>J288</f>
        <v>54000</v>
      </c>
      <c r="K287" s="410">
        <f>K288</f>
        <v>54000</v>
      </c>
    </row>
    <row r="288" spans="1:15" ht="30" hidden="1" customHeight="1" x14ac:dyDescent="0.25">
      <c r="A288" s="171"/>
      <c r="B288" s="171"/>
      <c r="C288" s="171"/>
      <c r="D288" s="171"/>
      <c r="E288" s="169"/>
      <c r="F288" s="169" t="s">
        <v>103</v>
      </c>
      <c r="G288" s="271" t="s">
        <v>418</v>
      </c>
      <c r="H288" s="169" t="s">
        <v>104</v>
      </c>
      <c r="I288" s="279">
        <v>53800</v>
      </c>
      <c r="J288" s="410">
        <v>54000</v>
      </c>
      <c r="K288" s="410">
        <v>54000</v>
      </c>
    </row>
    <row r="289" spans="1:15" s="4" customFormat="1" ht="20.100000000000001" customHeight="1" x14ac:dyDescent="0.25">
      <c r="A289" s="172"/>
      <c r="B289" s="172"/>
      <c r="C289" s="172">
        <v>313</v>
      </c>
      <c r="D289" s="172"/>
      <c r="E289" s="172"/>
      <c r="F289" s="172"/>
      <c r="G289" s="271" t="s">
        <v>418</v>
      </c>
      <c r="H289" s="226" t="s">
        <v>105</v>
      </c>
      <c r="I289" s="286">
        <f>I290+I297</f>
        <v>532600</v>
      </c>
      <c r="J289" s="413">
        <f>J290+J297</f>
        <v>535000</v>
      </c>
      <c r="K289" s="413">
        <f>K290+K297</f>
        <v>536000</v>
      </c>
      <c r="L289" s="2"/>
      <c r="M289" s="3"/>
      <c r="N289" s="3"/>
      <c r="O289" s="3"/>
    </row>
    <row r="290" spans="1:15" ht="20.100000000000001" hidden="1" customHeight="1" x14ac:dyDescent="0.25">
      <c r="A290" s="171"/>
      <c r="B290" s="171"/>
      <c r="C290" s="171"/>
      <c r="D290" s="333">
        <v>3132</v>
      </c>
      <c r="E290" s="171"/>
      <c r="F290" s="171"/>
      <c r="G290" s="271" t="s">
        <v>418</v>
      </c>
      <c r="H290" s="313" t="s">
        <v>24</v>
      </c>
      <c r="I290" s="279">
        <f>I291+I294</f>
        <v>532600</v>
      </c>
      <c r="J290" s="278">
        <f>J291+J294</f>
        <v>535000</v>
      </c>
      <c r="K290" s="278">
        <f>K291+K294</f>
        <v>536000</v>
      </c>
    </row>
    <row r="291" spans="1:15" ht="20.25" hidden="1" customHeight="1" x14ac:dyDescent="0.25">
      <c r="A291" s="171"/>
      <c r="B291" s="171"/>
      <c r="C291" s="171"/>
      <c r="D291" s="171"/>
      <c r="E291" s="169" t="s">
        <v>300</v>
      </c>
      <c r="F291" s="169"/>
      <c r="G291" s="271" t="s">
        <v>418</v>
      </c>
      <c r="H291" s="169" t="s">
        <v>24</v>
      </c>
      <c r="I291" s="279">
        <f>I292+I293</f>
        <v>532600</v>
      </c>
      <c r="J291" s="279">
        <f t="shared" ref="J291:K291" si="126">J292+J293</f>
        <v>535000</v>
      </c>
      <c r="K291" s="279">
        <f t="shared" si="126"/>
        <v>536000</v>
      </c>
    </row>
    <row r="292" spans="1:15" ht="20.100000000000001" hidden="1" customHeight="1" x14ac:dyDescent="0.25">
      <c r="A292" s="171"/>
      <c r="B292" s="171"/>
      <c r="C292" s="171"/>
      <c r="D292" s="171"/>
      <c r="E292" s="169"/>
      <c r="F292" s="169" t="s">
        <v>301</v>
      </c>
      <c r="G292" s="271" t="s">
        <v>418</v>
      </c>
      <c r="H292" s="169" t="s">
        <v>24</v>
      </c>
      <c r="I292" s="279">
        <v>532600</v>
      </c>
      <c r="J292" s="278">
        <v>535000</v>
      </c>
      <c r="K292" s="278">
        <v>536000</v>
      </c>
    </row>
    <row r="293" spans="1:15" s="104" customFormat="1" ht="30" hidden="1" x14ac:dyDescent="0.25">
      <c r="A293" s="171"/>
      <c r="B293" s="171"/>
      <c r="C293" s="171"/>
      <c r="D293" s="171"/>
      <c r="E293" s="169"/>
      <c r="F293" s="169" t="s">
        <v>397</v>
      </c>
      <c r="G293" s="271" t="s">
        <v>418</v>
      </c>
      <c r="H293" s="169" t="s">
        <v>398</v>
      </c>
      <c r="I293" s="279">
        <v>0</v>
      </c>
      <c r="J293" s="278">
        <v>0</v>
      </c>
      <c r="K293" s="278">
        <v>0</v>
      </c>
      <c r="L293" s="17"/>
      <c r="M293" s="1"/>
      <c r="N293" s="1"/>
      <c r="O293" s="1"/>
    </row>
    <row r="294" spans="1:15" ht="30" hidden="1" customHeight="1" x14ac:dyDescent="0.25">
      <c r="A294" s="171"/>
      <c r="B294" s="171"/>
      <c r="C294" s="171"/>
      <c r="D294" s="171"/>
      <c r="E294" s="169" t="s">
        <v>302</v>
      </c>
      <c r="F294" s="169"/>
      <c r="G294" s="271" t="s">
        <v>418</v>
      </c>
      <c r="H294" s="169" t="s">
        <v>106</v>
      </c>
      <c r="I294" s="279">
        <f>I295+I296</f>
        <v>0</v>
      </c>
      <c r="J294" s="279">
        <f t="shared" ref="J294:K294" si="127">J295+J296</f>
        <v>0</v>
      </c>
      <c r="K294" s="279">
        <f t="shared" si="127"/>
        <v>0</v>
      </c>
    </row>
    <row r="295" spans="1:15" ht="33" hidden="1" customHeight="1" x14ac:dyDescent="0.25">
      <c r="A295" s="171"/>
      <c r="B295" s="171"/>
      <c r="C295" s="171"/>
      <c r="D295" s="171"/>
      <c r="E295" s="169"/>
      <c r="F295" s="169" t="s">
        <v>303</v>
      </c>
      <c r="G295" s="271" t="s">
        <v>418</v>
      </c>
      <c r="H295" s="169" t="s">
        <v>106</v>
      </c>
      <c r="I295" s="279">
        <v>0</v>
      </c>
      <c r="J295" s="278">
        <v>0</v>
      </c>
      <c r="K295" s="278">
        <v>0</v>
      </c>
    </row>
    <row r="296" spans="1:15" s="104" customFormat="1" ht="33" hidden="1" customHeight="1" x14ac:dyDescent="0.25">
      <c r="A296" s="171"/>
      <c r="B296" s="171"/>
      <c r="C296" s="171"/>
      <c r="D296" s="171"/>
      <c r="E296" s="169"/>
      <c r="F296" s="169" t="s">
        <v>399</v>
      </c>
      <c r="G296" s="271" t="s">
        <v>418</v>
      </c>
      <c r="H296" s="169" t="s">
        <v>398</v>
      </c>
      <c r="I296" s="279">
        <v>0</v>
      </c>
      <c r="J296" s="278">
        <v>0</v>
      </c>
      <c r="K296" s="278">
        <v>0</v>
      </c>
      <c r="L296" s="17"/>
      <c r="M296" s="1"/>
      <c r="N296" s="1"/>
      <c r="O296" s="1"/>
    </row>
    <row r="297" spans="1:15" ht="31.5" hidden="1" customHeight="1" x14ac:dyDescent="0.25">
      <c r="A297" s="171"/>
      <c r="B297" s="171"/>
      <c r="C297" s="171"/>
      <c r="D297" s="333">
        <v>3133</v>
      </c>
      <c r="E297" s="171"/>
      <c r="F297" s="171"/>
      <c r="G297" s="271" t="s">
        <v>418</v>
      </c>
      <c r="H297" s="313" t="s">
        <v>25</v>
      </c>
      <c r="I297" s="279">
        <f t="shared" ref="I297:K297" si="128">I298</f>
        <v>0</v>
      </c>
      <c r="J297" s="278">
        <f t="shared" si="128"/>
        <v>0</v>
      </c>
      <c r="K297" s="278">
        <f t="shared" si="128"/>
        <v>0</v>
      </c>
      <c r="M297" s="10"/>
    </row>
    <row r="298" spans="1:15" ht="33.75" hidden="1" customHeight="1" x14ac:dyDescent="0.25">
      <c r="A298" s="171"/>
      <c r="B298" s="171"/>
      <c r="C298" s="171"/>
      <c r="D298" s="171"/>
      <c r="E298" s="169" t="s">
        <v>304</v>
      </c>
      <c r="F298" s="169"/>
      <c r="G298" s="271" t="s">
        <v>418</v>
      </c>
      <c r="H298" s="169" t="s">
        <v>25</v>
      </c>
      <c r="I298" s="279">
        <f>I299+I300</f>
        <v>0</v>
      </c>
      <c r="J298" s="279">
        <f t="shared" ref="J298:K298" si="129">J299+J300</f>
        <v>0</v>
      </c>
      <c r="K298" s="279">
        <f t="shared" si="129"/>
        <v>0</v>
      </c>
      <c r="N298" s="10"/>
    </row>
    <row r="299" spans="1:15" ht="30" hidden="1" customHeight="1" x14ac:dyDescent="0.25">
      <c r="A299" s="171"/>
      <c r="B299" s="171"/>
      <c r="C299" s="171"/>
      <c r="D299" s="171"/>
      <c r="E299" s="169"/>
      <c r="F299" s="169" t="s">
        <v>305</v>
      </c>
      <c r="G299" s="271" t="s">
        <v>418</v>
      </c>
      <c r="H299" s="169" t="s">
        <v>25</v>
      </c>
      <c r="I299" s="279">
        <v>0</v>
      </c>
      <c r="J299" s="278">
        <v>0</v>
      </c>
      <c r="K299" s="278">
        <v>0</v>
      </c>
      <c r="N299" s="10"/>
    </row>
    <row r="300" spans="1:15" s="104" customFormat="1" ht="30" hidden="1" customHeight="1" x14ac:dyDescent="0.25">
      <c r="A300" s="171"/>
      <c r="B300" s="171"/>
      <c r="C300" s="171"/>
      <c r="D300" s="171"/>
      <c r="E300" s="169"/>
      <c r="F300" s="169" t="s">
        <v>400</v>
      </c>
      <c r="G300" s="271" t="s">
        <v>418</v>
      </c>
      <c r="H300" s="169" t="s">
        <v>401</v>
      </c>
      <c r="I300" s="279">
        <v>0</v>
      </c>
      <c r="J300" s="278">
        <v>0</v>
      </c>
      <c r="K300" s="278">
        <v>0</v>
      </c>
      <c r="L300" s="17"/>
      <c r="M300" s="1"/>
      <c r="N300" s="10"/>
      <c r="O300" s="1"/>
    </row>
    <row r="301" spans="1:15" s="4" customFormat="1" ht="20.100000000000001" customHeight="1" x14ac:dyDescent="0.25">
      <c r="A301" s="172"/>
      <c r="B301" s="172">
        <v>32</v>
      </c>
      <c r="C301" s="172"/>
      <c r="D301" s="172"/>
      <c r="E301" s="172"/>
      <c r="F301" s="172"/>
      <c r="G301" s="271"/>
      <c r="H301" s="336" t="s">
        <v>26</v>
      </c>
      <c r="I301" s="286">
        <f>I302+I323+I360+I423+I427</f>
        <v>5430933.7799999993</v>
      </c>
      <c r="J301" s="286">
        <f>J302+J323+J360+J423+J427</f>
        <v>2474100</v>
      </c>
      <c r="K301" s="286">
        <f>K302+K323+K360+K423+K427</f>
        <v>2416840</v>
      </c>
      <c r="L301" s="2"/>
      <c r="M301" s="3"/>
      <c r="N301" s="3"/>
      <c r="O301" s="3"/>
    </row>
    <row r="302" spans="1:15" s="4" customFormat="1" ht="20.100000000000001" customHeight="1" x14ac:dyDescent="0.25">
      <c r="A302" s="316"/>
      <c r="B302" s="316"/>
      <c r="C302" s="316">
        <v>321</v>
      </c>
      <c r="D302" s="316"/>
      <c r="E302" s="315"/>
      <c r="F302" s="315"/>
      <c r="G302" s="271" t="s">
        <v>418</v>
      </c>
      <c r="H302" s="317" t="s">
        <v>27</v>
      </c>
      <c r="I302" s="286">
        <f>I303+I312+I317</f>
        <v>198000</v>
      </c>
      <c r="J302" s="415">
        <f t="shared" ref="J302:K302" si="130">J303+J312+J317</f>
        <v>164000</v>
      </c>
      <c r="K302" s="415">
        <f t="shared" si="130"/>
        <v>146300</v>
      </c>
      <c r="L302" s="2"/>
      <c r="M302" s="3"/>
      <c r="N302" s="3"/>
      <c r="O302" s="3"/>
    </row>
    <row r="303" spans="1:15" ht="20.100000000000001" hidden="1" customHeight="1" x14ac:dyDescent="0.25">
      <c r="A303" s="171"/>
      <c r="B303" s="171"/>
      <c r="C303" s="171"/>
      <c r="D303" s="253">
        <v>3211</v>
      </c>
      <c r="E303" s="318"/>
      <c r="F303" s="318"/>
      <c r="G303" s="271" t="s">
        <v>418</v>
      </c>
      <c r="H303" s="313" t="s">
        <v>28</v>
      </c>
      <c r="I303" s="279">
        <f>I304+I306+I308+I310</f>
        <v>31000</v>
      </c>
      <c r="J303" s="410">
        <f>J304+J306+J308+J310</f>
        <v>14000</v>
      </c>
      <c r="K303" s="410">
        <f>K304+K306+K308+K310</f>
        <v>13300</v>
      </c>
    </row>
    <row r="304" spans="1:15" s="12" customFormat="1" ht="20.100000000000001" hidden="1" customHeight="1" x14ac:dyDescent="0.25">
      <c r="A304" s="333"/>
      <c r="B304" s="333"/>
      <c r="C304" s="333"/>
      <c r="D304" s="333"/>
      <c r="E304" s="319" t="s">
        <v>306</v>
      </c>
      <c r="F304" s="319"/>
      <c r="G304" s="271" t="s">
        <v>418</v>
      </c>
      <c r="H304" s="319" t="s">
        <v>107</v>
      </c>
      <c r="I304" s="279">
        <f>I305</f>
        <v>14000</v>
      </c>
      <c r="J304" s="410">
        <f>J305</f>
        <v>9000</v>
      </c>
      <c r="K304" s="410">
        <f>K305</f>
        <v>7300</v>
      </c>
      <c r="L304" s="15"/>
      <c r="M304" s="1"/>
      <c r="N304" s="1"/>
      <c r="O304" s="1"/>
    </row>
    <row r="305" spans="1:15" s="12" customFormat="1" ht="20.100000000000001" hidden="1" customHeight="1" x14ac:dyDescent="0.25">
      <c r="A305" s="333"/>
      <c r="B305" s="333"/>
      <c r="C305" s="333"/>
      <c r="D305" s="333"/>
      <c r="E305" s="319"/>
      <c r="F305" s="319" t="s">
        <v>307</v>
      </c>
      <c r="G305" s="271" t="s">
        <v>418</v>
      </c>
      <c r="H305" s="319" t="s">
        <v>107</v>
      </c>
      <c r="I305" s="279">
        <v>14000</v>
      </c>
      <c r="J305" s="410">
        <v>9000</v>
      </c>
      <c r="K305" s="410">
        <v>7300</v>
      </c>
      <c r="L305" s="15"/>
      <c r="M305" s="1"/>
      <c r="N305" s="1"/>
      <c r="O305" s="1"/>
    </row>
    <row r="306" spans="1:15" s="12" customFormat="1" ht="30" hidden="1" customHeight="1" x14ac:dyDescent="0.25">
      <c r="A306" s="333"/>
      <c r="B306" s="333"/>
      <c r="C306" s="333"/>
      <c r="D306" s="333"/>
      <c r="E306" s="319" t="s">
        <v>308</v>
      </c>
      <c r="F306" s="319"/>
      <c r="G306" s="271" t="s">
        <v>418</v>
      </c>
      <c r="H306" s="319" t="s">
        <v>108</v>
      </c>
      <c r="I306" s="279">
        <f>I307</f>
        <v>11000</v>
      </c>
      <c r="J306" s="410">
        <f>J307</f>
        <v>2000</v>
      </c>
      <c r="K306" s="410">
        <f>K307</f>
        <v>0</v>
      </c>
      <c r="L306" s="15"/>
      <c r="M306" s="1"/>
      <c r="N306" s="1"/>
      <c r="O306" s="1"/>
    </row>
    <row r="307" spans="1:15" s="12" customFormat="1" ht="30" hidden="1" customHeight="1" x14ac:dyDescent="0.25">
      <c r="A307" s="333"/>
      <c r="B307" s="333"/>
      <c r="C307" s="333"/>
      <c r="D307" s="333"/>
      <c r="E307" s="319"/>
      <c r="F307" s="319" t="s">
        <v>309</v>
      </c>
      <c r="G307" s="271" t="s">
        <v>418</v>
      </c>
      <c r="H307" s="319" t="s">
        <v>108</v>
      </c>
      <c r="I307" s="279">
        <v>11000</v>
      </c>
      <c r="J307" s="410">
        <v>2000</v>
      </c>
      <c r="K307" s="410">
        <v>0</v>
      </c>
      <c r="L307" s="15"/>
      <c r="M307" s="1"/>
      <c r="N307" s="1"/>
      <c r="O307" s="1"/>
    </row>
    <row r="308" spans="1:15" s="12" customFormat="1" ht="30" hidden="1" customHeight="1" x14ac:dyDescent="0.25">
      <c r="A308" s="333"/>
      <c r="B308" s="333"/>
      <c r="C308" s="333"/>
      <c r="D308" s="333"/>
      <c r="E308" s="319" t="s">
        <v>310</v>
      </c>
      <c r="F308" s="319"/>
      <c r="G308" s="271" t="s">
        <v>418</v>
      </c>
      <c r="H308" s="319" t="s">
        <v>109</v>
      </c>
      <c r="I308" s="279">
        <f>I309</f>
        <v>4000</v>
      </c>
      <c r="J308" s="410">
        <f>J309</f>
        <v>2000</v>
      </c>
      <c r="K308" s="410">
        <f>K309</f>
        <v>5000</v>
      </c>
      <c r="L308" s="15"/>
      <c r="M308" s="1"/>
      <c r="N308" s="1"/>
      <c r="O308" s="1"/>
    </row>
    <row r="309" spans="1:15" s="12" customFormat="1" ht="30" hidden="1" customHeight="1" x14ac:dyDescent="0.25">
      <c r="A309" s="333"/>
      <c r="B309" s="333"/>
      <c r="C309" s="333"/>
      <c r="D309" s="333"/>
      <c r="E309" s="319"/>
      <c r="F309" s="319" t="s">
        <v>311</v>
      </c>
      <c r="G309" s="271" t="s">
        <v>418</v>
      </c>
      <c r="H309" s="319" t="s">
        <v>109</v>
      </c>
      <c r="I309" s="279">
        <v>4000</v>
      </c>
      <c r="J309" s="410">
        <v>2000</v>
      </c>
      <c r="K309" s="410">
        <v>5000</v>
      </c>
      <c r="L309" s="15"/>
      <c r="M309" s="1"/>
      <c r="N309" s="1"/>
      <c r="O309" s="1"/>
    </row>
    <row r="310" spans="1:15" s="12" customFormat="1" ht="20.100000000000001" hidden="1" customHeight="1" x14ac:dyDescent="0.25">
      <c r="A310" s="333"/>
      <c r="B310" s="333"/>
      <c r="C310" s="333"/>
      <c r="D310" s="333"/>
      <c r="E310" s="319" t="s">
        <v>312</v>
      </c>
      <c r="F310" s="319"/>
      <c r="G310" s="271" t="s">
        <v>418</v>
      </c>
      <c r="H310" s="319" t="s">
        <v>110</v>
      </c>
      <c r="I310" s="279">
        <f>I311</f>
        <v>2000</v>
      </c>
      <c r="J310" s="410">
        <f>J311</f>
        <v>1000</v>
      </c>
      <c r="K310" s="410">
        <f>K311</f>
        <v>1000</v>
      </c>
      <c r="L310" s="15"/>
      <c r="M310" s="1"/>
      <c r="N310" s="1"/>
      <c r="O310" s="1"/>
    </row>
    <row r="311" spans="1:15" s="12" customFormat="1" ht="20.100000000000001" hidden="1" customHeight="1" x14ac:dyDescent="0.25">
      <c r="A311" s="333"/>
      <c r="B311" s="333"/>
      <c r="C311" s="333"/>
      <c r="D311" s="333"/>
      <c r="E311" s="319"/>
      <c r="F311" s="319" t="s">
        <v>313</v>
      </c>
      <c r="G311" s="271" t="s">
        <v>418</v>
      </c>
      <c r="H311" s="319" t="s">
        <v>110</v>
      </c>
      <c r="I311" s="279">
        <v>2000</v>
      </c>
      <c r="J311" s="410">
        <v>1000</v>
      </c>
      <c r="K311" s="410">
        <v>1000</v>
      </c>
      <c r="L311" s="15"/>
      <c r="M311" s="1"/>
      <c r="N311" s="1"/>
      <c r="O311" s="1"/>
    </row>
    <row r="312" spans="1:15" ht="33" hidden="1" customHeight="1" x14ac:dyDescent="0.25">
      <c r="A312" s="171"/>
      <c r="B312" s="171"/>
      <c r="C312" s="171"/>
      <c r="D312" s="333">
        <v>3212</v>
      </c>
      <c r="E312" s="318"/>
      <c r="F312" s="318"/>
      <c r="G312" s="271" t="s">
        <v>418</v>
      </c>
      <c r="H312" s="313" t="s">
        <v>29</v>
      </c>
      <c r="I312" s="279">
        <f>I313+I315</f>
        <v>120000</v>
      </c>
      <c r="J312" s="411">
        <f t="shared" ref="J312:K312" si="131">J313+J315</f>
        <v>122000</v>
      </c>
      <c r="K312" s="411">
        <f t="shared" si="131"/>
        <v>122000</v>
      </c>
    </row>
    <row r="313" spans="1:15" ht="20.100000000000001" hidden="1" customHeight="1" x14ac:dyDescent="0.25">
      <c r="A313" s="171"/>
      <c r="B313" s="171"/>
      <c r="C313" s="171"/>
      <c r="D313" s="171"/>
      <c r="E313" s="169" t="s">
        <v>314</v>
      </c>
      <c r="F313" s="169"/>
      <c r="G313" s="271" t="s">
        <v>418</v>
      </c>
      <c r="H313" s="169" t="s">
        <v>111</v>
      </c>
      <c r="I313" s="279">
        <f>I314</f>
        <v>108000</v>
      </c>
      <c r="J313" s="411">
        <f t="shared" ref="J313:K313" si="132">J314</f>
        <v>110000</v>
      </c>
      <c r="K313" s="411">
        <f t="shared" si="132"/>
        <v>110000</v>
      </c>
    </row>
    <row r="314" spans="1:15" ht="20.100000000000001" hidden="1" customHeight="1" x14ac:dyDescent="0.25">
      <c r="A314" s="171"/>
      <c r="B314" s="171"/>
      <c r="C314" s="171"/>
      <c r="D314" s="171"/>
      <c r="E314" s="169"/>
      <c r="F314" s="169" t="s">
        <v>315</v>
      </c>
      <c r="G314" s="271" t="s">
        <v>418</v>
      </c>
      <c r="H314" s="169" t="s">
        <v>111</v>
      </c>
      <c r="I314" s="279">
        <f>161000+15000-3000-500-16800-27700-20000</f>
        <v>108000</v>
      </c>
      <c r="J314" s="412">
        <v>110000</v>
      </c>
      <c r="K314" s="412">
        <v>110000</v>
      </c>
    </row>
    <row r="315" spans="1:15" ht="20.100000000000001" hidden="1" customHeight="1" x14ac:dyDescent="0.25">
      <c r="A315" s="171"/>
      <c r="B315" s="171"/>
      <c r="C315" s="171"/>
      <c r="D315" s="171"/>
      <c r="E315" s="169" t="s">
        <v>316</v>
      </c>
      <c r="F315" s="169"/>
      <c r="G315" s="271" t="s">
        <v>418</v>
      </c>
      <c r="H315" s="169" t="s">
        <v>317</v>
      </c>
      <c r="I315" s="279">
        <f>I316</f>
        <v>12000</v>
      </c>
      <c r="J315" s="410">
        <f>J316</f>
        <v>12000</v>
      </c>
      <c r="K315" s="410">
        <f>K316</f>
        <v>12000</v>
      </c>
    </row>
    <row r="316" spans="1:15" ht="20.100000000000001" hidden="1" customHeight="1" x14ac:dyDescent="0.25">
      <c r="A316" s="171"/>
      <c r="B316" s="171"/>
      <c r="C316" s="171"/>
      <c r="D316" s="171"/>
      <c r="E316" s="169"/>
      <c r="F316" s="169" t="s">
        <v>318</v>
      </c>
      <c r="G316" s="271" t="s">
        <v>418</v>
      </c>
      <c r="H316" s="169" t="s">
        <v>317</v>
      </c>
      <c r="I316" s="279">
        <v>12000</v>
      </c>
      <c r="J316" s="410">
        <v>12000</v>
      </c>
      <c r="K316" s="410">
        <v>12000</v>
      </c>
    </row>
    <row r="317" spans="1:15" ht="20.100000000000001" hidden="1" customHeight="1" x14ac:dyDescent="0.25">
      <c r="A317" s="171"/>
      <c r="B317" s="171"/>
      <c r="C317" s="171"/>
      <c r="D317" s="171">
        <v>3213</v>
      </c>
      <c r="E317" s="318"/>
      <c r="F317" s="318"/>
      <c r="G317" s="271" t="s">
        <v>418</v>
      </c>
      <c r="H317" s="313" t="s">
        <v>30</v>
      </c>
      <c r="I317" s="279">
        <f>I318+I321</f>
        <v>47000</v>
      </c>
      <c r="J317" s="410">
        <f>J318+J321</f>
        <v>28000</v>
      </c>
      <c r="K317" s="410">
        <f>K318+K321</f>
        <v>11000</v>
      </c>
    </row>
    <row r="318" spans="1:15" ht="20.100000000000001" hidden="1" customHeight="1" x14ac:dyDescent="0.25">
      <c r="A318" s="171"/>
      <c r="B318" s="171"/>
      <c r="C318" s="318"/>
      <c r="D318" s="318"/>
      <c r="E318" s="169" t="s">
        <v>113</v>
      </c>
      <c r="F318" s="169"/>
      <c r="G318" s="271" t="s">
        <v>418</v>
      </c>
      <c r="H318" s="169" t="s">
        <v>114</v>
      </c>
      <c r="I318" s="279">
        <f>I319+I320</f>
        <v>37000</v>
      </c>
      <c r="J318" s="410">
        <f>J319+J320</f>
        <v>18000</v>
      </c>
      <c r="K318" s="410">
        <f>K319+K320</f>
        <v>6000</v>
      </c>
    </row>
    <row r="319" spans="1:15" ht="20.100000000000001" hidden="1" customHeight="1" x14ac:dyDescent="0.25">
      <c r="A319" s="171"/>
      <c r="B319" s="171"/>
      <c r="C319" s="318"/>
      <c r="D319" s="318"/>
      <c r="E319" s="169"/>
      <c r="F319" s="319" t="s">
        <v>115</v>
      </c>
      <c r="G319" s="271" t="s">
        <v>418</v>
      </c>
      <c r="H319" s="319" t="s">
        <v>319</v>
      </c>
      <c r="I319" s="279">
        <v>25000</v>
      </c>
      <c r="J319" s="410">
        <v>6000</v>
      </c>
      <c r="K319" s="410">
        <v>6000</v>
      </c>
    </row>
    <row r="320" spans="1:15" ht="20.100000000000001" hidden="1" customHeight="1" x14ac:dyDescent="0.25">
      <c r="A320" s="171"/>
      <c r="B320" s="171"/>
      <c r="C320" s="318"/>
      <c r="D320" s="318"/>
      <c r="E320" s="169"/>
      <c r="F320" s="319" t="s">
        <v>117</v>
      </c>
      <c r="G320" s="271" t="s">
        <v>418</v>
      </c>
      <c r="H320" s="319" t="s">
        <v>320</v>
      </c>
      <c r="I320" s="279">
        <v>12000</v>
      </c>
      <c r="J320" s="410">
        <v>12000</v>
      </c>
      <c r="K320" s="410">
        <v>0</v>
      </c>
    </row>
    <row r="321" spans="1:15" ht="20.100000000000001" hidden="1" customHeight="1" x14ac:dyDescent="0.25">
      <c r="A321" s="171"/>
      <c r="B321" s="171"/>
      <c r="C321" s="318"/>
      <c r="D321" s="318"/>
      <c r="E321" s="169" t="s">
        <v>119</v>
      </c>
      <c r="F321" s="169"/>
      <c r="G321" s="271" t="s">
        <v>418</v>
      </c>
      <c r="H321" s="169" t="s">
        <v>120</v>
      </c>
      <c r="I321" s="279">
        <f>I322</f>
        <v>10000</v>
      </c>
      <c r="J321" s="410">
        <f>J322</f>
        <v>10000</v>
      </c>
      <c r="K321" s="410">
        <f>K322</f>
        <v>5000</v>
      </c>
    </row>
    <row r="322" spans="1:15" ht="20.100000000000001" hidden="1" customHeight="1" x14ac:dyDescent="0.25">
      <c r="A322" s="171"/>
      <c r="B322" s="171"/>
      <c r="C322" s="318"/>
      <c r="D322" s="318"/>
      <c r="E322" s="169"/>
      <c r="F322" s="169" t="s">
        <v>121</v>
      </c>
      <c r="G322" s="271" t="s">
        <v>418</v>
      </c>
      <c r="H322" s="169" t="s">
        <v>120</v>
      </c>
      <c r="I322" s="279">
        <v>10000</v>
      </c>
      <c r="J322" s="410">
        <v>10000</v>
      </c>
      <c r="K322" s="410">
        <v>5000</v>
      </c>
    </row>
    <row r="323" spans="1:15" s="4" customFormat="1" ht="20.100000000000001" customHeight="1" x14ac:dyDescent="0.25">
      <c r="A323" s="172"/>
      <c r="B323" s="172"/>
      <c r="C323" s="172">
        <v>322</v>
      </c>
      <c r="D323" s="172"/>
      <c r="E323" s="172"/>
      <c r="F323" s="172"/>
      <c r="G323" s="271" t="s">
        <v>418</v>
      </c>
      <c r="H323" s="226" t="s">
        <v>31</v>
      </c>
      <c r="I323" s="286">
        <f>I324+I336+I341+I349+I352+I357</f>
        <v>2826033.78</v>
      </c>
      <c r="J323" s="413">
        <f>J324+J336+J341+J349+J352+J357</f>
        <v>923800</v>
      </c>
      <c r="K323" s="413">
        <f>K324+K336+K341+K349+K352+K357</f>
        <v>981540</v>
      </c>
      <c r="L323" s="2"/>
      <c r="M323" s="3"/>
      <c r="N323" s="3"/>
      <c r="O323" s="3"/>
    </row>
    <row r="324" spans="1:15" s="12" customFormat="1" ht="20.100000000000001" hidden="1" customHeight="1" x14ac:dyDescent="0.25">
      <c r="A324" s="333"/>
      <c r="B324" s="333"/>
      <c r="C324" s="333"/>
      <c r="D324" s="333">
        <v>3221</v>
      </c>
      <c r="E324" s="333"/>
      <c r="F324" s="333"/>
      <c r="G324" s="271" t="s">
        <v>418</v>
      </c>
      <c r="H324" s="337" t="s">
        <v>122</v>
      </c>
      <c r="I324" s="279">
        <f>I325+I328+I330+I332+I334</f>
        <v>123000</v>
      </c>
      <c r="J324" s="410">
        <f>J325+J328+J330+J332+J334</f>
        <v>68000</v>
      </c>
      <c r="K324" s="410">
        <f>K325+K328+K330+K332+K334</f>
        <v>55000</v>
      </c>
      <c r="L324" s="9"/>
      <c r="M324" s="1"/>
      <c r="N324" s="1"/>
      <c r="O324" s="1"/>
    </row>
    <row r="325" spans="1:15" s="12" customFormat="1" ht="20.100000000000001" hidden="1" customHeight="1" x14ac:dyDescent="0.25">
      <c r="A325" s="333"/>
      <c r="B325" s="333"/>
      <c r="C325" s="333"/>
      <c r="D325" s="333"/>
      <c r="E325" s="319" t="s">
        <v>123</v>
      </c>
      <c r="F325" s="319"/>
      <c r="G325" s="271" t="s">
        <v>418</v>
      </c>
      <c r="H325" s="319" t="s">
        <v>124</v>
      </c>
      <c r="I325" s="279">
        <f>I326+I327</f>
        <v>56000</v>
      </c>
      <c r="J325" s="410">
        <f>J326+J327</f>
        <v>26000</v>
      </c>
      <c r="K325" s="410">
        <f>K326+K327</f>
        <v>24000</v>
      </c>
      <c r="L325" s="15"/>
      <c r="M325" s="10"/>
      <c r="N325" s="1"/>
      <c r="O325" s="1"/>
    </row>
    <row r="326" spans="1:15" s="12" customFormat="1" ht="20.100000000000001" hidden="1" customHeight="1" x14ac:dyDescent="0.25">
      <c r="A326" s="333"/>
      <c r="B326" s="333"/>
      <c r="C326" s="333"/>
      <c r="D326" s="333"/>
      <c r="E326" s="319"/>
      <c r="F326" s="319" t="s">
        <v>125</v>
      </c>
      <c r="G326" s="271" t="s">
        <v>418</v>
      </c>
      <c r="H326" s="319" t="s">
        <v>124</v>
      </c>
      <c r="I326" s="279">
        <v>33000</v>
      </c>
      <c r="J326" s="410">
        <v>19000</v>
      </c>
      <c r="K326" s="410">
        <v>20000</v>
      </c>
      <c r="L326" s="15"/>
      <c r="M326" s="10"/>
      <c r="N326" s="1"/>
      <c r="O326" s="1"/>
    </row>
    <row r="327" spans="1:15" s="12" customFormat="1" ht="20.100000000000001" hidden="1" customHeight="1" x14ac:dyDescent="0.25">
      <c r="A327" s="333"/>
      <c r="B327" s="333"/>
      <c r="C327" s="333"/>
      <c r="D327" s="333"/>
      <c r="E327" s="319"/>
      <c r="F327" s="319" t="s">
        <v>126</v>
      </c>
      <c r="G327" s="271" t="s">
        <v>418</v>
      </c>
      <c r="H327" s="319" t="s">
        <v>321</v>
      </c>
      <c r="I327" s="279">
        <v>23000</v>
      </c>
      <c r="J327" s="410">
        <v>7000</v>
      </c>
      <c r="K327" s="410">
        <v>4000</v>
      </c>
      <c r="L327" s="15"/>
      <c r="M327" s="10"/>
      <c r="N327" s="1"/>
      <c r="O327" s="1"/>
    </row>
    <row r="328" spans="1:15" s="12" customFormat="1" ht="30" hidden="1" customHeight="1" x14ac:dyDescent="0.25">
      <c r="A328" s="333"/>
      <c r="B328" s="333"/>
      <c r="C328" s="333"/>
      <c r="D328" s="333"/>
      <c r="E328" s="319" t="s">
        <v>128</v>
      </c>
      <c r="F328" s="319"/>
      <c r="G328" s="271" t="s">
        <v>418</v>
      </c>
      <c r="H328" s="319" t="s">
        <v>322</v>
      </c>
      <c r="I328" s="279">
        <f>I329</f>
        <v>9000</v>
      </c>
      <c r="J328" s="410">
        <f>J329</f>
        <v>5000</v>
      </c>
      <c r="K328" s="410">
        <f>K329</f>
        <v>2000</v>
      </c>
      <c r="L328" s="2"/>
      <c r="M328" s="1"/>
      <c r="N328" s="1"/>
      <c r="O328" s="1"/>
    </row>
    <row r="329" spans="1:15" s="12" customFormat="1" ht="30" hidden="1" customHeight="1" x14ac:dyDescent="0.25">
      <c r="A329" s="333"/>
      <c r="B329" s="333"/>
      <c r="C329" s="333"/>
      <c r="D329" s="333"/>
      <c r="E329" s="319"/>
      <c r="F329" s="319" t="s">
        <v>130</v>
      </c>
      <c r="G329" s="271" t="s">
        <v>418</v>
      </c>
      <c r="H329" s="319" t="s">
        <v>129</v>
      </c>
      <c r="I329" s="279">
        <v>9000</v>
      </c>
      <c r="J329" s="410">
        <v>5000</v>
      </c>
      <c r="K329" s="410">
        <v>2000</v>
      </c>
      <c r="L329" s="2"/>
      <c r="M329" s="1"/>
      <c r="N329" s="1"/>
      <c r="O329" s="1"/>
    </row>
    <row r="330" spans="1:15" s="12" customFormat="1" ht="20.100000000000001" hidden="1" customHeight="1" x14ac:dyDescent="0.25">
      <c r="A330" s="333"/>
      <c r="B330" s="333"/>
      <c r="C330" s="333"/>
      <c r="D330" s="333"/>
      <c r="E330" s="319" t="s">
        <v>131</v>
      </c>
      <c r="F330" s="319"/>
      <c r="G330" s="271" t="s">
        <v>418</v>
      </c>
      <c r="H330" s="319" t="s">
        <v>132</v>
      </c>
      <c r="I330" s="279">
        <f>I331</f>
        <v>10000</v>
      </c>
      <c r="J330" s="410">
        <f>J331</f>
        <v>11000</v>
      </c>
      <c r="K330" s="410">
        <f>K331</f>
        <v>11000</v>
      </c>
      <c r="L330" s="15"/>
      <c r="M330" s="1"/>
      <c r="N330" s="1"/>
      <c r="O330" s="1"/>
    </row>
    <row r="331" spans="1:15" s="12" customFormat="1" ht="20.100000000000001" hidden="1" customHeight="1" x14ac:dyDescent="0.25">
      <c r="A331" s="333"/>
      <c r="B331" s="333"/>
      <c r="C331" s="333"/>
      <c r="D331" s="333"/>
      <c r="E331" s="319"/>
      <c r="F331" s="319" t="s">
        <v>133</v>
      </c>
      <c r="G331" s="271" t="s">
        <v>418</v>
      </c>
      <c r="H331" s="319" t="s">
        <v>132</v>
      </c>
      <c r="I331" s="279">
        <v>10000</v>
      </c>
      <c r="J331" s="410">
        <v>11000</v>
      </c>
      <c r="K331" s="410">
        <v>11000</v>
      </c>
      <c r="L331" s="15"/>
      <c r="M331" s="1"/>
      <c r="N331" s="1"/>
      <c r="O331" s="1"/>
    </row>
    <row r="332" spans="1:15" s="12" customFormat="1" ht="20.100000000000001" hidden="1" customHeight="1" x14ac:dyDescent="0.25">
      <c r="A332" s="333"/>
      <c r="B332" s="333"/>
      <c r="C332" s="333"/>
      <c r="D332" s="333"/>
      <c r="E332" s="319" t="s">
        <v>134</v>
      </c>
      <c r="F332" s="319"/>
      <c r="G332" s="271" t="s">
        <v>418</v>
      </c>
      <c r="H332" s="319" t="s">
        <v>135</v>
      </c>
      <c r="I332" s="279">
        <f>I333</f>
        <v>28000</v>
      </c>
      <c r="J332" s="410">
        <f>J333</f>
        <v>14000</v>
      </c>
      <c r="K332" s="410">
        <f>K333</f>
        <v>14000</v>
      </c>
      <c r="L332" s="15"/>
      <c r="M332" s="1"/>
      <c r="N332" s="1"/>
      <c r="O332" s="1"/>
    </row>
    <row r="333" spans="1:15" s="12" customFormat="1" ht="20.100000000000001" hidden="1" customHeight="1" x14ac:dyDescent="0.25">
      <c r="A333" s="333"/>
      <c r="B333" s="333"/>
      <c r="C333" s="333"/>
      <c r="D333" s="333"/>
      <c r="E333" s="319"/>
      <c r="F333" s="319" t="s">
        <v>136</v>
      </c>
      <c r="G333" s="271" t="s">
        <v>418</v>
      </c>
      <c r="H333" s="319" t="s">
        <v>135</v>
      </c>
      <c r="I333" s="279">
        <v>28000</v>
      </c>
      <c r="J333" s="410">
        <v>14000</v>
      </c>
      <c r="K333" s="410">
        <v>14000</v>
      </c>
      <c r="L333" s="15"/>
      <c r="M333" s="1"/>
      <c r="N333" s="1"/>
      <c r="O333" s="1"/>
    </row>
    <row r="334" spans="1:15" s="12" customFormat="1" ht="34.5" hidden="1" customHeight="1" x14ac:dyDescent="0.25">
      <c r="A334" s="333"/>
      <c r="B334" s="333"/>
      <c r="C334" s="333"/>
      <c r="D334" s="333"/>
      <c r="E334" s="319" t="s">
        <v>137</v>
      </c>
      <c r="F334" s="319"/>
      <c r="G334" s="271" t="s">
        <v>418</v>
      </c>
      <c r="H334" s="319" t="s">
        <v>138</v>
      </c>
      <c r="I334" s="279">
        <f>I335</f>
        <v>20000</v>
      </c>
      <c r="J334" s="410">
        <f>J335</f>
        <v>12000</v>
      </c>
      <c r="K334" s="410">
        <f>K335</f>
        <v>4000</v>
      </c>
      <c r="L334" s="9"/>
      <c r="M334" s="1"/>
      <c r="N334" s="1"/>
      <c r="O334" s="1"/>
    </row>
    <row r="335" spans="1:15" s="12" customFormat="1" ht="28.5" hidden="1" customHeight="1" x14ac:dyDescent="0.25">
      <c r="A335" s="333"/>
      <c r="B335" s="333"/>
      <c r="C335" s="333"/>
      <c r="D335" s="333"/>
      <c r="E335" s="319"/>
      <c r="F335" s="319" t="s">
        <v>139</v>
      </c>
      <c r="G335" s="271" t="s">
        <v>418</v>
      </c>
      <c r="H335" s="319" t="s">
        <v>138</v>
      </c>
      <c r="I335" s="279">
        <v>20000</v>
      </c>
      <c r="J335" s="410">
        <v>12000</v>
      </c>
      <c r="K335" s="410">
        <v>4000</v>
      </c>
      <c r="L335" s="9"/>
      <c r="M335" s="1"/>
      <c r="N335" s="1"/>
      <c r="O335" s="1"/>
    </row>
    <row r="336" spans="1:15" ht="20.100000000000001" hidden="1" customHeight="1" x14ac:dyDescent="0.25">
      <c r="A336" s="171"/>
      <c r="B336" s="171"/>
      <c r="C336" s="171"/>
      <c r="D336" s="171">
        <v>3222</v>
      </c>
      <c r="E336" s="171"/>
      <c r="F336" s="171"/>
      <c r="G336" s="271" t="s">
        <v>418</v>
      </c>
      <c r="H336" s="313" t="s">
        <v>33</v>
      </c>
      <c r="I336" s="314">
        <f t="shared" ref="I336" si="133">I337+I339</f>
        <v>2366233.7799999998</v>
      </c>
      <c r="J336" s="410">
        <f>J337+J339</f>
        <v>655800</v>
      </c>
      <c r="K336" s="410">
        <f>K337+K339</f>
        <v>723540</v>
      </c>
      <c r="L336" s="9"/>
    </row>
    <row r="337" spans="1:15" ht="20.100000000000001" hidden="1" customHeight="1" x14ac:dyDescent="0.25">
      <c r="A337" s="171"/>
      <c r="B337" s="171"/>
      <c r="C337" s="171"/>
      <c r="D337" s="171"/>
      <c r="E337" s="169" t="s">
        <v>140</v>
      </c>
      <c r="F337" s="169"/>
      <c r="G337" s="271" t="s">
        <v>418</v>
      </c>
      <c r="H337" s="169" t="s">
        <v>141</v>
      </c>
      <c r="I337" s="279">
        <f>I338</f>
        <v>2107433.7799999998</v>
      </c>
      <c r="J337" s="412">
        <f>J338</f>
        <v>392840</v>
      </c>
      <c r="K337" s="412">
        <f>K338</f>
        <v>409700</v>
      </c>
      <c r="L337" s="9"/>
      <c r="M337" s="14"/>
      <c r="N337" s="14"/>
      <c r="O337" s="14"/>
    </row>
    <row r="338" spans="1:15" ht="20.100000000000001" hidden="1" customHeight="1" x14ac:dyDescent="0.25">
      <c r="A338" s="171"/>
      <c r="B338" s="338"/>
      <c r="C338" s="171"/>
      <c r="D338" s="171"/>
      <c r="E338" s="169"/>
      <c r="F338" s="169" t="s">
        <v>142</v>
      </c>
      <c r="G338" s="271" t="s">
        <v>418</v>
      </c>
      <c r="H338" s="169" t="s">
        <v>141</v>
      </c>
      <c r="I338" s="279">
        <f>1881019-100000-3000-3000-8000-3000-30000+200000-5000+200000-30000+5000+100000-92181.22-1904-12200+9700</f>
        <v>2107433.7799999998</v>
      </c>
      <c r="J338" s="412">
        <f>353000+40000-160</f>
        <v>392840</v>
      </c>
      <c r="K338" s="412">
        <f>369700+40000</f>
        <v>409700</v>
      </c>
      <c r="L338" s="9"/>
      <c r="M338" s="14"/>
      <c r="N338" s="14"/>
      <c r="O338" s="14"/>
    </row>
    <row r="339" spans="1:15" ht="20.100000000000001" hidden="1" customHeight="1" x14ac:dyDescent="0.25">
      <c r="A339" s="171"/>
      <c r="B339" s="171"/>
      <c r="C339" s="171"/>
      <c r="D339" s="171"/>
      <c r="E339" s="169" t="s">
        <v>143</v>
      </c>
      <c r="F339" s="169"/>
      <c r="G339" s="271" t="s">
        <v>418</v>
      </c>
      <c r="H339" s="169" t="s">
        <v>144</v>
      </c>
      <c r="I339" s="279">
        <f>I340</f>
        <v>258800</v>
      </c>
      <c r="J339" s="412">
        <f>J340</f>
        <v>262960</v>
      </c>
      <c r="K339" s="412">
        <f>K340</f>
        <v>313840</v>
      </c>
      <c r="M339" s="14"/>
      <c r="N339" s="14"/>
      <c r="O339" s="14"/>
    </row>
    <row r="340" spans="1:15" s="12" customFormat="1" ht="20.100000000000001" hidden="1" customHeight="1" x14ac:dyDescent="0.25">
      <c r="A340" s="333"/>
      <c r="B340" s="333"/>
      <c r="C340" s="333"/>
      <c r="D340" s="333"/>
      <c r="E340" s="319"/>
      <c r="F340" s="319" t="s">
        <v>145</v>
      </c>
      <c r="G340" s="271" t="s">
        <v>418</v>
      </c>
      <c r="H340" s="319" t="s">
        <v>144</v>
      </c>
      <c r="I340" s="279">
        <f>542800-79000-5000-200000</f>
        <v>258800</v>
      </c>
      <c r="J340" s="412">
        <f>322200-11940-20-7280-40000</f>
        <v>262960</v>
      </c>
      <c r="K340" s="412">
        <f>358700-4860-40000</f>
        <v>313840</v>
      </c>
      <c r="L340" s="13"/>
    </row>
    <row r="341" spans="1:15" ht="20.100000000000001" hidden="1" customHeight="1" x14ac:dyDescent="0.25">
      <c r="A341" s="171"/>
      <c r="B341" s="171"/>
      <c r="C341" s="171"/>
      <c r="D341" s="171">
        <v>3223</v>
      </c>
      <c r="E341" s="171"/>
      <c r="F341" s="171"/>
      <c r="G341" s="271" t="s">
        <v>418</v>
      </c>
      <c r="H341" s="313" t="s">
        <v>34</v>
      </c>
      <c r="I341" s="279">
        <f>I342+I345+I347</f>
        <v>168800</v>
      </c>
      <c r="J341" s="412">
        <f>J342+J345+J347</f>
        <v>153000</v>
      </c>
      <c r="K341" s="412">
        <f>K342+K345+K347</f>
        <v>156000</v>
      </c>
      <c r="M341" s="14"/>
      <c r="N341" s="14"/>
      <c r="O341" s="14"/>
    </row>
    <row r="342" spans="1:15" ht="20.100000000000001" hidden="1" customHeight="1" x14ac:dyDescent="0.25">
      <c r="A342" s="171"/>
      <c r="B342" s="171"/>
      <c r="C342" s="171"/>
      <c r="D342" s="171"/>
      <c r="E342" s="169" t="s">
        <v>146</v>
      </c>
      <c r="F342" s="169"/>
      <c r="G342" s="271" t="s">
        <v>418</v>
      </c>
      <c r="H342" s="169" t="s">
        <v>147</v>
      </c>
      <c r="I342" s="283">
        <f>I343+I344</f>
        <v>82800</v>
      </c>
      <c r="J342" s="410">
        <f>J343+J344</f>
        <v>85000</v>
      </c>
      <c r="K342" s="410">
        <f>K343+K344</f>
        <v>87000</v>
      </c>
      <c r="L342" s="9"/>
      <c r="M342" s="14"/>
      <c r="N342" s="14"/>
      <c r="O342" s="14"/>
    </row>
    <row r="343" spans="1:15" ht="20.100000000000001" hidden="1" customHeight="1" x14ac:dyDescent="0.25">
      <c r="A343" s="171"/>
      <c r="B343" s="171"/>
      <c r="C343" s="171"/>
      <c r="D343" s="171"/>
      <c r="E343" s="169"/>
      <c r="F343" s="169" t="s">
        <v>148</v>
      </c>
      <c r="G343" s="271" t="s">
        <v>418</v>
      </c>
      <c r="H343" s="169" t="s">
        <v>147</v>
      </c>
      <c r="I343" s="279">
        <v>35500</v>
      </c>
      <c r="J343" s="410">
        <v>38000</v>
      </c>
      <c r="K343" s="410">
        <v>39000</v>
      </c>
      <c r="L343" s="9"/>
      <c r="M343" s="14"/>
      <c r="N343" s="14"/>
      <c r="O343" s="14"/>
    </row>
    <row r="344" spans="1:15" ht="20.100000000000001" hidden="1" customHeight="1" x14ac:dyDescent="0.25">
      <c r="A344" s="171"/>
      <c r="B344" s="171"/>
      <c r="C344" s="171"/>
      <c r="D344" s="171"/>
      <c r="E344" s="169"/>
      <c r="F344" s="169" t="s">
        <v>149</v>
      </c>
      <c r="G344" s="271" t="s">
        <v>418</v>
      </c>
      <c r="H344" s="169" t="s">
        <v>323</v>
      </c>
      <c r="I344" s="279">
        <f>41000-100+500-100-4000+10000</f>
        <v>47300</v>
      </c>
      <c r="J344" s="410">
        <v>47000</v>
      </c>
      <c r="K344" s="410">
        <v>48000</v>
      </c>
      <c r="L344" s="9"/>
      <c r="M344" s="14"/>
      <c r="N344" s="14"/>
      <c r="O344" s="14"/>
    </row>
    <row r="345" spans="1:15" ht="20.100000000000001" hidden="1" customHeight="1" x14ac:dyDescent="0.25">
      <c r="A345" s="171"/>
      <c r="B345" s="171"/>
      <c r="C345" s="171"/>
      <c r="D345" s="171"/>
      <c r="E345" s="169" t="s">
        <v>151</v>
      </c>
      <c r="F345" s="169"/>
      <c r="G345" s="271" t="s">
        <v>418</v>
      </c>
      <c r="H345" s="169" t="s">
        <v>152</v>
      </c>
      <c r="I345" s="279">
        <f>I346</f>
        <v>28000</v>
      </c>
      <c r="J345" s="410">
        <f>J346</f>
        <v>30000</v>
      </c>
      <c r="K345" s="410">
        <f>K346</f>
        <v>31000</v>
      </c>
      <c r="L345" s="9"/>
      <c r="M345" s="14"/>
      <c r="N345" s="14"/>
      <c r="O345" s="14"/>
    </row>
    <row r="346" spans="1:15" ht="20.100000000000001" hidden="1" customHeight="1" x14ac:dyDescent="0.25">
      <c r="A346" s="171"/>
      <c r="B346" s="171"/>
      <c r="C346" s="171"/>
      <c r="D346" s="171"/>
      <c r="E346" s="169"/>
      <c r="F346" s="169" t="s">
        <v>153</v>
      </c>
      <c r="G346" s="271" t="s">
        <v>418</v>
      </c>
      <c r="H346" s="169" t="s">
        <v>152</v>
      </c>
      <c r="I346" s="279">
        <v>28000</v>
      </c>
      <c r="J346" s="410">
        <v>30000</v>
      </c>
      <c r="K346" s="410">
        <v>31000</v>
      </c>
      <c r="L346" s="9"/>
      <c r="M346" s="14"/>
      <c r="N346" s="14"/>
      <c r="O346" s="14"/>
    </row>
    <row r="347" spans="1:15" ht="20.100000000000001" hidden="1" customHeight="1" x14ac:dyDescent="0.25">
      <c r="A347" s="171"/>
      <c r="B347" s="171"/>
      <c r="C347" s="171"/>
      <c r="D347" s="171"/>
      <c r="E347" s="169" t="s">
        <v>154</v>
      </c>
      <c r="F347" s="169"/>
      <c r="G347" s="271" t="s">
        <v>418</v>
      </c>
      <c r="H347" s="169" t="s">
        <v>155</v>
      </c>
      <c r="I347" s="279">
        <f>I348</f>
        <v>58000</v>
      </c>
      <c r="J347" s="410">
        <f>J348</f>
        <v>38000</v>
      </c>
      <c r="K347" s="410">
        <f>K348</f>
        <v>38000</v>
      </c>
      <c r="L347" s="9"/>
      <c r="M347" s="14"/>
      <c r="N347" s="14"/>
      <c r="O347" s="14"/>
    </row>
    <row r="348" spans="1:15" ht="20.100000000000001" hidden="1" customHeight="1" x14ac:dyDescent="0.25">
      <c r="A348" s="171"/>
      <c r="B348" s="171"/>
      <c r="C348" s="171"/>
      <c r="D348" s="171"/>
      <c r="E348" s="169"/>
      <c r="F348" s="169" t="s">
        <v>156</v>
      </c>
      <c r="G348" s="271" t="s">
        <v>418</v>
      </c>
      <c r="H348" s="169" t="s">
        <v>155</v>
      </c>
      <c r="I348" s="279">
        <v>58000</v>
      </c>
      <c r="J348" s="410">
        <v>38000</v>
      </c>
      <c r="K348" s="410">
        <v>38000</v>
      </c>
      <c r="L348" s="9"/>
      <c r="M348" s="14"/>
      <c r="N348" s="14"/>
      <c r="O348" s="14"/>
    </row>
    <row r="349" spans="1:15" ht="28.5" hidden="1" customHeight="1" x14ac:dyDescent="0.25">
      <c r="A349" s="171"/>
      <c r="B349" s="171"/>
      <c r="C349" s="171"/>
      <c r="D349" s="171">
        <v>3224</v>
      </c>
      <c r="E349" s="171"/>
      <c r="F349" s="171"/>
      <c r="G349" s="271" t="s">
        <v>418</v>
      </c>
      <c r="H349" s="320" t="s">
        <v>157</v>
      </c>
      <c r="I349" s="279">
        <f>I350</f>
        <v>65000</v>
      </c>
      <c r="J349" s="410">
        <f t="shared" ref="I349:K350" si="134">J350</f>
        <v>10000</v>
      </c>
      <c r="K349" s="410">
        <f t="shared" si="134"/>
        <v>20000</v>
      </c>
      <c r="M349" s="14"/>
      <c r="N349" s="14"/>
      <c r="O349" s="14"/>
    </row>
    <row r="350" spans="1:15" ht="30" hidden="1" customHeight="1" x14ac:dyDescent="0.25">
      <c r="A350" s="253"/>
      <c r="B350" s="171"/>
      <c r="C350" s="171"/>
      <c r="D350" s="171"/>
      <c r="E350" s="169" t="s">
        <v>158</v>
      </c>
      <c r="F350" s="169"/>
      <c r="G350" s="271" t="s">
        <v>418</v>
      </c>
      <c r="H350" s="169" t="s">
        <v>159</v>
      </c>
      <c r="I350" s="279">
        <f t="shared" si="134"/>
        <v>65000</v>
      </c>
      <c r="J350" s="410">
        <f t="shared" si="134"/>
        <v>10000</v>
      </c>
      <c r="K350" s="410">
        <f t="shared" si="134"/>
        <v>20000</v>
      </c>
      <c r="M350" s="14"/>
      <c r="N350" s="14"/>
      <c r="O350" s="14"/>
    </row>
    <row r="351" spans="1:15" ht="30" hidden="1" customHeight="1" x14ac:dyDescent="0.25">
      <c r="A351" s="171"/>
      <c r="B351" s="171"/>
      <c r="C351" s="171"/>
      <c r="D351" s="171"/>
      <c r="E351" s="169"/>
      <c r="F351" s="169" t="s">
        <v>160</v>
      </c>
      <c r="G351" s="271" t="s">
        <v>418</v>
      </c>
      <c r="H351" s="169" t="s">
        <v>159</v>
      </c>
      <c r="I351" s="279">
        <v>65000</v>
      </c>
      <c r="J351" s="410">
        <v>10000</v>
      </c>
      <c r="K351" s="410">
        <v>20000</v>
      </c>
      <c r="M351" s="14"/>
      <c r="N351" s="14"/>
      <c r="O351" s="14"/>
    </row>
    <row r="352" spans="1:15" ht="20.100000000000001" hidden="1" customHeight="1" x14ac:dyDescent="0.25">
      <c r="A352" s="171"/>
      <c r="B352" s="171"/>
      <c r="C352" s="171"/>
      <c r="D352" s="171">
        <v>3225</v>
      </c>
      <c r="E352" s="171"/>
      <c r="F352" s="171"/>
      <c r="G352" s="271" t="s">
        <v>418</v>
      </c>
      <c r="H352" s="320" t="s">
        <v>161</v>
      </c>
      <c r="I352" s="279">
        <f>I353+I355</f>
        <v>53000</v>
      </c>
      <c r="J352" s="410">
        <f>J353+J355</f>
        <v>13000</v>
      </c>
      <c r="K352" s="410">
        <f>K353+K355</f>
        <v>12000</v>
      </c>
      <c r="M352" s="14"/>
      <c r="N352" s="14"/>
      <c r="O352" s="14"/>
    </row>
    <row r="353" spans="1:15" ht="20.100000000000001" hidden="1" customHeight="1" x14ac:dyDescent="0.25">
      <c r="A353" s="171"/>
      <c r="B353" s="171"/>
      <c r="C353" s="171"/>
      <c r="D353" s="171"/>
      <c r="E353" s="169" t="s">
        <v>162</v>
      </c>
      <c r="F353" s="169"/>
      <c r="G353" s="271" t="s">
        <v>418</v>
      </c>
      <c r="H353" s="169" t="s">
        <v>163</v>
      </c>
      <c r="I353" s="279">
        <f>I354</f>
        <v>33000</v>
      </c>
      <c r="J353" s="410">
        <f>J354</f>
        <v>13000</v>
      </c>
      <c r="K353" s="410">
        <f>K354</f>
        <v>8000</v>
      </c>
    </row>
    <row r="354" spans="1:15" ht="20.100000000000001" hidden="1" customHeight="1" x14ac:dyDescent="0.25">
      <c r="A354" s="171"/>
      <c r="B354" s="171"/>
      <c r="C354" s="171"/>
      <c r="D354" s="171"/>
      <c r="E354" s="169"/>
      <c r="F354" s="169" t="s">
        <v>164</v>
      </c>
      <c r="G354" s="271" t="s">
        <v>418</v>
      </c>
      <c r="H354" s="169" t="s">
        <v>163</v>
      </c>
      <c r="I354" s="279">
        <v>33000</v>
      </c>
      <c r="J354" s="410">
        <v>13000</v>
      </c>
      <c r="K354" s="410">
        <v>8000</v>
      </c>
    </row>
    <row r="355" spans="1:15" ht="20.100000000000001" hidden="1" customHeight="1" x14ac:dyDescent="0.25">
      <c r="A355" s="171"/>
      <c r="B355" s="171"/>
      <c r="C355" s="171"/>
      <c r="D355" s="171"/>
      <c r="E355" s="169" t="s">
        <v>165</v>
      </c>
      <c r="F355" s="169"/>
      <c r="G355" s="271" t="s">
        <v>418</v>
      </c>
      <c r="H355" s="169" t="s">
        <v>166</v>
      </c>
      <c r="I355" s="279">
        <f>I356</f>
        <v>20000</v>
      </c>
      <c r="J355" s="410">
        <f>J356</f>
        <v>0</v>
      </c>
      <c r="K355" s="410">
        <f>K356</f>
        <v>4000</v>
      </c>
    </row>
    <row r="356" spans="1:15" ht="20.100000000000001" hidden="1" customHeight="1" x14ac:dyDescent="0.25">
      <c r="A356" s="171"/>
      <c r="B356" s="171"/>
      <c r="C356" s="171"/>
      <c r="D356" s="171"/>
      <c r="E356" s="169"/>
      <c r="F356" s="169" t="s">
        <v>167</v>
      </c>
      <c r="G356" s="271" t="s">
        <v>418</v>
      </c>
      <c r="H356" s="169" t="s">
        <v>166</v>
      </c>
      <c r="I356" s="279">
        <v>20000</v>
      </c>
      <c r="J356" s="410">
        <v>0</v>
      </c>
      <c r="K356" s="410">
        <v>4000</v>
      </c>
    </row>
    <row r="357" spans="1:15" ht="20.100000000000001" hidden="1" customHeight="1" x14ac:dyDescent="0.25">
      <c r="A357" s="171"/>
      <c r="B357" s="171"/>
      <c r="C357" s="171"/>
      <c r="D357" s="171">
        <v>3227</v>
      </c>
      <c r="E357" s="171"/>
      <c r="F357" s="171"/>
      <c r="G357" s="271" t="s">
        <v>418</v>
      </c>
      <c r="H357" s="313" t="s">
        <v>37</v>
      </c>
      <c r="I357" s="279">
        <f t="shared" ref="I357:K358" si="135">I358</f>
        <v>50000</v>
      </c>
      <c r="J357" s="410">
        <f t="shared" si="135"/>
        <v>24000</v>
      </c>
      <c r="K357" s="410">
        <f t="shared" si="135"/>
        <v>15000</v>
      </c>
    </row>
    <row r="358" spans="1:15" ht="20.100000000000001" hidden="1" customHeight="1" x14ac:dyDescent="0.25">
      <c r="A358" s="171"/>
      <c r="B358" s="171"/>
      <c r="C358" s="171"/>
      <c r="D358" s="171"/>
      <c r="E358" s="169" t="s">
        <v>168</v>
      </c>
      <c r="F358" s="169"/>
      <c r="G358" s="271" t="s">
        <v>418</v>
      </c>
      <c r="H358" s="321" t="s">
        <v>169</v>
      </c>
      <c r="I358" s="279">
        <f t="shared" si="135"/>
        <v>50000</v>
      </c>
      <c r="J358" s="410">
        <f t="shared" si="135"/>
        <v>24000</v>
      </c>
      <c r="K358" s="410">
        <f t="shared" si="135"/>
        <v>15000</v>
      </c>
    </row>
    <row r="359" spans="1:15" ht="20.100000000000001" hidden="1" customHeight="1" x14ac:dyDescent="0.25">
      <c r="A359" s="171"/>
      <c r="B359" s="171"/>
      <c r="C359" s="171"/>
      <c r="D359" s="171"/>
      <c r="E359" s="169"/>
      <c r="F359" s="169" t="s">
        <v>170</v>
      </c>
      <c r="G359" s="271" t="s">
        <v>418</v>
      </c>
      <c r="H359" s="321" t="s">
        <v>169</v>
      </c>
      <c r="I359" s="279">
        <v>50000</v>
      </c>
      <c r="J359" s="410">
        <v>24000</v>
      </c>
      <c r="K359" s="410">
        <v>15000</v>
      </c>
    </row>
    <row r="360" spans="1:15" s="4" customFormat="1" ht="20.100000000000001" customHeight="1" x14ac:dyDescent="0.25">
      <c r="A360" s="172"/>
      <c r="B360" s="172"/>
      <c r="C360" s="172">
        <v>323</v>
      </c>
      <c r="D360" s="172"/>
      <c r="E360" s="172"/>
      <c r="F360" s="172"/>
      <c r="G360" s="271" t="s">
        <v>418</v>
      </c>
      <c r="H360" s="226" t="s">
        <v>38</v>
      </c>
      <c r="I360" s="286">
        <f>I361+I371+I376+I379+I387+I394+I399+I406+I409</f>
        <v>2128900</v>
      </c>
      <c r="J360" s="413">
        <f>J361+J371+J376+J379+J387+J394+J399+J406+J409</f>
        <v>1148300</v>
      </c>
      <c r="K360" s="413">
        <f>K361+K371+K376+K379+K387+K394+K399+K406+K409</f>
        <v>1049000</v>
      </c>
      <c r="L360" s="2"/>
      <c r="M360" s="3"/>
      <c r="N360" s="3"/>
      <c r="O360" s="3"/>
    </row>
    <row r="361" spans="1:15" s="1" customFormat="1" ht="20.100000000000001" hidden="1" customHeight="1" x14ac:dyDescent="0.25">
      <c r="A361" s="253"/>
      <c r="B361" s="253"/>
      <c r="C361" s="253"/>
      <c r="D361" s="253">
        <v>3231</v>
      </c>
      <c r="E361" s="253"/>
      <c r="F361" s="253"/>
      <c r="G361" s="271" t="s">
        <v>418</v>
      </c>
      <c r="H361" s="169" t="s">
        <v>171</v>
      </c>
      <c r="I361" s="279">
        <f>I362+I364+I366+I368</f>
        <v>159000</v>
      </c>
      <c r="J361" s="410">
        <f>J362+J364+J366+J368</f>
        <v>114000</v>
      </c>
      <c r="K361" s="410">
        <f>K362+K364+K366+K368</f>
        <v>104500</v>
      </c>
      <c r="L361" s="15"/>
    </row>
    <row r="362" spans="1:15" ht="20.100000000000001" hidden="1" customHeight="1" x14ac:dyDescent="0.25">
      <c r="A362" s="171"/>
      <c r="B362" s="171"/>
      <c r="C362" s="171"/>
      <c r="D362" s="171"/>
      <c r="E362" s="169" t="s">
        <v>172</v>
      </c>
      <c r="F362" s="169"/>
      <c r="G362" s="271" t="s">
        <v>418</v>
      </c>
      <c r="H362" s="169" t="s">
        <v>173</v>
      </c>
      <c r="I362" s="279">
        <f>I363</f>
        <v>118500</v>
      </c>
      <c r="J362" s="410">
        <f>J363</f>
        <v>69000</v>
      </c>
      <c r="K362" s="410">
        <f>K363</f>
        <v>63000</v>
      </c>
      <c r="L362" s="9"/>
    </row>
    <row r="363" spans="1:15" ht="20.100000000000001" hidden="1" customHeight="1" x14ac:dyDescent="0.25">
      <c r="A363" s="171"/>
      <c r="B363" s="171"/>
      <c r="C363" s="171"/>
      <c r="D363" s="171"/>
      <c r="E363" s="169"/>
      <c r="F363" s="169" t="s">
        <v>174</v>
      </c>
      <c r="G363" s="271" t="s">
        <v>418</v>
      </c>
      <c r="H363" s="169" t="s">
        <v>173</v>
      </c>
      <c r="I363" s="279">
        <f>123200-4700</f>
        <v>118500</v>
      </c>
      <c r="J363" s="410">
        <v>69000</v>
      </c>
      <c r="K363" s="410">
        <v>63000</v>
      </c>
      <c r="L363" s="9"/>
    </row>
    <row r="364" spans="1:15" ht="20.100000000000001" hidden="1" customHeight="1" x14ac:dyDescent="0.25">
      <c r="A364" s="171"/>
      <c r="B364" s="171"/>
      <c r="C364" s="171"/>
      <c r="D364" s="171"/>
      <c r="E364" s="169" t="s">
        <v>175</v>
      </c>
      <c r="F364" s="169"/>
      <c r="G364" s="271" t="s">
        <v>418</v>
      </c>
      <c r="H364" s="169" t="s">
        <v>176</v>
      </c>
      <c r="I364" s="279">
        <f>I365</f>
        <v>0</v>
      </c>
      <c r="J364" s="410">
        <f>J365</f>
        <v>0</v>
      </c>
      <c r="K364" s="410">
        <f>K365</f>
        <v>0</v>
      </c>
      <c r="L364" s="9"/>
    </row>
    <row r="365" spans="1:15" ht="20.100000000000001" hidden="1" customHeight="1" x14ac:dyDescent="0.25">
      <c r="A365" s="171"/>
      <c r="B365" s="171"/>
      <c r="C365" s="171"/>
      <c r="D365" s="171"/>
      <c r="E365" s="169"/>
      <c r="F365" s="169" t="s">
        <v>177</v>
      </c>
      <c r="G365" s="271" t="s">
        <v>418</v>
      </c>
      <c r="H365" s="169" t="s">
        <v>176</v>
      </c>
      <c r="I365" s="279">
        <v>0</v>
      </c>
      <c r="J365" s="410">
        <v>0</v>
      </c>
      <c r="K365" s="410">
        <v>0</v>
      </c>
      <c r="L365" s="9"/>
    </row>
    <row r="366" spans="1:15" ht="20.100000000000001" hidden="1" customHeight="1" x14ac:dyDescent="0.25">
      <c r="A366" s="171"/>
      <c r="B366" s="171"/>
      <c r="C366" s="171"/>
      <c r="D366" s="171"/>
      <c r="E366" s="169" t="s">
        <v>178</v>
      </c>
      <c r="F366" s="169"/>
      <c r="G366" s="271" t="s">
        <v>418</v>
      </c>
      <c r="H366" s="169" t="s">
        <v>179</v>
      </c>
      <c r="I366" s="279">
        <f>I367</f>
        <v>26500</v>
      </c>
      <c r="J366" s="410">
        <f>J367</f>
        <v>30000</v>
      </c>
      <c r="K366" s="410">
        <f>K367</f>
        <v>26500</v>
      </c>
      <c r="L366" s="9"/>
    </row>
    <row r="367" spans="1:15" ht="20.100000000000001" hidden="1" customHeight="1" x14ac:dyDescent="0.25">
      <c r="A367" s="171"/>
      <c r="B367" s="171"/>
      <c r="C367" s="171"/>
      <c r="D367" s="171"/>
      <c r="E367" s="169"/>
      <c r="F367" s="169" t="s">
        <v>180</v>
      </c>
      <c r="G367" s="271" t="s">
        <v>418</v>
      </c>
      <c r="H367" s="169" t="s">
        <v>179</v>
      </c>
      <c r="I367" s="279">
        <v>26500</v>
      </c>
      <c r="J367" s="410">
        <v>30000</v>
      </c>
      <c r="K367" s="410">
        <v>26500</v>
      </c>
      <c r="L367" s="9"/>
    </row>
    <row r="368" spans="1:15" ht="20.100000000000001" hidden="1" customHeight="1" x14ac:dyDescent="0.25">
      <c r="A368" s="171"/>
      <c r="B368" s="171"/>
      <c r="C368" s="171"/>
      <c r="D368" s="171"/>
      <c r="E368" s="169" t="s">
        <v>181</v>
      </c>
      <c r="F368" s="169"/>
      <c r="G368" s="271" t="s">
        <v>418</v>
      </c>
      <c r="H368" s="169" t="s">
        <v>182</v>
      </c>
      <c r="I368" s="279">
        <f>I369+I370</f>
        <v>14000</v>
      </c>
      <c r="J368" s="411">
        <f t="shared" ref="J368:K368" si="136">J369+J370</f>
        <v>15000</v>
      </c>
      <c r="K368" s="411">
        <f t="shared" si="136"/>
        <v>15000</v>
      </c>
      <c r="L368" s="9"/>
      <c r="N368" s="14"/>
      <c r="O368" s="14"/>
    </row>
    <row r="369" spans="1:15" ht="20.100000000000001" hidden="1" customHeight="1" x14ac:dyDescent="0.25">
      <c r="A369" s="171"/>
      <c r="B369" s="171"/>
      <c r="C369" s="171"/>
      <c r="D369" s="171"/>
      <c r="E369" s="169"/>
      <c r="F369" s="169" t="s">
        <v>183</v>
      </c>
      <c r="G369" s="271" t="s">
        <v>418</v>
      </c>
      <c r="H369" s="169" t="s">
        <v>182</v>
      </c>
      <c r="I369" s="279">
        <v>2000</v>
      </c>
      <c r="J369" s="410">
        <v>2000</v>
      </c>
      <c r="K369" s="410">
        <v>2000</v>
      </c>
      <c r="L369" s="9"/>
      <c r="N369" s="14"/>
      <c r="O369" s="14"/>
    </row>
    <row r="370" spans="1:15" s="106" customFormat="1" ht="20.100000000000001" hidden="1" customHeight="1" x14ac:dyDescent="0.25">
      <c r="A370" s="171"/>
      <c r="B370" s="171"/>
      <c r="C370" s="171"/>
      <c r="D370" s="171"/>
      <c r="E370" s="169"/>
      <c r="F370" s="169" t="s">
        <v>426</v>
      </c>
      <c r="G370" s="271" t="s">
        <v>418</v>
      </c>
      <c r="H370" s="169" t="s">
        <v>425</v>
      </c>
      <c r="I370" s="279">
        <v>12000</v>
      </c>
      <c r="J370" s="410">
        <v>13000</v>
      </c>
      <c r="K370" s="410">
        <v>13000</v>
      </c>
      <c r="L370" s="9"/>
      <c r="M370" s="1"/>
    </row>
    <row r="371" spans="1:15" ht="20.100000000000001" hidden="1" customHeight="1" x14ac:dyDescent="0.25">
      <c r="A371" s="171"/>
      <c r="B371" s="171"/>
      <c r="C371" s="171"/>
      <c r="D371" s="171">
        <v>3232</v>
      </c>
      <c r="E371" s="171"/>
      <c r="F371" s="171"/>
      <c r="G371" s="271" t="s">
        <v>418</v>
      </c>
      <c r="H371" s="313" t="s">
        <v>40</v>
      </c>
      <c r="I371" s="279">
        <f>I372+I374</f>
        <v>404000</v>
      </c>
      <c r="J371" s="411">
        <f t="shared" ref="J371:K371" si="137">J372+J374</f>
        <v>190000</v>
      </c>
      <c r="K371" s="411">
        <f t="shared" si="137"/>
        <v>207000</v>
      </c>
      <c r="L371" s="9"/>
      <c r="N371" s="14"/>
      <c r="O371" s="14"/>
    </row>
    <row r="372" spans="1:15" ht="30" hidden="1" customHeight="1" x14ac:dyDescent="0.25">
      <c r="A372" s="171"/>
      <c r="B372" s="171"/>
      <c r="C372" s="171"/>
      <c r="D372" s="171"/>
      <c r="E372" s="169" t="s">
        <v>184</v>
      </c>
      <c r="F372" s="169"/>
      <c r="G372" s="271" t="s">
        <v>418</v>
      </c>
      <c r="H372" s="169" t="s">
        <v>185</v>
      </c>
      <c r="I372" s="279">
        <f t="shared" ref="I372:K372" si="138">I373</f>
        <v>340000</v>
      </c>
      <c r="J372" s="410">
        <f t="shared" si="138"/>
        <v>137000</v>
      </c>
      <c r="K372" s="410">
        <f t="shared" si="138"/>
        <v>160000</v>
      </c>
      <c r="L372" s="9"/>
      <c r="N372" s="14"/>
      <c r="O372" s="14"/>
    </row>
    <row r="373" spans="1:15" ht="30" hidden="1" customHeight="1" x14ac:dyDescent="0.25">
      <c r="A373" s="171"/>
      <c r="B373" s="171"/>
      <c r="C373" s="171"/>
      <c r="D373" s="171"/>
      <c r="E373" s="169"/>
      <c r="F373" s="169" t="s">
        <v>186</v>
      </c>
      <c r="G373" s="271" t="s">
        <v>418</v>
      </c>
      <c r="H373" s="169" t="s">
        <v>185</v>
      </c>
      <c r="I373" s="279">
        <v>340000</v>
      </c>
      <c r="J373" s="410">
        <v>137000</v>
      </c>
      <c r="K373" s="410">
        <v>160000</v>
      </c>
      <c r="L373" s="9"/>
      <c r="N373" s="14"/>
      <c r="O373" s="14"/>
    </row>
    <row r="374" spans="1:15" s="168" customFormat="1" ht="30" hidden="1" customHeight="1" x14ac:dyDescent="0.25">
      <c r="A374" s="171"/>
      <c r="B374" s="171"/>
      <c r="C374" s="171"/>
      <c r="D374" s="171"/>
      <c r="E374" s="169" t="s">
        <v>489</v>
      </c>
      <c r="F374" s="169"/>
      <c r="G374" s="271" t="s">
        <v>418</v>
      </c>
      <c r="H374" s="169" t="s">
        <v>491</v>
      </c>
      <c r="I374" s="279">
        <f>I375</f>
        <v>64000</v>
      </c>
      <c r="J374" s="411">
        <f t="shared" ref="J374:K374" si="139">J375</f>
        <v>53000</v>
      </c>
      <c r="K374" s="411">
        <f t="shared" si="139"/>
        <v>47000</v>
      </c>
      <c r="L374" s="9"/>
      <c r="M374" s="1"/>
    </row>
    <row r="375" spans="1:15" s="168" customFormat="1" ht="30" hidden="1" customHeight="1" x14ac:dyDescent="0.25">
      <c r="A375" s="171"/>
      <c r="B375" s="171"/>
      <c r="C375" s="171"/>
      <c r="D375" s="171"/>
      <c r="E375" s="169"/>
      <c r="F375" s="169" t="s">
        <v>490</v>
      </c>
      <c r="G375" s="271" t="s">
        <v>418</v>
      </c>
      <c r="H375" s="169" t="s">
        <v>491</v>
      </c>
      <c r="I375" s="279">
        <v>64000</v>
      </c>
      <c r="J375" s="410">
        <v>53000</v>
      </c>
      <c r="K375" s="410">
        <v>47000</v>
      </c>
      <c r="L375" s="9"/>
      <c r="M375" s="1"/>
    </row>
    <row r="376" spans="1:15" ht="20.100000000000001" hidden="1" customHeight="1" x14ac:dyDescent="0.25">
      <c r="A376" s="171"/>
      <c r="B376" s="171"/>
      <c r="C376" s="171"/>
      <c r="D376" s="171">
        <v>3233</v>
      </c>
      <c r="E376" s="171"/>
      <c r="F376" s="171"/>
      <c r="G376" s="271" t="s">
        <v>418</v>
      </c>
      <c r="H376" s="313" t="s">
        <v>41</v>
      </c>
      <c r="I376" s="279">
        <f t="shared" ref="I376:I377" si="140">I377</f>
        <v>22400</v>
      </c>
      <c r="J376" s="410">
        <f>J377</f>
        <v>13000</v>
      </c>
      <c r="K376" s="410">
        <f>K377</f>
        <v>8000</v>
      </c>
      <c r="N376" s="14"/>
      <c r="O376" s="14"/>
    </row>
    <row r="377" spans="1:15" ht="20.100000000000001" hidden="1" customHeight="1" x14ac:dyDescent="0.25">
      <c r="A377" s="171"/>
      <c r="B377" s="171"/>
      <c r="C377" s="171"/>
      <c r="D377" s="171"/>
      <c r="E377" s="169" t="s">
        <v>187</v>
      </c>
      <c r="F377" s="169"/>
      <c r="G377" s="271" t="s">
        <v>418</v>
      </c>
      <c r="H377" s="313" t="s">
        <v>188</v>
      </c>
      <c r="I377" s="279">
        <f t="shared" si="140"/>
        <v>22400</v>
      </c>
      <c r="J377" s="410">
        <f>J378</f>
        <v>13000</v>
      </c>
      <c r="K377" s="410">
        <f>K378</f>
        <v>8000</v>
      </c>
      <c r="N377" s="14"/>
      <c r="O377" s="14"/>
    </row>
    <row r="378" spans="1:15" s="12" customFormat="1" ht="20.100000000000001" hidden="1" customHeight="1" x14ac:dyDescent="0.25">
      <c r="A378" s="333"/>
      <c r="B378" s="333"/>
      <c r="C378" s="333"/>
      <c r="D378" s="333"/>
      <c r="E378" s="319"/>
      <c r="F378" s="319" t="s">
        <v>189</v>
      </c>
      <c r="G378" s="271" t="s">
        <v>418</v>
      </c>
      <c r="H378" s="337" t="s">
        <v>41</v>
      </c>
      <c r="I378" s="279">
        <v>22400</v>
      </c>
      <c r="J378" s="419">
        <v>13000</v>
      </c>
      <c r="K378" s="419">
        <v>8000</v>
      </c>
      <c r="L378" s="13"/>
    </row>
    <row r="379" spans="1:15" ht="20.100000000000001" hidden="1" customHeight="1" x14ac:dyDescent="0.25">
      <c r="A379" s="171"/>
      <c r="B379" s="171"/>
      <c r="C379" s="171"/>
      <c r="D379" s="171">
        <v>3234</v>
      </c>
      <c r="E379" s="171"/>
      <c r="F379" s="171"/>
      <c r="G379" s="271" t="s">
        <v>418</v>
      </c>
      <c r="H379" s="313" t="s">
        <v>42</v>
      </c>
      <c r="I379" s="279">
        <f>I380+I382+I384</f>
        <v>183000</v>
      </c>
      <c r="J379" s="410">
        <f>J380+J382+J384</f>
        <v>165000</v>
      </c>
      <c r="K379" s="410">
        <f>K380+K382+K384</f>
        <v>165000</v>
      </c>
      <c r="M379" s="10"/>
      <c r="N379" s="14"/>
      <c r="O379" s="14"/>
    </row>
    <row r="380" spans="1:15" ht="20.100000000000001" hidden="1" customHeight="1" x14ac:dyDescent="0.25">
      <c r="A380" s="171"/>
      <c r="B380" s="171"/>
      <c r="C380" s="171"/>
      <c r="D380" s="171"/>
      <c r="E380" s="169" t="s">
        <v>190</v>
      </c>
      <c r="F380" s="169"/>
      <c r="G380" s="271" t="s">
        <v>418</v>
      </c>
      <c r="H380" s="169" t="s">
        <v>191</v>
      </c>
      <c r="I380" s="279">
        <f>I381</f>
        <v>21000</v>
      </c>
      <c r="J380" s="410">
        <f>J381</f>
        <v>23000</v>
      </c>
      <c r="K380" s="410">
        <f>K381</f>
        <v>23000</v>
      </c>
      <c r="N380" s="14"/>
      <c r="O380" s="14"/>
    </row>
    <row r="381" spans="1:15" ht="20.100000000000001" hidden="1" customHeight="1" x14ac:dyDescent="0.25">
      <c r="A381" s="171"/>
      <c r="B381" s="171"/>
      <c r="C381" s="171"/>
      <c r="D381" s="171"/>
      <c r="E381" s="169"/>
      <c r="F381" s="169" t="s">
        <v>192</v>
      </c>
      <c r="G381" s="271" t="s">
        <v>418</v>
      </c>
      <c r="H381" s="169" t="s">
        <v>191</v>
      </c>
      <c r="I381" s="279">
        <v>21000</v>
      </c>
      <c r="J381" s="410">
        <v>23000</v>
      </c>
      <c r="K381" s="410">
        <v>23000</v>
      </c>
      <c r="N381" s="14"/>
      <c r="O381" s="14"/>
    </row>
    <row r="382" spans="1:15" ht="20.100000000000001" hidden="1" customHeight="1" x14ac:dyDescent="0.25">
      <c r="A382" s="171"/>
      <c r="B382" s="171"/>
      <c r="C382" s="171"/>
      <c r="D382" s="171"/>
      <c r="E382" s="169" t="s">
        <v>193</v>
      </c>
      <c r="F382" s="169"/>
      <c r="G382" s="271" t="s">
        <v>418</v>
      </c>
      <c r="H382" s="169" t="s">
        <v>194</v>
      </c>
      <c r="I382" s="279">
        <f>I383</f>
        <v>72000</v>
      </c>
      <c r="J382" s="411">
        <f t="shared" ref="J382:K382" si="141">J383</f>
        <v>53000</v>
      </c>
      <c r="K382" s="411">
        <f t="shared" si="141"/>
        <v>53000</v>
      </c>
      <c r="L382" s="9"/>
      <c r="N382" s="14"/>
      <c r="O382" s="14"/>
    </row>
    <row r="383" spans="1:15" ht="20.100000000000001" hidden="1" customHeight="1" x14ac:dyDescent="0.25">
      <c r="A383" s="171"/>
      <c r="B383" s="171"/>
      <c r="C383" s="171"/>
      <c r="D383" s="171"/>
      <c r="E383" s="169"/>
      <c r="F383" s="169" t="s">
        <v>195</v>
      </c>
      <c r="G383" s="271" t="s">
        <v>418</v>
      </c>
      <c r="H383" s="169" t="s">
        <v>194</v>
      </c>
      <c r="I383" s="279">
        <f>77000-5000</f>
        <v>72000</v>
      </c>
      <c r="J383" s="410">
        <v>53000</v>
      </c>
      <c r="K383" s="410">
        <v>53000</v>
      </c>
      <c r="L383" s="9"/>
      <c r="N383" s="14"/>
      <c r="O383" s="14"/>
    </row>
    <row r="384" spans="1:15" ht="20.100000000000001" hidden="1" customHeight="1" x14ac:dyDescent="0.25">
      <c r="A384" s="171"/>
      <c r="B384" s="171"/>
      <c r="C384" s="171"/>
      <c r="D384" s="171"/>
      <c r="E384" s="169" t="s">
        <v>196</v>
      </c>
      <c r="F384" s="169"/>
      <c r="G384" s="271" t="s">
        <v>418</v>
      </c>
      <c r="H384" s="169" t="s">
        <v>197</v>
      </c>
      <c r="I384" s="279">
        <f>I385+I386</f>
        <v>90000</v>
      </c>
      <c r="J384" s="411">
        <f t="shared" ref="J384:K384" si="142">J385+J386</f>
        <v>89000</v>
      </c>
      <c r="K384" s="411">
        <f t="shared" si="142"/>
        <v>89000</v>
      </c>
      <c r="N384" s="14"/>
      <c r="O384" s="14"/>
    </row>
    <row r="385" spans="1:15" ht="20.100000000000001" hidden="1" customHeight="1" x14ac:dyDescent="0.25">
      <c r="A385" s="171"/>
      <c r="B385" s="171"/>
      <c r="C385" s="171"/>
      <c r="D385" s="171"/>
      <c r="E385" s="169"/>
      <c r="F385" s="169" t="s">
        <v>198</v>
      </c>
      <c r="G385" s="271" t="s">
        <v>418</v>
      </c>
      <c r="H385" s="169" t="s">
        <v>197</v>
      </c>
      <c r="I385" s="279">
        <v>11000</v>
      </c>
      <c r="J385" s="410">
        <v>10000</v>
      </c>
      <c r="K385" s="410">
        <v>10000</v>
      </c>
      <c r="N385" s="14"/>
      <c r="O385" s="14"/>
    </row>
    <row r="386" spans="1:15" ht="30" hidden="1" x14ac:dyDescent="0.25">
      <c r="A386" s="171"/>
      <c r="B386" s="171"/>
      <c r="C386" s="171"/>
      <c r="D386" s="171"/>
      <c r="E386" s="169"/>
      <c r="F386" s="169" t="s">
        <v>199</v>
      </c>
      <c r="G386" s="271" t="s">
        <v>418</v>
      </c>
      <c r="H386" s="169" t="s">
        <v>200</v>
      </c>
      <c r="I386" s="279">
        <v>79000</v>
      </c>
      <c r="J386" s="410">
        <v>79000</v>
      </c>
      <c r="K386" s="410">
        <v>79000</v>
      </c>
      <c r="N386" s="14"/>
      <c r="O386" s="14"/>
    </row>
    <row r="387" spans="1:15" ht="20.100000000000001" hidden="1" customHeight="1" x14ac:dyDescent="0.25">
      <c r="A387" s="171"/>
      <c r="B387" s="171"/>
      <c r="C387" s="171"/>
      <c r="D387" s="171">
        <v>3235</v>
      </c>
      <c r="E387" s="171"/>
      <c r="F387" s="171"/>
      <c r="G387" s="271" t="s">
        <v>418</v>
      </c>
      <c r="H387" s="313" t="s">
        <v>43</v>
      </c>
      <c r="I387" s="279">
        <f>I388+I390+I392</f>
        <v>27000</v>
      </c>
      <c r="J387" s="411">
        <f t="shared" ref="J387:K387" si="143">J388+J390+J392</f>
        <v>25400</v>
      </c>
      <c r="K387" s="411">
        <f t="shared" si="143"/>
        <v>24500</v>
      </c>
      <c r="N387" s="14"/>
      <c r="O387" s="14"/>
    </row>
    <row r="388" spans="1:15" ht="30" hidden="1" x14ac:dyDescent="0.25">
      <c r="A388" s="171"/>
      <c r="B388" s="171"/>
      <c r="C388" s="171"/>
      <c r="D388" s="171"/>
      <c r="E388" s="169" t="s">
        <v>201</v>
      </c>
      <c r="F388" s="169"/>
      <c r="G388" s="271" t="s">
        <v>418</v>
      </c>
      <c r="H388" s="169" t="s">
        <v>202</v>
      </c>
      <c r="I388" s="279">
        <f>I389</f>
        <v>1000</v>
      </c>
      <c r="J388" s="410">
        <f>J389</f>
        <v>500</v>
      </c>
      <c r="K388" s="410">
        <f>K389</f>
        <v>500</v>
      </c>
      <c r="N388" s="14"/>
      <c r="O388" s="14"/>
    </row>
    <row r="389" spans="1:15" ht="30" hidden="1" x14ac:dyDescent="0.25">
      <c r="A389" s="171"/>
      <c r="B389" s="171"/>
      <c r="C389" s="171"/>
      <c r="D389" s="171"/>
      <c r="E389" s="169"/>
      <c r="F389" s="169" t="s">
        <v>203</v>
      </c>
      <c r="G389" s="271" t="s">
        <v>418</v>
      </c>
      <c r="H389" s="169" t="s">
        <v>202</v>
      </c>
      <c r="I389" s="279">
        <v>1000</v>
      </c>
      <c r="J389" s="410">
        <v>500</v>
      </c>
      <c r="K389" s="410">
        <v>500</v>
      </c>
      <c r="N389" s="14"/>
      <c r="O389" s="14"/>
    </row>
    <row r="390" spans="1:15" ht="20.100000000000001" hidden="1" customHeight="1" x14ac:dyDescent="0.25">
      <c r="A390" s="171"/>
      <c r="B390" s="171"/>
      <c r="C390" s="171"/>
      <c r="D390" s="171"/>
      <c r="E390" s="169" t="s">
        <v>373</v>
      </c>
      <c r="F390" s="169"/>
      <c r="G390" s="271" t="s">
        <v>418</v>
      </c>
      <c r="H390" s="169" t="s">
        <v>67</v>
      </c>
      <c r="I390" s="279">
        <f>I391</f>
        <v>22000</v>
      </c>
      <c r="J390" s="411">
        <f t="shared" ref="J390:K390" si="144">J391</f>
        <v>20900</v>
      </c>
      <c r="K390" s="411">
        <f t="shared" si="144"/>
        <v>20000</v>
      </c>
      <c r="N390" s="14"/>
      <c r="O390" s="14"/>
    </row>
    <row r="391" spans="1:15" ht="20.100000000000001" hidden="1" customHeight="1" x14ac:dyDescent="0.25">
      <c r="A391" s="171"/>
      <c r="B391" s="171"/>
      <c r="C391" s="171"/>
      <c r="D391" s="171"/>
      <c r="E391" s="169"/>
      <c r="F391" s="169" t="s">
        <v>374</v>
      </c>
      <c r="G391" s="271" t="s">
        <v>418</v>
      </c>
      <c r="H391" s="169" t="s">
        <v>67</v>
      </c>
      <c r="I391" s="279">
        <v>22000</v>
      </c>
      <c r="J391" s="410">
        <v>20900</v>
      </c>
      <c r="K391" s="410">
        <v>20000</v>
      </c>
      <c r="N391" s="14"/>
      <c r="O391" s="14"/>
    </row>
    <row r="392" spans="1:15" ht="20.100000000000001" hidden="1" customHeight="1" x14ac:dyDescent="0.25">
      <c r="A392" s="171"/>
      <c r="B392" s="171"/>
      <c r="C392" s="171"/>
      <c r="D392" s="171"/>
      <c r="E392" s="169" t="s">
        <v>204</v>
      </c>
      <c r="F392" s="169"/>
      <c r="G392" s="271" t="s">
        <v>418</v>
      </c>
      <c r="H392" s="169" t="s">
        <v>205</v>
      </c>
      <c r="I392" s="279">
        <f>I393</f>
        <v>4000</v>
      </c>
      <c r="J392" s="411">
        <f>J393</f>
        <v>4000</v>
      </c>
      <c r="K392" s="411">
        <f>K393</f>
        <v>4000</v>
      </c>
      <c r="N392" s="14"/>
      <c r="O392" s="14"/>
    </row>
    <row r="393" spans="1:15" ht="20.100000000000001" hidden="1" customHeight="1" x14ac:dyDescent="0.25">
      <c r="A393" s="171"/>
      <c r="B393" s="171"/>
      <c r="C393" s="171"/>
      <c r="D393" s="171"/>
      <c r="E393" s="169"/>
      <c r="F393" s="169" t="s">
        <v>206</v>
      </c>
      <c r="G393" s="271" t="s">
        <v>418</v>
      </c>
      <c r="H393" s="169" t="s">
        <v>205</v>
      </c>
      <c r="I393" s="279">
        <v>4000</v>
      </c>
      <c r="J393" s="410">
        <v>4000</v>
      </c>
      <c r="K393" s="410">
        <v>4000</v>
      </c>
      <c r="N393" s="14"/>
      <c r="O393" s="14"/>
    </row>
    <row r="394" spans="1:15" ht="20.100000000000001" hidden="1" customHeight="1" x14ac:dyDescent="0.25">
      <c r="A394" s="171"/>
      <c r="B394" s="171"/>
      <c r="C394" s="171"/>
      <c r="D394" s="171">
        <v>3236</v>
      </c>
      <c r="E394" s="171"/>
      <c r="F394" s="171"/>
      <c r="G394" s="271" t="s">
        <v>418</v>
      </c>
      <c r="H394" s="313" t="s">
        <v>44</v>
      </c>
      <c r="I394" s="279">
        <f>I395+I397</f>
        <v>125000</v>
      </c>
      <c r="J394" s="410">
        <f>J395+J397</f>
        <v>82400</v>
      </c>
      <c r="K394" s="410">
        <f>K395+K397</f>
        <v>54000</v>
      </c>
      <c r="N394" s="14"/>
      <c r="O394" s="14"/>
    </row>
    <row r="395" spans="1:15" ht="20.100000000000001" hidden="1" customHeight="1" x14ac:dyDescent="0.25">
      <c r="A395" s="171"/>
      <c r="B395" s="171"/>
      <c r="C395" s="171"/>
      <c r="D395" s="171"/>
      <c r="E395" s="169" t="s">
        <v>207</v>
      </c>
      <c r="F395" s="169"/>
      <c r="G395" s="271" t="s">
        <v>418</v>
      </c>
      <c r="H395" s="169" t="s">
        <v>208</v>
      </c>
      <c r="I395" s="279">
        <f>I396</f>
        <v>123000</v>
      </c>
      <c r="J395" s="410">
        <f>J396</f>
        <v>80000</v>
      </c>
      <c r="K395" s="410">
        <f>K396</f>
        <v>52000</v>
      </c>
      <c r="L395" s="9"/>
      <c r="N395" s="14"/>
      <c r="O395" s="14"/>
    </row>
    <row r="396" spans="1:15" ht="20.100000000000001" hidden="1" customHeight="1" x14ac:dyDescent="0.25">
      <c r="A396" s="171"/>
      <c r="B396" s="171"/>
      <c r="C396" s="171"/>
      <c r="D396" s="171"/>
      <c r="E396" s="169"/>
      <c r="F396" s="169" t="s">
        <v>209</v>
      </c>
      <c r="G396" s="271" t="s">
        <v>418</v>
      </c>
      <c r="H396" s="169" t="s">
        <v>208</v>
      </c>
      <c r="I396" s="279">
        <v>123000</v>
      </c>
      <c r="J396" s="410">
        <v>80000</v>
      </c>
      <c r="K396" s="410">
        <v>52000</v>
      </c>
      <c r="L396" s="9"/>
      <c r="N396" s="14"/>
      <c r="O396" s="14"/>
    </row>
    <row r="397" spans="1:15" ht="20.100000000000001" hidden="1" customHeight="1" x14ac:dyDescent="0.25">
      <c r="A397" s="171"/>
      <c r="B397" s="171"/>
      <c r="C397" s="171"/>
      <c r="D397" s="171"/>
      <c r="E397" s="169" t="s">
        <v>210</v>
      </c>
      <c r="F397" s="169"/>
      <c r="G397" s="271" t="s">
        <v>418</v>
      </c>
      <c r="H397" s="169" t="s">
        <v>211</v>
      </c>
      <c r="I397" s="279">
        <f>I398</f>
        <v>2000</v>
      </c>
      <c r="J397" s="410">
        <f>J398</f>
        <v>2400</v>
      </c>
      <c r="K397" s="410">
        <f>K398</f>
        <v>2000</v>
      </c>
      <c r="L397" s="9"/>
      <c r="N397" s="14"/>
      <c r="O397" s="14"/>
    </row>
    <row r="398" spans="1:15" ht="20.100000000000001" hidden="1" customHeight="1" x14ac:dyDescent="0.25">
      <c r="A398" s="171"/>
      <c r="B398" s="171"/>
      <c r="C398" s="171"/>
      <c r="D398" s="171"/>
      <c r="E398" s="169"/>
      <c r="F398" s="169" t="s">
        <v>212</v>
      </c>
      <c r="G398" s="271" t="s">
        <v>418</v>
      </c>
      <c r="H398" s="169" t="s">
        <v>211</v>
      </c>
      <c r="I398" s="279">
        <v>2000</v>
      </c>
      <c r="J398" s="410">
        <v>2400</v>
      </c>
      <c r="K398" s="410">
        <v>2000</v>
      </c>
      <c r="L398" s="9"/>
      <c r="N398" s="14"/>
      <c r="O398" s="14"/>
    </row>
    <row r="399" spans="1:15" ht="20.100000000000001" hidden="1" customHeight="1" x14ac:dyDescent="0.25">
      <c r="A399" s="171"/>
      <c r="B399" s="171"/>
      <c r="C399" s="171"/>
      <c r="D399" s="171">
        <v>3237</v>
      </c>
      <c r="E399" s="171"/>
      <c r="F399" s="171"/>
      <c r="G399" s="271" t="s">
        <v>418</v>
      </c>
      <c r="H399" s="313" t="s">
        <v>213</v>
      </c>
      <c r="I399" s="279">
        <f>I400+I402+I404</f>
        <v>745000</v>
      </c>
      <c r="J399" s="410">
        <f>J400+J402+J404</f>
        <v>152500</v>
      </c>
      <c r="K399" s="410">
        <f>K400+K402+K404</f>
        <v>96000</v>
      </c>
      <c r="L399" s="9"/>
      <c r="N399" s="14"/>
      <c r="O399" s="14"/>
    </row>
    <row r="400" spans="1:15" ht="20.100000000000001" hidden="1" customHeight="1" x14ac:dyDescent="0.25">
      <c r="A400" s="171"/>
      <c r="B400" s="171"/>
      <c r="C400" s="171"/>
      <c r="D400" s="171"/>
      <c r="E400" s="169" t="s">
        <v>214</v>
      </c>
      <c r="F400" s="169"/>
      <c r="G400" s="271" t="s">
        <v>418</v>
      </c>
      <c r="H400" s="169" t="s">
        <v>215</v>
      </c>
      <c r="I400" s="279">
        <f>I401</f>
        <v>130000</v>
      </c>
      <c r="J400" s="410">
        <f>J401</f>
        <v>45000</v>
      </c>
      <c r="K400" s="410">
        <f>K401</f>
        <v>25000</v>
      </c>
      <c r="L400" s="9"/>
    </row>
    <row r="401" spans="1:15" ht="20.100000000000001" hidden="1" customHeight="1" x14ac:dyDescent="0.25">
      <c r="A401" s="171"/>
      <c r="B401" s="171"/>
      <c r="C401" s="171"/>
      <c r="D401" s="171"/>
      <c r="E401" s="169"/>
      <c r="F401" s="169" t="s">
        <v>216</v>
      </c>
      <c r="G401" s="271" t="s">
        <v>418</v>
      </c>
      <c r="H401" s="169" t="s">
        <v>215</v>
      </c>
      <c r="I401" s="279">
        <v>130000</v>
      </c>
      <c r="J401" s="410">
        <v>45000</v>
      </c>
      <c r="K401" s="410">
        <v>25000</v>
      </c>
      <c r="L401" s="9"/>
    </row>
    <row r="402" spans="1:15" ht="20.100000000000001" hidden="1" customHeight="1" x14ac:dyDescent="0.25">
      <c r="A402" s="171"/>
      <c r="B402" s="171"/>
      <c r="C402" s="171"/>
      <c r="D402" s="171"/>
      <c r="E402" s="169" t="s">
        <v>217</v>
      </c>
      <c r="F402" s="169"/>
      <c r="G402" s="271" t="s">
        <v>418</v>
      </c>
      <c r="H402" s="169" t="s">
        <v>218</v>
      </c>
      <c r="I402" s="279">
        <f>I403</f>
        <v>65000</v>
      </c>
      <c r="J402" s="410">
        <f>J403</f>
        <v>41000</v>
      </c>
      <c r="K402" s="410">
        <f>K403</f>
        <v>21000</v>
      </c>
      <c r="L402" s="9"/>
    </row>
    <row r="403" spans="1:15" ht="20.100000000000001" hidden="1" customHeight="1" x14ac:dyDescent="0.25">
      <c r="A403" s="171"/>
      <c r="B403" s="171"/>
      <c r="C403" s="171"/>
      <c r="D403" s="171"/>
      <c r="E403" s="169"/>
      <c r="F403" s="169" t="s">
        <v>219</v>
      </c>
      <c r="G403" s="271" t="s">
        <v>418</v>
      </c>
      <c r="H403" s="169" t="s">
        <v>218</v>
      </c>
      <c r="I403" s="279">
        <v>65000</v>
      </c>
      <c r="J403" s="410">
        <v>41000</v>
      </c>
      <c r="K403" s="410">
        <v>21000</v>
      </c>
      <c r="L403" s="9"/>
    </row>
    <row r="404" spans="1:15" ht="20.100000000000001" hidden="1" customHeight="1" x14ac:dyDescent="0.25">
      <c r="A404" s="171"/>
      <c r="B404" s="171"/>
      <c r="C404" s="171"/>
      <c r="D404" s="171"/>
      <c r="E404" s="169" t="s">
        <v>220</v>
      </c>
      <c r="F404" s="169"/>
      <c r="G404" s="271" t="s">
        <v>418</v>
      </c>
      <c r="H404" s="169" t="s">
        <v>221</v>
      </c>
      <c r="I404" s="279">
        <f>I405</f>
        <v>550000</v>
      </c>
      <c r="J404" s="411">
        <f t="shared" ref="J404:K404" si="145">J405</f>
        <v>66500</v>
      </c>
      <c r="K404" s="411">
        <f t="shared" si="145"/>
        <v>50000</v>
      </c>
      <c r="L404" s="9"/>
      <c r="N404" s="14"/>
      <c r="O404" s="14"/>
    </row>
    <row r="405" spans="1:15" s="12" customFormat="1" ht="20.100000000000001" hidden="1" customHeight="1" x14ac:dyDescent="0.25">
      <c r="A405" s="253"/>
      <c r="B405" s="253"/>
      <c r="C405" s="253"/>
      <c r="D405" s="253"/>
      <c r="E405" s="319"/>
      <c r="F405" s="319" t="s">
        <v>222</v>
      </c>
      <c r="G405" s="271" t="s">
        <v>418</v>
      </c>
      <c r="H405" s="319" t="s">
        <v>221</v>
      </c>
      <c r="I405" s="279">
        <v>550000</v>
      </c>
      <c r="J405" s="419">
        <v>66500</v>
      </c>
      <c r="K405" s="419">
        <v>50000</v>
      </c>
      <c r="L405" s="18"/>
    </row>
    <row r="406" spans="1:15" ht="20.100000000000001" hidden="1" customHeight="1" x14ac:dyDescent="0.25">
      <c r="A406" s="171"/>
      <c r="B406" s="171"/>
      <c r="C406" s="171"/>
      <c r="D406" s="171">
        <v>3238</v>
      </c>
      <c r="E406" s="171"/>
      <c r="F406" s="171"/>
      <c r="G406" s="271" t="s">
        <v>418</v>
      </c>
      <c r="H406" s="313" t="s">
        <v>45</v>
      </c>
      <c r="I406" s="279">
        <f t="shared" ref="I406:K407" si="146">I407</f>
        <v>65500</v>
      </c>
      <c r="J406" s="410">
        <f t="shared" si="146"/>
        <v>50000</v>
      </c>
      <c r="K406" s="410">
        <f t="shared" si="146"/>
        <v>51000</v>
      </c>
      <c r="L406" s="9"/>
      <c r="N406" s="14"/>
      <c r="O406" s="14"/>
    </row>
    <row r="407" spans="1:15" ht="20.100000000000001" hidden="1" customHeight="1" x14ac:dyDescent="0.25">
      <c r="A407" s="171"/>
      <c r="B407" s="171"/>
      <c r="C407" s="171"/>
      <c r="D407" s="171"/>
      <c r="E407" s="169" t="s">
        <v>224</v>
      </c>
      <c r="F407" s="169"/>
      <c r="G407" s="271" t="s">
        <v>418</v>
      </c>
      <c r="H407" s="169" t="s">
        <v>225</v>
      </c>
      <c r="I407" s="279">
        <f t="shared" si="146"/>
        <v>65500</v>
      </c>
      <c r="J407" s="410">
        <f t="shared" si="146"/>
        <v>50000</v>
      </c>
      <c r="K407" s="410">
        <f t="shared" si="146"/>
        <v>51000</v>
      </c>
      <c r="L407" s="9"/>
      <c r="N407" s="14"/>
      <c r="O407" s="14"/>
    </row>
    <row r="408" spans="1:15" ht="20.100000000000001" hidden="1" customHeight="1" x14ac:dyDescent="0.25">
      <c r="A408" s="171"/>
      <c r="B408" s="171"/>
      <c r="C408" s="171"/>
      <c r="D408" s="171"/>
      <c r="E408" s="169"/>
      <c r="F408" s="169" t="s">
        <v>226</v>
      </c>
      <c r="G408" s="271" t="s">
        <v>418</v>
      </c>
      <c r="H408" s="169" t="s">
        <v>225</v>
      </c>
      <c r="I408" s="279">
        <f>46100-13850+5000+28250</f>
        <v>65500</v>
      </c>
      <c r="J408" s="410">
        <v>50000</v>
      </c>
      <c r="K408" s="410">
        <v>51000</v>
      </c>
      <c r="L408" s="9"/>
      <c r="N408" s="14"/>
      <c r="O408" s="14"/>
    </row>
    <row r="409" spans="1:15" ht="20.100000000000001" hidden="1" customHeight="1" x14ac:dyDescent="0.25">
      <c r="A409" s="171"/>
      <c r="B409" s="171"/>
      <c r="C409" s="171"/>
      <c r="D409" s="171">
        <v>3239</v>
      </c>
      <c r="E409" s="171"/>
      <c r="F409" s="171"/>
      <c r="G409" s="271" t="s">
        <v>418</v>
      </c>
      <c r="H409" s="313" t="s">
        <v>46</v>
      </c>
      <c r="I409" s="279">
        <f>I410+I413+I415+I417</f>
        <v>398000</v>
      </c>
      <c r="J409" s="410">
        <f>J410+J413+J415+J417</f>
        <v>356000</v>
      </c>
      <c r="K409" s="410">
        <f>K410+K413+K415+K417</f>
        <v>339000</v>
      </c>
      <c r="L409" s="9"/>
      <c r="N409" s="14"/>
      <c r="O409" s="14"/>
    </row>
    <row r="410" spans="1:15" ht="30" hidden="1" customHeight="1" x14ac:dyDescent="0.25">
      <c r="A410" s="171"/>
      <c r="B410" s="171"/>
      <c r="C410" s="171"/>
      <c r="D410" s="171"/>
      <c r="E410" s="169" t="s">
        <v>227</v>
      </c>
      <c r="F410" s="169"/>
      <c r="G410" s="271" t="s">
        <v>418</v>
      </c>
      <c r="H410" s="169" t="s">
        <v>228</v>
      </c>
      <c r="I410" s="279">
        <f>I411+I412</f>
        <v>28000</v>
      </c>
      <c r="J410" s="410">
        <f>J411</f>
        <v>11000</v>
      </c>
      <c r="K410" s="410">
        <f>K411</f>
        <v>9000</v>
      </c>
      <c r="L410" s="9"/>
      <c r="N410" s="14"/>
      <c r="O410" s="14"/>
    </row>
    <row r="411" spans="1:15" ht="30" hidden="1" customHeight="1" x14ac:dyDescent="0.25">
      <c r="A411" s="171"/>
      <c r="B411" s="171"/>
      <c r="C411" s="171"/>
      <c r="D411" s="171"/>
      <c r="E411" s="169"/>
      <c r="F411" s="169" t="s">
        <v>229</v>
      </c>
      <c r="G411" s="271" t="s">
        <v>418</v>
      </c>
      <c r="H411" s="169" t="s">
        <v>407</v>
      </c>
      <c r="I411" s="279">
        <v>28000</v>
      </c>
      <c r="J411" s="410">
        <v>11000</v>
      </c>
      <c r="K411" s="410">
        <v>9000</v>
      </c>
      <c r="L411" s="9"/>
      <c r="N411" s="14"/>
      <c r="O411" s="14"/>
    </row>
    <row r="412" spans="1:15" s="105" customFormat="1" ht="30" hidden="1" customHeight="1" x14ac:dyDescent="0.25">
      <c r="A412" s="171"/>
      <c r="B412" s="171"/>
      <c r="C412" s="171"/>
      <c r="D412" s="171"/>
      <c r="E412" s="169"/>
      <c r="F412" s="169" t="s">
        <v>408</v>
      </c>
      <c r="G412" s="271" t="s">
        <v>418</v>
      </c>
      <c r="H412" s="169" t="s">
        <v>406</v>
      </c>
      <c r="I412" s="279">
        <v>0</v>
      </c>
      <c r="J412" s="410">
        <v>0</v>
      </c>
      <c r="K412" s="410">
        <v>0</v>
      </c>
      <c r="L412" s="9"/>
      <c r="M412" s="1"/>
    </row>
    <row r="413" spans="1:15" ht="20.100000000000001" hidden="1" customHeight="1" x14ac:dyDescent="0.25">
      <c r="A413" s="171"/>
      <c r="B413" s="171"/>
      <c r="C413" s="171"/>
      <c r="D413" s="171"/>
      <c r="E413" s="169" t="s">
        <v>230</v>
      </c>
      <c r="F413" s="169"/>
      <c r="G413" s="271" t="s">
        <v>418</v>
      </c>
      <c r="H413" s="169" t="s">
        <v>231</v>
      </c>
      <c r="I413" s="279">
        <f>I414</f>
        <v>17000</v>
      </c>
      <c r="J413" s="410">
        <f>J414</f>
        <v>17000</v>
      </c>
      <c r="K413" s="410">
        <f>K414</f>
        <v>17000</v>
      </c>
      <c r="L413" s="9"/>
      <c r="N413" s="14"/>
      <c r="O413" s="14"/>
    </row>
    <row r="414" spans="1:15" ht="20.100000000000001" hidden="1" customHeight="1" x14ac:dyDescent="0.25">
      <c r="A414" s="171"/>
      <c r="B414" s="171"/>
      <c r="C414" s="171"/>
      <c r="D414" s="171"/>
      <c r="E414" s="169"/>
      <c r="F414" s="169" t="s">
        <v>232</v>
      </c>
      <c r="G414" s="271" t="s">
        <v>418</v>
      </c>
      <c r="H414" s="169" t="s">
        <v>231</v>
      </c>
      <c r="I414" s="279">
        <v>17000</v>
      </c>
      <c r="J414" s="410">
        <v>17000</v>
      </c>
      <c r="K414" s="410">
        <v>17000</v>
      </c>
      <c r="L414" s="9"/>
      <c r="N414" s="14"/>
      <c r="O414" s="14"/>
    </row>
    <row r="415" spans="1:15" ht="20.100000000000001" hidden="1" customHeight="1" x14ac:dyDescent="0.25">
      <c r="A415" s="171"/>
      <c r="B415" s="171"/>
      <c r="C415" s="171"/>
      <c r="D415" s="171"/>
      <c r="E415" s="169" t="s">
        <v>233</v>
      </c>
      <c r="F415" s="169"/>
      <c r="G415" s="271" t="s">
        <v>418</v>
      </c>
      <c r="H415" s="169" t="s">
        <v>234</v>
      </c>
      <c r="I415" s="279">
        <f>I416</f>
        <v>46000</v>
      </c>
      <c r="J415" s="410">
        <f>J416</f>
        <v>33000</v>
      </c>
      <c r="K415" s="410">
        <f>K416</f>
        <v>18000</v>
      </c>
      <c r="L415" s="9"/>
      <c r="N415" s="14"/>
      <c r="O415" s="14"/>
    </row>
    <row r="416" spans="1:15" ht="20.100000000000001" hidden="1" customHeight="1" x14ac:dyDescent="0.25">
      <c r="A416" s="171"/>
      <c r="B416" s="171"/>
      <c r="C416" s="171"/>
      <c r="D416" s="171"/>
      <c r="E416" s="169"/>
      <c r="F416" s="169" t="s">
        <v>235</v>
      </c>
      <c r="G416" s="271" t="s">
        <v>418</v>
      </c>
      <c r="H416" s="169" t="s">
        <v>234</v>
      </c>
      <c r="I416" s="279">
        <v>46000</v>
      </c>
      <c r="J416" s="410">
        <v>33000</v>
      </c>
      <c r="K416" s="410">
        <v>18000</v>
      </c>
      <c r="L416" s="9"/>
      <c r="N416" s="14"/>
      <c r="O416" s="14"/>
    </row>
    <row r="417" spans="1:15" ht="20.100000000000001" hidden="1" customHeight="1" x14ac:dyDescent="0.25">
      <c r="A417" s="171"/>
      <c r="B417" s="171"/>
      <c r="C417" s="171"/>
      <c r="D417" s="171"/>
      <c r="E417" s="169" t="s">
        <v>236</v>
      </c>
      <c r="F417" s="169"/>
      <c r="G417" s="271" t="s">
        <v>418</v>
      </c>
      <c r="H417" s="169" t="s">
        <v>237</v>
      </c>
      <c r="I417" s="279">
        <f>I418+I419+I420+I421+I422</f>
        <v>307000</v>
      </c>
      <c r="J417" s="410">
        <f>J418+J419+J420+J421+J422</f>
        <v>295000</v>
      </c>
      <c r="K417" s="410">
        <f>K418+K419+K420+K421+K422</f>
        <v>295000</v>
      </c>
      <c r="M417" s="10"/>
      <c r="N417" s="14"/>
      <c r="O417" s="14"/>
    </row>
    <row r="418" spans="1:15" ht="30" hidden="1" customHeight="1" x14ac:dyDescent="0.25">
      <c r="A418" s="171"/>
      <c r="B418" s="171"/>
      <c r="C418" s="171"/>
      <c r="D418" s="171"/>
      <c r="E418" s="169"/>
      <c r="F418" s="169" t="s">
        <v>238</v>
      </c>
      <c r="G418" s="271" t="s">
        <v>418</v>
      </c>
      <c r="H418" s="169" t="s">
        <v>239</v>
      </c>
      <c r="I418" s="279">
        <v>80000</v>
      </c>
      <c r="J418" s="410">
        <v>80000</v>
      </c>
      <c r="K418" s="410">
        <v>80000</v>
      </c>
      <c r="M418" s="10"/>
      <c r="N418" s="14"/>
      <c r="O418" s="14"/>
    </row>
    <row r="419" spans="1:15" ht="30" hidden="1" customHeight="1" x14ac:dyDescent="0.25">
      <c r="A419" s="171"/>
      <c r="B419" s="171"/>
      <c r="C419" s="171"/>
      <c r="D419" s="171"/>
      <c r="E419" s="169"/>
      <c r="F419" s="169" t="s">
        <v>240</v>
      </c>
      <c r="G419" s="271" t="s">
        <v>418</v>
      </c>
      <c r="H419" s="169" t="s">
        <v>241</v>
      </c>
      <c r="I419" s="279">
        <v>50000</v>
      </c>
      <c r="J419" s="410">
        <v>50000</v>
      </c>
      <c r="K419" s="410">
        <v>50000</v>
      </c>
      <c r="M419" s="10"/>
      <c r="N419" s="14"/>
      <c r="O419" s="14"/>
    </row>
    <row r="420" spans="1:15" ht="30" hidden="1" customHeight="1" x14ac:dyDescent="0.25">
      <c r="A420" s="171"/>
      <c r="B420" s="171"/>
      <c r="C420" s="171"/>
      <c r="D420" s="171"/>
      <c r="E420" s="169"/>
      <c r="F420" s="169" t="s">
        <v>242</v>
      </c>
      <c r="G420" s="271" t="s">
        <v>418</v>
      </c>
      <c r="H420" s="169" t="s">
        <v>243</v>
      </c>
      <c r="I420" s="279">
        <v>70000</v>
      </c>
      <c r="J420" s="410">
        <v>70000</v>
      </c>
      <c r="K420" s="410">
        <v>70000</v>
      </c>
      <c r="M420" s="10"/>
    </row>
    <row r="421" spans="1:15" ht="30" hidden="1" customHeight="1" x14ac:dyDescent="0.25">
      <c r="A421" s="171"/>
      <c r="B421" s="171"/>
      <c r="C421" s="171"/>
      <c r="D421" s="171"/>
      <c r="E421" s="169"/>
      <c r="F421" s="169" t="s">
        <v>244</v>
      </c>
      <c r="G421" s="271" t="s">
        <v>418</v>
      </c>
      <c r="H421" s="169" t="s">
        <v>245</v>
      </c>
      <c r="I421" s="279">
        <v>90000</v>
      </c>
      <c r="J421" s="410">
        <v>80000</v>
      </c>
      <c r="K421" s="410">
        <v>80000</v>
      </c>
      <c r="M421" s="10"/>
    </row>
    <row r="422" spans="1:15" ht="30" hidden="1" customHeight="1" x14ac:dyDescent="0.25">
      <c r="A422" s="171"/>
      <c r="B422" s="171"/>
      <c r="C422" s="171"/>
      <c r="D422" s="171"/>
      <c r="E422" s="169"/>
      <c r="F422" s="169" t="s">
        <v>246</v>
      </c>
      <c r="G422" s="271" t="s">
        <v>418</v>
      </c>
      <c r="H422" s="169" t="s">
        <v>247</v>
      </c>
      <c r="I422" s="279">
        <v>17000</v>
      </c>
      <c r="J422" s="410">
        <v>15000</v>
      </c>
      <c r="K422" s="410">
        <v>15000</v>
      </c>
      <c r="M422" s="10"/>
    </row>
    <row r="423" spans="1:15" ht="28.5" hidden="1" customHeight="1" x14ac:dyDescent="0.25">
      <c r="A423" s="171"/>
      <c r="B423" s="171"/>
      <c r="C423" s="172">
        <v>324</v>
      </c>
      <c r="D423" s="171"/>
      <c r="E423" s="169"/>
      <c r="F423" s="169"/>
      <c r="G423" s="271" t="s">
        <v>418</v>
      </c>
      <c r="H423" s="173" t="s">
        <v>47</v>
      </c>
      <c r="I423" s="286">
        <f t="shared" ref="I423:K425" si="147">I424</f>
        <v>0</v>
      </c>
      <c r="J423" s="415">
        <f t="shared" si="147"/>
        <v>0</v>
      </c>
      <c r="K423" s="415">
        <f t="shared" si="147"/>
        <v>0</v>
      </c>
      <c r="M423" s="10"/>
    </row>
    <row r="424" spans="1:15" ht="31.5" hidden="1" customHeight="1" x14ac:dyDescent="0.25">
      <c r="A424" s="171"/>
      <c r="B424" s="171"/>
      <c r="C424" s="171"/>
      <c r="D424" s="171">
        <v>3241</v>
      </c>
      <c r="E424" s="169"/>
      <c r="F424" s="169"/>
      <c r="G424" s="271" t="s">
        <v>418</v>
      </c>
      <c r="H424" s="169" t="s">
        <v>47</v>
      </c>
      <c r="I424" s="279">
        <f t="shared" si="147"/>
        <v>0</v>
      </c>
      <c r="J424" s="411">
        <f t="shared" si="147"/>
        <v>0</v>
      </c>
      <c r="K424" s="411">
        <f t="shared" si="147"/>
        <v>0</v>
      </c>
      <c r="L424" s="9"/>
      <c r="M424" s="10"/>
    </row>
    <row r="425" spans="1:15" ht="15" hidden="1" customHeight="1" x14ac:dyDescent="0.25">
      <c r="A425" s="171"/>
      <c r="B425" s="171"/>
      <c r="C425" s="171"/>
      <c r="D425" s="171"/>
      <c r="E425" s="169" t="s">
        <v>248</v>
      </c>
      <c r="F425" s="169"/>
      <c r="G425" s="271" t="s">
        <v>418</v>
      </c>
      <c r="H425" s="169" t="s">
        <v>249</v>
      </c>
      <c r="I425" s="279">
        <f t="shared" si="147"/>
        <v>0</v>
      </c>
      <c r="J425" s="411">
        <f t="shared" si="147"/>
        <v>0</v>
      </c>
      <c r="K425" s="411">
        <f t="shared" si="147"/>
        <v>0</v>
      </c>
    </row>
    <row r="426" spans="1:15" ht="36.75" hidden="1" customHeight="1" x14ac:dyDescent="0.25">
      <c r="A426" s="171"/>
      <c r="B426" s="171"/>
      <c r="C426" s="171"/>
      <c r="D426" s="171"/>
      <c r="E426" s="169"/>
      <c r="F426" s="169" t="s">
        <v>250</v>
      </c>
      <c r="G426" s="271" t="s">
        <v>418</v>
      </c>
      <c r="H426" s="169" t="s">
        <v>381</v>
      </c>
      <c r="I426" s="279">
        <v>0</v>
      </c>
      <c r="J426" s="410">
        <v>0</v>
      </c>
      <c r="K426" s="410">
        <v>0</v>
      </c>
    </row>
    <row r="427" spans="1:15" s="4" customFormat="1" ht="20.100000000000001" customHeight="1" x14ac:dyDescent="0.25">
      <c r="A427" s="172"/>
      <c r="B427" s="172"/>
      <c r="C427" s="172">
        <v>329</v>
      </c>
      <c r="D427" s="172"/>
      <c r="E427" s="172"/>
      <c r="F427" s="172"/>
      <c r="G427" s="271" t="s">
        <v>418</v>
      </c>
      <c r="H427" s="226" t="s">
        <v>49</v>
      </c>
      <c r="I427" s="286">
        <f>I428+I431+I438+I441+I444+I452</f>
        <v>278000</v>
      </c>
      <c r="J427" s="413">
        <f>J428+J431+J438+J441+J444+J452</f>
        <v>238000</v>
      </c>
      <c r="K427" s="413">
        <f>K428+K431+K438+K441+K444+K452</f>
        <v>240000</v>
      </c>
      <c r="L427" s="7"/>
      <c r="M427" s="3"/>
      <c r="N427" s="3"/>
      <c r="O427" s="3"/>
    </row>
    <row r="428" spans="1:15" ht="29.25" hidden="1" customHeight="1" x14ac:dyDescent="0.25">
      <c r="A428" s="171"/>
      <c r="B428" s="171"/>
      <c r="C428" s="171"/>
      <c r="D428" s="171">
        <v>3291</v>
      </c>
      <c r="E428" s="171"/>
      <c r="F428" s="171"/>
      <c r="G428" s="271" t="s">
        <v>418</v>
      </c>
      <c r="H428" s="313" t="s">
        <v>252</v>
      </c>
      <c r="I428" s="279">
        <f t="shared" ref="I428:K429" si="148">I429</f>
        <v>60000</v>
      </c>
      <c r="J428" s="278">
        <f t="shared" si="148"/>
        <v>62000</v>
      </c>
      <c r="K428" s="278">
        <f t="shared" si="148"/>
        <v>63000</v>
      </c>
    </row>
    <row r="429" spans="1:15" ht="30" hidden="1" customHeight="1" x14ac:dyDescent="0.25">
      <c r="A429" s="171"/>
      <c r="B429" s="171"/>
      <c r="C429" s="171"/>
      <c r="D429" s="171"/>
      <c r="E429" s="169" t="s">
        <v>253</v>
      </c>
      <c r="F429" s="169"/>
      <c r="G429" s="271" t="s">
        <v>418</v>
      </c>
      <c r="H429" s="169" t="s">
        <v>254</v>
      </c>
      <c r="I429" s="279">
        <f t="shared" si="148"/>
        <v>60000</v>
      </c>
      <c r="J429" s="278">
        <f t="shared" si="148"/>
        <v>62000</v>
      </c>
      <c r="K429" s="278">
        <f t="shared" si="148"/>
        <v>63000</v>
      </c>
    </row>
    <row r="430" spans="1:15" ht="30" hidden="1" customHeight="1" x14ac:dyDescent="0.25">
      <c r="A430" s="171"/>
      <c r="B430" s="171"/>
      <c r="C430" s="171"/>
      <c r="D430" s="171"/>
      <c r="E430" s="169"/>
      <c r="F430" s="169" t="s">
        <v>255</v>
      </c>
      <c r="G430" s="271" t="s">
        <v>418</v>
      </c>
      <c r="H430" s="169" t="s">
        <v>254</v>
      </c>
      <c r="I430" s="279">
        <v>60000</v>
      </c>
      <c r="J430" s="278">
        <v>62000</v>
      </c>
      <c r="K430" s="278">
        <v>63000</v>
      </c>
    </row>
    <row r="431" spans="1:15" ht="20.100000000000001" hidden="1" customHeight="1" x14ac:dyDescent="0.25">
      <c r="A431" s="171"/>
      <c r="B431" s="171"/>
      <c r="C431" s="171"/>
      <c r="D431" s="171">
        <v>3292</v>
      </c>
      <c r="E431" s="171"/>
      <c r="F431" s="171"/>
      <c r="G431" s="271" t="s">
        <v>418</v>
      </c>
      <c r="H431" s="313" t="s">
        <v>51</v>
      </c>
      <c r="I431" s="279">
        <f>I432+I436+I434</f>
        <v>62000</v>
      </c>
      <c r="J431" s="279">
        <f t="shared" ref="J431:K431" si="149">J432+J436+J434</f>
        <v>62000</v>
      </c>
      <c r="K431" s="279">
        <f t="shared" si="149"/>
        <v>63000</v>
      </c>
    </row>
    <row r="432" spans="1:15" ht="20.100000000000001" hidden="1" customHeight="1" x14ac:dyDescent="0.25">
      <c r="A432" s="171"/>
      <c r="B432" s="171"/>
      <c r="C432" s="171"/>
      <c r="D432" s="171"/>
      <c r="E432" s="169" t="s">
        <v>256</v>
      </c>
      <c r="F432" s="169"/>
      <c r="G432" s="271" t="s">
        <v>418</v>
      </c>
      <c r="H432" s="169" t="s">
        <v>257</v>
      </c>
      <c r="I432" s="279">
        <f>I433</f>
        <v>18000</v>
      </c>
      <c r="J432" s="278">
        <f>J433</f>
        <v>18000</v>
      </c>
      <c r="K432" s="278">
        <f>K433</f>
        <v>18000</v>
      </c>
    </row>
    <row r="433" spans="1:15" ht="20.100000000000001" hidden="1" customHeight="1" x14ac:dyDescent="0.25">
      <c r="A433" s="171"/>
      <c r="B433" s="171"/>
      <c r="C433" s="171"/>
      <c r="D433" s="171"/>
      <c r="E433" s="169"/>
      <c r="F433" s="169" t="s">
        <v>258</v>
      </c>
      <c r="G433" s="271" t="s">
        <v>418</v>
      </c>
      <c r="H433" s="169" t="s">
        <v>257</v>
      </c>
      <c r="I433" s="279">
        <v>18000</v>
      </c>
      <c r="J433" s="278">
        <v>18000</v>
      </c>
      <c r="K433" s="278">
        <v>18000</v>
      </c>
    </row>
    <row r="434" spans="1:15" ht="20.100000000000001" hidden="1" customHeight="1" x14ac:dyDescent="0.25">
      <c r="A434" s="171"/>
      <c r="B434" s="171"/>
      <c r="C434" s="171"/>
      <c r="D434" s="171"/>
      <c r="E434" s="169" t="s">
        <v>375</v>
      </c>
      <c r="F434" s="169"/>
      <c r="G434" s="271" t="s">
        <v>418</v>
      </c>
      <c r="H434" s="169" t="s">
        <v>377</v>
      </c>
      <c r="I434" s="279">
        <f>I435</f>
        <v>18000</v>
      </c>
      <c r="J434" s="279">
        <f t="shared" ref="J434:K434" si="150">J435</f>
        <v>18000</v>
      </c>
      <c r="K434" s="279">
        <f t="shared" si="150"/>
        <v>19000</v>
      </c>
    </row>
    <row r="435" spans="1:15" ht="20.100000000000001" hidden="1" customHeight="1" x14ac:dyDescent="0.25">
      <c r="A435" s="171"/>
      <c r="B435" s="171"/>
      <c r="C435" s="171"/>
      <c r="D435" s="171"/>
      <c r="E435" s="169"/>
      <c r="F435" s="169" t="s">
        <v>376</v>
      </c>
      <c r="G435" s="271" t="s">
        <v>418</v>
      </c>
      <c r="H435" s="169" t="s">
        <v>377</v>
      </c>
      <c r="I435" s="279">
        <v>18000</v>
      </c>
      <c r="J435" s="278">
        <v>18000</v>
      </c>
      <c r="K435" s="278">
        <v>19000</v>
      </c>
    </row>
    <row r="436" spans="1:15" ht="20.100000000000001" hidden="1" customHeight="1" x14ac:dyDescent="0.25">
      <c r="A436" s="171"/>
      <c r="B436" s="171"/>
      <c r="C436" s="171"/>
      <c r="D436" s="171"/>
      <c r="E436" s="169" t="s">
        <v>259</v>
      </c>
      <c r="F436" s="169"/>
      <c r="G436" s="271" t="s">
        <v>418</v>
      </c>
      <c r="H436" s="169" t="s">
        <v>260</v>
      </c>
      <c r="I436" s="279">
        <f>I437</f>
        <v>26000</v>
      </c>
      <c r="J436" s="278">
        <f>J437</f>
        <v>26000</v>
      </c>
      <c r="K436" s="278">
        <f>K437</f>
        <v>26000</v>
      </c>
      <c r="L436" s="14"/>
      <c r="M436" s="14"/>
      <c r="N436" s="14"/>
      <c r="O436" s="14"/>
    </row>
    <row r="437" spans="1:15" ht="20.100000000000001" hidden="1" customHeight="1" x14ac:dyDescent="0.25">
      <c r="A437" s="171"/>
      <c r="B437" s="171"/>
      <c r="C437" s="171"/>
      <c r="D437" s="171"/>
      <c r="E437" s="169"/>
      <c r="F437" s="169" t="s">
        <v>261</v>
      </c>
      <c r="G437" s="271" t="s">
        <v>418</v>
      </c>
      <c r="H437" s="169" t="s">
        <v>260</v>
      </c>
      <c r="I437" s="279">
        <v>26000</v>
      </c>
      <c r="J437" s="278">
        <v>26000</v>
      </c>
      <c r="K437" s="280">
        <v>26000</v>
      </c>
      <c r="L437" s="14"/>
      <c r="M437" s="14"/>
      <c r="N437" s="14"/>
      <c r="O437" s="14"/>
    </row>
    <row r="438" spans="1:15" ht="20.100000000000001" hidden="1" customHeight="1" x14ac:dyDescent="0.25">
      <c r="A438" s="171"/>
      <c r="B438" s="171"/>
      <c r="C438" s="171"/>
      <c r="D438" s="171">
        <v>3293</v>
      </c>
      <c r="E438" s="171"/>
      <c r="F438" s="171"/>
      <c r="G438" s="271" t="s">
        <v>418</v>
      </c>
      <c r="H438" s="313" t="s">
        <v>52</v>
      </c>
      <c r="I438" s="279">
        <f t="shared" ref="I438:K439" si="151">I439</f>
        <v>40000</v>
      </c>
      <c r="J438" s="278">
        <f t="shared" si="151"/>
        <v>20000</v>
      </c>
      <c r="K438" s="278">
        <f t="shared" si="151"/>
        <v>11000</v>
      </c>
      <c r="L438" s="14"/>
      <c r="M438" s="14"/>
      <c r="N438" s="14"/>
      <c r="O438" s="14"/>
    </row>
    <row r="439" spans="1:15" ht="20.100000000000001" hidden="1" customHeight="1" x14ac:dyDescent="0.25">
      <c r="A439" s="171"/>
      <c r="B439" s="171"/>
      <c r="C439" s="171"/>
      <c r="D439" s="171"/>
      <c r="E439" s="169" t="s">
        <v>262</v>
      </c>
      <c r="F439" s="169"/>
      <c r="G439" s="271" t="s">
        <v>418</v>
      </c>
      <c r="H439" s="169" t="s">
        <v>52</v>
      </c>
      <c r="I439" s="279">
        <f t="shared" si="151"/>
        <v>40000</v>
      </c>
      <c r="J439" s="278">
        <f t="shared" si="151"/>
        <v>20000</v>
      </c>
      <c r="K439" s="278">
        <f t="shared" si="151"/>
        <v>11000</v>
      </c>
      <c r="L439" s="14"/>
      <c r="M439" s="14"/>
      <c r="N439" s="14"/>
      <c r="O439" s="14"/>
    </row>
    <row r="440" spans="1:15" ht="20.100000000000001" hidden="1" customHeight="1" x14ac:dyDescent="0.25">
      <c r="A440" s="171"/>
      <c r="B440" s="171"/>
      <c r="C440" s="171"/>
      <c r="D440" s="171"/>
      <c r="E440" s="169"/>
      <c r="F440" s="169" t="s">
        <v>263</v>
      </c>
      <c r="G440" s="271" t="s">
        <v>418</v>
      </c>
      <c r="H440" s="169" t="s">
        <v>52</v>
      </c>
      <c r="I440" s="279">
        <v>40000</v>
      </c>
      <c r="J440" s="278">
        <v>20000</v>
      </c>
      <c r="K440" s="278">
        <v>11000</v>
      </c>
      <c r="L440" s="14"/>
      <c r="M440" s="14"/>
      <c r="N440" s="14"/>
      <c r="O440" s="14"/>
    </row>
    <row r="441" spans="1:15" ht="20.100000000000001" hidden="1" customHeight="1" x14ac:dyDescent="0.25">
      <c r="A441" s="171"/>
      <c r="B441" s="171"/>
      <c r="C441" s="171"/>
      <c r="D441" s="171">
        <v>3294</v>
      </c>
      <c r="E441" s="171"/>
      <c r="F441" s="171"/>
      <c r="G441" s="271" t="s">
        <v>418</v>
      </c>
      <c r="H441" s="313" t="s">
        <v>53</v>
      </c>
      <c r="I441" s="279">
        <f t="shared" ref="I441:K442" si="152">I442</f>
        <v>13000</v>
      </c>
      <c r="J441" s="278">
        <f t="shared" si="152"/>
        <v>13000</v>
      </c>
      <c r="K441" s="278">
        <f t="shared" si="152"/>
        <v>13000</v>
      </c>
      <c r="L441" s="14"/>
      <c r="M441" s="14"/>
      <c r="N441" s="14"/>
      <c r="O441" s="14"/>
    </row>
    <row r="442" spans="1:15" ht="20.100000000000001" hidden="1" customHeight="1" x14ac:dyDescent="0.25">
      <c r="A442" s="171"/>
      <c r="B442" s="171"/>
      <c r="C442" s="171"/>
      <c r="D442" s="171"/>
      <c r="E442" s="169" t="s">
        <v>264</v>
      </c>
      <c r="F442" s="169"/>
      <c r="G442" s="271" t="s">
        <v>418</v>
      </c>
      <c r="H442" s="169" t="s">
        <v>265</v>
      </c>
      <c r="I442" s="279">
        <f t="shared" si="152"/>
        <v>13000</v>
      </c>
      <c r="J442" s="278">
        <f t="shared" si="152"/>
        <v>13000</v>
      </c>
      <c r="K442" s="278">
        <f t="shared" si="152"/>
        <v>13000</v>
      </c>
      <c r="L442" s="14"/>
      <c r="M442" s="14"/>
      <c r="N442" s="14"/>
      <c r="O442" s="14"/>
    </row>
    <row r="443" spans="1:15" ht="20.100000000000001" hidden="1" customHeight="1" x14ac:dyDescent="0.25">
      <c r="A443" s="171"/>
      <c r="B443" s="171"/>
      <c r="C443" s="171"/>
      <c r="D443" s="171"/>
      <c r="E443" s="169"/>
      <c r="F443" s="169" t="s">
        <v>266</v>
      </c>
      <c r="G443" s="271" t="s">
        <v>418</v>
      </c>
      <c r="H443" s="169" t="s">
        <v>265</v>
      </c>
      <c r="I443" s="279">
        <v>13000</v>
      </c>
      <c r="J443" s="278">
        <v>13000</v>
      </c>
      <c r="K443" s="278">
        <v>13000</v>
      </c>
      <c r="L443" s="14"/>
      <c r="M443" s="14"/>
      <c r="N443" s="14"/>
      <c r="O443" s="14"/>
    </row>
    <row r="444" spans="1:15" ht="20.100000000000001" hidden="1" customHeight="1" x14ac:dyDescent="0.25">
      <c r="A444" s="171"/>
      <c r="B444" s="171"/>
      <c r="C444" s="171"/>
      <c r="D444" s="171">
        <v>3295</v>
      </c>
      <c r="E444" s="171"/>
      <c r="F444" s="171"/>
      <c r="G444" s="271" t="s">
        <v>418</v>
      </c>
      <c r="H444" s="313" t="s">
        <v>54</v>
      </c>
      <c r="I444" s="279">
        <f>I447+I449+I445</f>
        <v>73000</v>
      </c>
      <c r="J444" s="278">
        <f t="shared" ref="J444:K444" si="153">J447+J449+J445</f>
        <v>66000</v>
      </c>
      <c r="K444" s="278">
        <f t="shared" si="153"/>
        <v>69000</v>
      </c>
      <c r="L444" s="14"/>
      <c r="M444" s="14"/>
      <c r="N444" s="14"/>
      <c r="O444" s="14"/>
    </row>
    <row r="445" spans="1:15" s="1" customFormat="1" ht="20.100000000000001" hidden="1" customHeight="1" x14ac:dyDescent="0.25">
      <c r="A445" s="253"/>
      <c r="B445" s="253"/>
      <c r="C445" s="253"/>
      <c r="D445" s="253"/>
      <c r="E445" s="253">
        <v>32952</v>
      </c>
      <c r="F445" s="253"/>
      <c r="G445" s="271" t="s">
        <v>418</v>
      </c>
      <c r="H445" s="169" t="s">
        <v>389</v>
      </c>
      <c r="I445" s="283">
        <f>I446</f>
        <v>5000</v>
      </c>
      <c r="J445" s="280">
        <f>J446</f>
        <v>1000</v>
      </c>
      <c r="K445" s="280">
        <f>K446</f>
        <v>1000</v>
      </c>
    </row>
    <row r="446" spans="1:15" s="1" customFormat="1" ht="20.100000000000001" hidden="1" customHeight="1" x14ac:dyDescent="0.25">
      <c r="A446" s="253"/>
      <c r="B446" s="253"/>
      <c r="C446" s="253"/>
      <c r="D446" s="253"/>
      <c r="E446" s="253"/>
      <c r="F446" s="253">
        <v>329520</v>
      </c>
      <c r="G446" s="271" t="s">
        <v>418</v>
      </c>
      <c r="H446" s="169" t="s">
        <v>389</v>
      </c>
      <c r="I446" s="283">
        <v>5000</v>
      </c>
      <c r="J446" s="280">
        <v>1000</v>
      </c>
      <c r="K446" s="280">
        <v>1000</v>
      </c>
    </row>
    <row r="447" spans="1:15" ht="30" hidden="1" customHeight="1" x14ac:dyDescent="0.25">
      <c r="A447" s="171"/>
      <c r="B447" s="171"/>
      <c r="C447" s="171"/>
      <c r="D447" s="171"/>
      <c r="E447" s="169" t="s">
        <v>267</v>
      </c>
      <c r="F447" s="169"/>
      <c r="G447" s="271" t="s">
        <v>418</v>
      </c>
      <c r="H447" s="169" t="s">
        <v>268</v>
      </c>
      <c r="I447" s="279">
        <f>I448</f>
        <v>30000</v>
      </c>
      <c r="J447" s="278">
        <f>J448</f>
        <v>30000</v>
      </c>
      <c r="K447" s="278">
        <f>K448</f>
        <v>30000</v>
      </c>
      <c r="L447" s="14"/>
      <c r="M447" s="14"/>
      <c r="N447" s="14"/>
      <c r="O447" s="14"/>
    </row>
    <row r="448" spans="1:15" ht="30" hidden="1" customHeight="1" x14ac:dyDescent="0.25">
      <c r="A448" s="171"/>
      <c r="B448" s="171"/>
      <c r="C448" s="171"/>
      <c r="D448" s="171"/>
      <c r="E448" s="169"/>
      <c r="F448" s="169" t="s">
        <v>269</v>
      </c>
      <c r="G448" s="271" t="s">
        <v>418</v>
      </c>
      <c r="H448" s="169" t="s">
        <v>268</v>
      </c>
      <c r="I448" s="279">
        <v>30000</v>
      </c>
      <c r="J448" s="278">
        <v>30000</v>
      </c>
      <c r="K448" s="278">
        <v>30000</v>
      </c>
      <c r="L448" s="14"/>
      <c r="M448" s="14"/>
      <c r="N448" s="14"/>
      <c r="O448" s="14"/>
    </row>
    <row r="449" spans="1:15" ht="15" hidden="1" customHeight="1" x14ac:dyDescent="0.25">
      <c r="A449" s="171"/>
      <c r="B449" s="171"/>
      <c r="C449" s="171"/>
      <c r="D449" s="171"/>
      <c r="E449" s="169" t="s">
        <v>270</v>
      </c>
      <c r="F449" s="169"/>
      <c r="G449" s="271" t="s">
        <v>418</v>
      </c>
      <c r="H449" s="169" t="s">
        <v>271</v>
      </c>
      <c r="I449" s="279">
        <f>I450+I451</f>
        <v>38000</v>
      </c>
      <c r="J449" s="278">
        <f>J450+J451</f>
        <v>35000</v>
      </c>
      <c r="K449" s="278">
        <f>K450+K451</f>
        <v>38000</v>
      </c>
      <c r="L449" s="14"/>
      <c r="M449" s="14"/>
      <c r="N449" s="14"/>
      <c r="O449" s="14"/>
    </row>
    <row r="450" spans="1:15" ht="30" hidden="1" customHeight="1" x14ac:dyDescent="0.25">
      <c r="A450" s="171"/>
      <c r="B450" s="171"/>
      <c r="C450" s="171"/>
      <c r="D450" s="171"/>
      <c r="E450" s="169"/>
      <c r="F450" s="169" t="s">
        <v>272</v>
      </c>
      <c r="G450" s="271" t="s">
        <v>418</v>
      </c>
      <c r="H450" s="169" t="s">
        <v>273</v>
      </c>
      <c r="I450" s="279">
        <v>24000</v>
      </c>
      <c r="J450" s="278">
        <v>21000</v>
      </c>
      <c r="K450" s="278">
        <v>24000</v>
      </c>
      <c r="L450" s="14"/>
      <c r="M450" s="14"/>
      <c r="N450" s="14"/>
      <c r="O450" s="14"/>
    </row>
    <row r="451" spans="1:15" ht="20.100000000000001" hidden="1" customHeight="1" x14ac:dyDescent="0.25">
      <c r="A451" s="171"/>
      <c r="B451" s="171"/>
      <c r="C451" s="171"/>
      <c r="D451" s="171"/>
      <c r="E451" s="169"/>
      <c r="F451" s="169" t="s">
        <v>274</v>
      </c>
      <c r="G451" s="271" t="s">
        <v>418</v>
      </c>
      <c r="H451" s="169" t="s">
        <v>324</v>
      </c>
      <c r="I451" s="279">
        <v>14000</v>
      </c>
      <c r="J451" s="278">
        <v>14000</v>
      </c>
      <c r="K451" s="278">
        <v>14000</v>
      </c>
      <c r="L451" s="14"/>
      <c r="M451" s="14"/>
      <c r="N451" s="14"/>
      <c r="O451" s="14"/>
    </row>
    <row r="452" spans="1:15" ht="20.100000000000001" hidden="1" customHeight="1" x14ac:dyDescent="0.25">
      <c r="A452" s="171"/>
      <c r="B452" s="171"/>
      <c r="C452" s="171"/>
      <c r="D452" s="171">
        <v>3299</v>
      </c>
      <c r="E452" s="171"/>
      <c r="F452" s="171"/>
      <c r="G452" s="271" t="s">
        <v>418</v>
      </c>
      <c r="H452" s="313" t="s">
        <v>49</v>
      </c>
      <c r="I452" s="279">
        <f>I453</f>
        <v>30000</v>
      </c>
      <c r="J452" s="279">
        <f t="shared" ref="J452:K452" si="154">J453</f>
        <v>15000</v>
      </c>
      <c r="K452" s="279">
        <f t="shared" si="154"/>
        <v>21000</v>
      </c>
      <c r="L452" s="14"/>
      <c r="M452" s="14"/>
      <c r="N452" s="14"/>
      <c r="O452" s="14"/>
    </row>
    <row r="453" spans="1:15" ht="20.100000000000001" hidden="1" customHeight="1" x14ac:dyDescent="0.25">
      <c r="A453" s="171"/>
      <c r="B453" s="171"/>
      <c r="C453" s="171"/>
      <c r="D453" s="171"/>
      <c r="E453" s="169" t="s">
        <v>276</v>
      </c>
      <c r="F453" s="169"/>
      <c r="G453" s="271" t="s">
        <v>418</v>
      </c>
      <c r="H453" s="169" t="s">
        <v>49</v>
      </c>
      <c r="I453" s="279">
        <f>I454</f>
        <v>30000</v>
      </c>
      <c r="J453" s="279">
        <f t="shared" ref="J453:K453" si="155">J454</f>
        <v>15000</v>
      </c>
      <c r="K453" s="279">
        <f t="shared" si="155"/>
        <v>21000</v>
      </c>
    </row>
    <row r="454" spans="1:15" ht="20.100000000000001" hidden="1" customHeight="1" x14ac:dyDescent="0.25">
      <c r="A454" s="171"/>
      <c r="B454" s="171"/>
      <c r="C454" s="171"/>
      <c r="D454" s="171"/>
      <c r="E454" s="169"/>
      <c r="F454" s="169" t="s">
        <v>277</v>
      </c>
      <c r="G454" s="271" t="s">
        <v>418</v>
      </c>
      <c r="H454" s="169" t="s">
        <v>49</v>
      </c>
      <c r="I454" s="279">
        <v>30000</v>
      </c>
      <c r="J454" s="278">
        <v>15000</v>
      </c>
      <c r="K454" s="278">
        <v>21000</v>
      </c>
    </row>
    <row r="455" spans="1:15" s="4" customFormat="1" ht="20.100000000000001" customHeight="1" x14ac:dyDescent="0.25">
      <c r="A455" s="172"/>
      <c r="B455" s="172">
        <v>34</v>
      </c>
      <c r="C455" s="172"/>
      <c r="D455" s="172"/>
      <c r="E455" s="172"/>
      <c r="F455" s="172"/>
      <c r="G455" s="271"/>
      <c r="H455" s="226" t="s">
        <v>55</v>
      </c>
      <c r="I455" s="286">
        <f>I456</f>
        <v>20500</v>
      </c>
      <c r="J455" s="286">
        <f t="shared" ref="J455:K455" si="156">J456</f>
        <v>20500</v>
      </c>
      <c r="K455" s="286">
        <f t="shared" si="156"/>
        <v>21500</v>
      </c>
      <c r="L455" s="2"/>
      <c r="M455" s="3"/>
      <c r="N455" s="3"/>
      <c r="O455" s="3"/>
    </row>
    <row r="456" spans="1:15" s="4" customFormat="1" ht="20.100000000000001" customHeight="1" x14ac:dyDescent="0.25">
      <c r="A456" s="172"/>
      <c r="B456" s="172"/>
      <c r="C456" s="172">
        <v>343</v>
      </c>
      <c r="D456" s="172"/>
      <c r="E456" s="172"/>
      <c r="F456" s="172"/>
      <c r="G456" s="271" t="s">
        <v>418</v>
      </c>
      <c r="H456" s="226" t="s">
        <v>56</v>
      </c>
      <c r="I456" s="286">
        <f>I457+I460</f>
        <v>20500</v>
      </c>
      <c r="J456" s="415">
        <f>J457+J460</f>
        <v>20500</v>
      </c>
      <c r="K456" s="415">
        <f>K457+K460</f>
        <v>21500</v>
      </c>
      <c r="L456" s="2"/>
      <c r="M456" s="3"/>
      <c r="N456" s="3"/>
      <c r="O456" s="3"/>
    </row>
    <row r="457" spans="1:15" ht="20.100000000000001" hidden="1" customHeight="1" x14ac:dyDescent="0.25">
      <c r="A457" s="171"/>
      <c r="B457" s="171"/>
      <c r="C457" s="171"/>
      <c r="D457" s="171">
        <v>3431</v>
      </c>
      <c r="E457" s="171"/>
      <c r="F457" s="171"/>
      <c r="G457" s="271" t="s">
        <v>418</v>
      </c>
      <c r="H457" s="313" t="s">
        <v>57</v>
      </c>
      <c r="I457" s="279">
        <f>I458</f>
        <v>20000</v>
      </c>
      <c r="J457" s="279">
        <f t="shared" ref="J457:K457" si="157">J458</f>
        <v>20000</v>
      </c>
      <c r="K457" s="279">
        <f t="shared" si="157"/>
        <v>21000</v>
      </c>
    </row>
    <row r="458" spans="1:15" ht="20.100000000000001" hidden="1" customHeight="1" x14ac:dyDescent="0.25">
      <c r="A458" s="171"/>
      <c r="B458" s="171"/>
      <c r="C458" s="171"/>
      <c r="D458" s="171"/>
      <c r="E458" s="169" t="s">
        <v>278</v>
      </c>
      <c r="F458" s="169"/>
      <c r="G458" s="271" t="s">
        <v>418</v>
      </c>
      <c r="H458" s="169" t="s">
        <v>279</v>
      </c>
      <c r="I458" s="279">
        <f t="shared" ref="I458:K458" si="158">I459</f>
        <v>20000</v>
      </c>
      <c r="J458" s="278">
        <f t="shared" si="158"/>
        <v>20000</v>
      </c>
      <c r="K458" s="278">
        <f t="shared" si="158"/>
        <v>21000</v>
      </c>
    </row>
    <row r="459" spans="1:15" ht="20.100000000000001" hidden="1" customHeight="1" x14ac:dyDescent="0.25">
      <c r="A459" s="171"/>
      <c r="B459" s="171"/>
      <c r="C459" s="171"/>
      <c r="D459" s="171"/>
      <c r="E459" s="169"/>
      <c r="F459" s="169" t="s">
        <v>280</v>
      </c>
      <c r="G459" s="271" t="s">
        <v>418</v>
      </c>
      <c r="H459" s="169" t="s">
        <v>279</v>
      </c>
      <c r="I459" s="279">
        <v>20000</v>
      </c>
      <c r="J459" s="278">
        <v>20000</v>
      </c>
      <c r="K459" s="278">
        <v>21000</v>
      </c>
    </row>
    <row r="460" spans="1:15" ht="20.100000000000001" hidden="1" customHeight="1" x14ac:dyDescent="0.25">
      <c r="A460" s="171"/>
      <c r="B460" s="171"/>
      <c r="C460" s="171"/>
      <c r="D460" s="171">
        <v>3433</v>
      </c>
      <c r="E460" s="169"/>
      <c r="F460" s="169"/>
      <c r="G460" s="271" t="s">
        <v>418</v>
      </c>
      <c r="H460" s="169" t="s">
        <v>58</v>
      </c>
      <c r="I460" s="279">
        <f t="shared" ref="I460:K461" si="159">I461</f>
        <v>500</v>
      </c>
      <c r="J460" s="278">
        <f t="shared" si="159"/>
        <v>500</v>
      </c>
      <c r="K460" s="278">
        <f t="shared" si="159"/>
        <v>500</v>
      </c>
    </row>
    <row r="461" spans="1:15" ht="20.100000000000001" hidden="1" customHeight="1" x14ac:dyDescent="0.25">
      <c r="A461" s="171"/>
      <c r="B461" s="171"/>
      <c r="C461" s="171"/>
      <c r="D461" s="171"/>
      <c r="E461" s="169" t="s">
        <v>281</v>
      </c>
      <c r="F461" s="169"/>
      <c r="G461" s="271" t="s">
        <v>418</v>
      </c>
      <c r="H461" s="169" t="s">
        <v>58</v>
      </c>
      <c r="I461" s="279">
        <f t="shared" si="159"/>
        <v>500</v>
      </c>
      <c r="J461" s="278">
        <f t="shared" si="159"/>
        <v>500</v>
      </c>
      <c r="K461" s="278">
        <f t="shared" si="159"/>
        <v>500</v>
      </c>
    </row>
    <row r="462" spans="1:15" ht="20.100000000000001" hidden="1" customHeight="1" x14ac:dyDescent="0.25">
      <c r="A462" s="171"/>
      <c r="B462" s="171"/>
      <c r="C462" s="171"/>
      <c r="D462" s="171"/>
      <c r="E462" s="169"/>
      <c r="F462" s="169" t="s">
        <v>282</v>
      </c>
      <c r="G462" s="271" t="s">
        <v>418</v>
      </c>
      <c r="H462" s="169" t="s">
        <v>58</v>
      </c>
      <c r="I462" s="279">
        <v>500</v>
      </c>
      <c r="J462" s="278">
        <v>500</v>
      </c>
      <c r="K462" s="278">
        <v>500</v>
      </c>
    </row>
    <row r="463" spans="1:15" s="4" customFormat="1" ht="29.25" hidden="1" customHeight="1" x14ac:dyDescent="0.25">
      <c r="A463" s="172"/>
      <c r="B463" s="172">
        <v>37</v>
      </c>
      <c r="C463" s="172"/>
      <c r="D463" s="172"/>
      <c r="E463" s="172"/>
      <c r="F463" s="172"/>
      <c r="G463" s="271" t="s">
        <v>418</v>
      </c>
      <c r="H463" s="226" t="s">
        <v>59</v>
      </c>
      <c r="I463" s="286">
        <f>I464</f>
        <v>0</v>
      </c>
      <c r="J463" s="286">
        <f t="shared" ref="J463:K463" si="160">J464</f>
        <v>0</v>
      </c>
      <c r="K463" s="286">
        <f t="shared" si="160"/>
        <v>0</v>
      </c>
      <c r="L463" s="2"/>
      <c r="M463" s="3"/>
      <c r="N463" s="3"/>
      <c r="O463" s="3"/>
    </row>
    <row r="464" spans="1:15" s="4" customFormat="1" ht="27" hidden="1" customHeight="1" x14ac:dyDescent="0.25">
      <c r="A464" s="172"/>
      <c r="B464" s="172"/>
      <c r="C464" s="172">
        <v>372</v>
      </c>
      <c r="D464" s="172"/>
      <c r="E464" s="172"/>
      <c r="F464" s="172"/>
      <c r="G464" s="271" t="s">
        <v>418</v>
      </c>
      <c r="H464" s="226" t="s">
        <v>325</v>
      </c>
      <c r="I464" s="286">
        <f>I465</f>
        <v>0</v>
      </c>
      <c r="J464" s="286">
        <f t="shared" ref="J464:K464" si="161">J465</f>
        <v>0</v>
      </c>
      <c r="K464" s="286">
        <f t="shared" si="161"/>
        <v>0</v>
      </c>
      <c r="L464" s="2"/>
      <c r="M464" s="3"/>
      <c r="N464" s="3"/>
      <c r="O464" s="3"/>
    </row>
    <row r="465" spans="1:15" ht="20.100000000000001" hidden="1" customHeight="1" x14ac:dyDescent="0.25">
      <c r="A465" s="171"/>
      <c r="B465" s="171"/>
      <c r="C465" s="171"/>
      <c r="D465" s="171">
        <v>3721</v>
      </c>
      <c r="E465" s="171"/>
      <c r="F465" s="171"/>
      <c r="G465" s="271" t="s">
        <v>418</v>
      </c>
      <c r="H465" s="313" t="s">
        <v>283</v>
      </c>
      <c r="I465" s="279">
        <f>I466</f>
        <v>0</v>
      </c>
      <c r="J465" s="279">
        <f t="shared" ref="J465:K465" si="162">J466</f>
        <v>0</v>
      </c>
      <c r="K465" s="279">
        <f t="shared" si="162"/>
        <v>0</v>
      </c>
    </row>
    <row r="466" spans="1:15" ht="20.100000000000001" hidden="1" customHeight="1" x14ac:dyDescent="0.25">
      <c r="A466" s="171"/>
      <c r="B466" s="171"/>
      <c r="C466" s="171"/>
      <c r="D466" s="171"/>
      <c r="E466" s="169" t="s">
        <v>284</v>
      </c>
      <c r="F466" s="169"/>
      <c r="G466" s="271" t="s">
        <v>418</v>
      </c>
      <c r="H466" s="169" t="s">
        <v>285</v>
      </c>
      <c r="I466" s="279">
        <f>I467</f>
        <v>0</v>
      </c>
      <c r="J466" s="278">
        <f>J467</f>
        <v>0</v>
      </c>
      <c r="K466" s="278">
        <f>K467</f>
        <v>0</v>
      </c>
    </row>
    <row r="467" spans="1:15" ht="20.100000000000001" hidden="1" customHeight="1" x14ac:dyDescent="0.25">
      <c r="A467" s="171"/>
      <c r="B467" s="171"/>
      <c r="C467" s="171"/>
      <c r="D467" s="171"/>
      <c r="E467" s="169"/>
      <c r="F467" s="169" t="s">
        <v>286</v>
      </c>
      <c r="G467" s="271" t="s">
        <v>418</v>
      </c>
      <c r="H467" s="169" t="s">
        <v>285</v>
      </c>
      <c r="I467" s="279">
        <v>0</v>
      </c>
      <c r="J467" s="278">
        <v>0</v>
      </c>
      <c r="K467" s="278">
        <v>0</v>
      </c>
    </row>
    <row r="468" spans="1:15" ht="20.100000000000001" hidden="1" customHeight="1" x14ac:dyDescent="0.25">
      <c r="A468" s="171"/>
      <c r="B468" s="172">
        <v>38</v>
      </c>
      <c r="C468" s="171"/>
      <c r="D468" s="171"/>
      <c r="E468" s="169"/>
      <c r="F468" s="169"/>
      <c r="G468" s="271" t="s">
        <v>418</v>
      </c>
      <c r="H468" s="173" t="s">
        <v>62</v>
      </c>
      <c r="I468" s="286">
        <f>I469</f>
        <v>0</v>
      </c>
      <c r="J468" s="286">
        <f t="shared" ref="J468:K468" si="163">J469</f>
        <v>0</v>
      </c>
      <c r="K468" s="286">
        <f t="shared" si="163"/>
        <v>0</v>
      </c>
    </row>
    <row r="469" spans="1:15" s="4" customFormat="1" ht="20.100000000000001" hidden="1" customHeight="1" x14ac:dyDescent="0.25">
      <c r="A469" s="172"/>
      <c r="B469" s="172"/>
      <c r="C469" s="172">
        <v>381</v>
      </c>
      <c r="D469" s="172"/>
      <c r="E469" s="173"/>
      <c r="F469" s="173"/>
      <c r="G469" s="271" t="s">
        <v>418</v>
      </c>
      <c r="H469" s="173" t="s">
        <v>63</v>
      </c>
      <c r="I469" s="286">
        <f>I470</f>
        <v>0</v>
      </c>
      <c r="J469" s="286">
        <f t="shared" ref="J469:K471" si="164">J470</f>
        <v>0</v>
      </c>
      <c r="K469" s="286">
        <f t="shared" si="164"/>
        <v>0</v>
      </c>
      <c r="L469" s="2"/>
      <c r="M469" s="3"/>
      <c r="N469" s="3"/>
      <c r="O469" s="3"/>
    </row>
    <row r="470" spans="1:15" ht="20.100000000000001" hidden="1" customHeight="1" x14ac:dyDescent="0.25">
      <c r="A470" s="171"/>
      <c r="B470" s="171"/>
      <c r="C470" s="171"/>
      <c r="D470" s="171">
        <v>3811</v>
      </c>
      <c r="E470" s="169"/>
      <c r="F470" s="169"/>
      <c r="G470" s="271" t="s">
        <v>418</v>
      </c>
      <c r="H470" s="169" t="s">
        <v>64</v>
      </c>
      <c r="I470" s="279">
        <f>I471</f>
        <v>0</v>
      </c>
      <c r="J470" s="279">
        <f t="shared" si="164"/>
        <v>0</v>
      </c>
      <c r="K470" s="279">
        <f t="shared" si="164"/>
        <v>0</v>
      </c>
    </row>
    <row r="471" spans="1:15" ht="27" hidden="1" customHeight="1" x14ac:dyDescent="0.25">
      <c r="A471" s="171"/>
      <c r="B471" s="171"/>
      <c r="C471" s="171"/>
      <c r="D471" s="171"/>
      <c r="E471" s="319" t="s">
        <v>358</v>
      </c>
      <c r="F471" s="169"/>
      <c r="G471" s="271" t="s">
        <v>418</v>
      </c>
      <c r="H471" s="169" t="s">
        <v>359</v>
      </c>
      <c r="I471" s="279">
        <f>I472</f>
        <v>0</v>
      </c>
      <c r="J471" s="279">
        <f t="shared" si="164"/>
        <v>0</v>
      </c>
      <c r="K471" s="279">
        <f t="shared" si="164"/>
        <v>0</v>
      </c>
    </row>
    <row r="472" spans="1:15" ht="28.5" hidden="1" customHeight="1" x14ac:dyDescent="0.25">
      <c r="A472" s="171"/>
      <c r="B472" s="171"/>
      <c r="C472" s="171"/>
      <c r="D472" s="171"/>
      <c r="E472" s="319"/>
      <c r="F472" s="169" t="s">
        <v>360</v>
      </c>
      <c r="G472" s="271" t="s">
        <v>418</v>
      </c>
      <c r="H472" s="169" t="s">
        <v>359</v>
      </c>
      <c r="I472" s="279">
        <v>0</v>
      </c>
      <c r="J472" s="278">
        <v>0</v>
      </c>
      <c r="K472" s="278">
        <v>0</v>
      </c>
    </row>
    <row r="473" spans="1:15" ht="29.25" customHeight="1" x14ac:dyDescent="0.25">
      <c r="A473" s="165"/>
      <c r="B473" s="165"/>
      <c r="C473" s="165"/>
      <c r="D473" s="165"/>
      <c r="E473" s="165"/>
      <c r="F473" s="165"/>
      <c r="G473" s="306"/>
      <c r="H473" s="307" t="s">
        <v>326</v>
      </c>
      <c r="I473" s="276"/>
      <c r="J473" s="276"/>
      <c r="K473" s="276"/>
    </row>
    <row r="474" spans="1:15" ht="20.100000000000001" customHeight="1" x14ac:dyDescent="0.25">
      <c r="A474" s="171"/>
      <c r="B474" s="171"/>
      <c r="C474" s="171"/>
      <c r="D474" s="171"/>
      <c r="E474" s="171"/>
      <c r="F474" s="171"/>
      <c r="G474" s="273"/>
      <c r="H474" s="336" t="s">
        <v>288</v>
      </c>
      <c r="I474" s="279"/>
      <c r="J474" s="277"/>
      <c r="K474" s="277"/>
    </row>
    <row r="475" spans="1:15" s="4" customFormat="1" ht="20.100000000000001" customHeight="1" x14ac:dyDescent="0.25">
      <c r="A475" s="316">
        <v>4</v>
      </c>
      <c r="B475" s="172"/>
      <c r="C475" s="172"/>
      <c r="D475" s="172"/>
      <c r="E475" s="172"/>
      <c r="F475" s="172"/>
      <c r="G475" s="311"/>
      <c r="H475" s="226" t="s">
        <v>327</v>
      </c>
      <c r="I475" s="286">
        <f>I476+I481</f>
        <v>2625000</v>
      </c>
      <c r="J475" s="286">
        <f t="shared" ref="J475:K475" si="165">J476+J481</f>
        <v>40900</v>
      </c>
      <c r="K475" s="286">
        <f t="shared" si="165"/>
        <v>40160</v>
      </c>
      <c r="L475" s="7"/>
      <c r="M475" s="7"/>
      <c r="N475" s="7"/>
      <c r="O475" s="3"/>
    </row>
    <row r="476" spans="1:15" s="4" customFormat="1" ht="30" customHeight="1" x14ac:dyDescent="0.25">
      <c r="A476" s="316"/>
      <c r="B476" s="172">
        <v>41</v>
      </c>
      <c r="C476" s="172"/>
      <c r="D476" s="172"/>
      <c r="E476" s="172"/>
      <c r="F476" s="172"/>
      <c r="G476" s="311"/>
      <c r="H476" s="226" t="s">
        <v>65</v>
      </c>
      <c r="I476" s="286">
        <f t="shared" ref="I476:K478" si="166">I477</f>
        <v>10000</v>
      </c>
      <c r="J476" s="286">
        <f t="shared" si="166"/>
        <v>900</v>
      </c>
      <c r="K476" s="286">
        <f t="shared" si="166"/>
        <v>900</v>
      </c>
      <c r="L476" s="2"/>
      <c r="M476" s="8"/>
      <c r="N476" s="3"/>
      <c r="O476" s="8"/>
    </row>
    <row r="477" spans="1:15" s="4" customFormat="1" ht="20.100000000000001" customHeight="1" x14ac:dyDescent="0.25">
      <c r="A477" s="316"/>
      <c r="B477" s="172"/>
      <c r="C477" s="172">
        <v>412</v>
      </c>
      <c r="D477" s="172"/>
      <c r="E477" s="172"/>
      <c r="F477" s="172"/>
      <c r="G477" s="271" t="s">
        <v>418</v>
      </c>
      <c r="H477" s="226" t="s">
        <v>328</v>
      </c>
      <c r="I477" s="286">
        <f t="shared" si="166"/>
        <v>10000</v>
      </c>
      <c r="J477" s="413">
        <f t="shared" ref="J477:K479" si="167">J478</f>
        <v>900</v>
      </c>
      <c r="K477" s="413">
        <f t="shared" si="167"/>
        <v>900</v>
      </c>
      <c r="L477" s="2"/>
      <c r="M477" s="3"/>
      <c r="N477" s="3"/>
      <c r="O477" s="3"/>
    </row>
    <row r="478" spans="1:15" ht="20.100000000000001" hidden="1" customHeight="1" x14ac:dyDescent="0.25">
      <c r="A478" s="333"/>
      <c r="B478" s="171"/>
      <c r="C478" s="171"/>
      <c r="D478" s="171">
        <v>4123</v>
      </c>
      <c r="E478" s="171"/>
      <c r="F478" s="171"/>
      <c r="G478" s="273" t="s">
        <v>418</v>
      </c>
      <c r="H478" s="313" t="s">
        <v>67</v>
      </c>
      <c r="I478" s="279">
        <f t="shared" si="166"/>
        <v>10000</v>
      </c>
      <c r="J478" s="278">
        <f t="shared" si="167"/>
        <v>900</v>
      </c>
      <c r="K478" s="278">
        <f t="shared" si="167"/>
        <v>900</v>
      </c>
    </row>
    <row r="479" spans="1:15" ht="19.5" hidden="1" customHeight="1" x14ac:dyDescent="0.25">
      <c r="A479" s="333"/>
      <c r="B479" s="171"/>
      <c r="C479" s="171"/>
      <c r="D479" s="171"/>
      <c r="E479" s="169" t="s">
        <v>329</v>
      </c>
      <c r="F479" s="169"/>
      <c r="G479" s="273" t="s">
        <v>418</v>
      </c>
      <c r="H479" s="313" t="s">
        <v>67</v>
      </c>
      <c r="I479" s="279">
        <f>I480</f>
        <v>10000</v>
      </c>
      <c r="J479" s="278">
        <f t="shared" si="167"/>
        <v>900</v>
      </c>
      <c r="K479" s="278">
        <f t="shared" si="167"/>
        <v>900</v>
      </c>
    </row>
    <row r="480" spans="1:15" ht="20.100000000000001" hidden="1" customHeight="1" x14ac:dyDescent="0.25">
      <c r="A480" s="333"/>
      <c r="B480" s="171"/>
      <c r="C480" s="171"/>
      <c r="D480" s="171"/>
      <c r="E480" s="169"/>
      <c r="F480" s="169" t="s">
        <v>330</v>
      </c>
      <c r="G480" s="273" t="s">
        <v>418</v>
      </c>
      <c r="H480" s="313" t="s">
        <v>67</v>
      </c>
      <c r="I480" s="279">
        <v>10000</v>
      </c>
      <c r="J480" s="278">
        <v>900</v>
      </c>
      <c r="K480" s="278">
        <v>900</v>
      </c>
    </row>
    <row r="481" spans="1:15" ht="29.25" customHeight="1" x14ac:dyDescent="0.25">
      <c r="A481" s="339"/>
      <c r="B481" s="172">
        <v>42</v>
      </c>
      <c r="C481" s="318"/>
      <c r="D481" s="318"/>
      <c r="E481" s="318"/>
      <c r="F481" s="318"/>
      <c r="G481" s="273"/>
      <c r="H481" s="226" t="s">
        <v>68</v>
      </c>
      <c r="I481" s="286">
        <f>I482+I501+I505</f>
        <v>2615000</v>
      </c>
      <c r="J481" s="286">
        <f>J482+J501+J505</f>
        <v>40000</v>
      </c>
      <c r="K481" s="286">
        <f>K482+K501+K505</f>
        <v>39260</v>
      </c>
      <c r="L481" s="9"/>
      <c r="M481" s="10"/>
      <c r="O481" s="10"/>
    </row>
    <row r="482" spans="1:15" s="4" customFormat="1" ht="20.100000000000001" customHeight="1" x14ac:dyDescent="0.25">
      <c r="A482" s="316"/>
      <c r="B482" s="172"/>
      <c r="C482" s="172">
        <v>422</v>
      </c>
      <c r="D482" s="172"/>
      <c r="E482" s="172"/>
      <c r="F482" s="172"/>
      <c r="G482" s="271" t="s">
        <v>418</v>
      </c>
      <c r="H482" s="226" t="s">
        <v>69</v>
      </c>
      <c r="I482" s="286">
        <f>I483+I493+I498+I490</f>
        <v>2605000</v>
      </c>
      <c r="J482" s="415">
        <f t="shared" ref="J482:K482" si="168">J483+J493+J498+J490</f>
        <v>40000</v>
      </c>
      <c r="K482" s="415">
        <f t="shared" si="168"/>
        <v>39260</v>
      </c>
      <c r="L482" s="2"/>
      <c r="M482" s="3"/>
      <c r="N482" s="3"/>
      <c r="O482" s="3"/>
    </row>
    <row r="483" spans="1:15" s="12" customFormat="1" ht="20.100000000000001" hidden="1" customHeight="1" x14ac:dyDescent="0.25">
      <c r="A483" s="333"/>
      <c r="B483" s="333"/>
      <c r="C483" s="333"/>
      <c r="D483" s="333">
        <v>4221</v>
      </c>
      <c r="E483" s="333"/>
      <c r="F483" s="333"/>
      <c r="G483" s="273" t="s">
        <v>418</v>
      </c>
      <c r="H483" s="337" t="s">
        <v>70</v>
      </c>
      <c r="I483" s="279">
        <f>I484+I486+I488</f>
        <v>54000</v>
      </c>
      <c r="J483" s="411">
        <f t="shared" ref="J483:K483" si="169">J484+J486+J488</f>
        <v>5000</v>
      </c>
      <c r="K483" s="411">
        <f t="shared" si="169"/>
        <v>5000</v>
      </c>
      <c r="L483" s="15"/>
      <c r="M483" s="1"/>
      <c r="N483" s="1"/>
      <c r="O483" s="1"/>
    </row>
    <row r="484" spans="1:15" ht="20.100000000000001" hidden="1" customHeight="1" x14ac:dyDescent="0.25">
      <c r="A484" s="333"/>
      <c r="B484" s="171"/>
      <c r="C484" s="171"/>
      <c r="D484" s="171"/>
      <c r="E484" s="169" t="s">
        <v>331</v>
      </c>
      <c r="F484" s="169"/>
      <c r="G484" s="273" t="s">
        <v>418</v>
      </c>
      <c r="H484" s="169" t="s">
        <v>332</v>
      </c>
      <c r="I484" s="279">
        <f>I485</f>
        <v>34000</v>
      </c>
      <c r="J484" s="410">
        <f>J485</f>
        <v>5000</v>
      </c>
      <c r="K484" s="410">
        <f>K485</f>
        <v>5000</v>
      </c>
    </row>
    <row r="485" spans="1:15" ht="20.100000000000001" hidden="1" customHeight="1" x14ac:dyDescent="0.25">
      <c r="A485" s="333"/>
      <c r="B485" s="171"/>
      <c r="C485" s="171"/>
      <c r="D485" s="171"/>
      <c r="E485" s="169"/>
      <c r="F485" s="169" t="s">
        <v>333</v>
      </c>
      <c r="G485" s="273" t="s">
        <v>418</v>
      </c>
      <c r="H485" s="169" t="s">
        <v>332</v>
      </c>
      <c r="I485" s="279">
        <v>34000</v>
      </c>
      <c r="J485" s="410">
        <v>5000</v>
      </c>
      <c r="K485" s="410">
        <v>5000</v>
      </c>
    </row>
    <row r="486" spans="1:15" ht="20.100000000000001" hidden="1" customHeight="1" x14ac:dyDescent="0.25">
      <c r="A486" s="333"/>
      <c r="B486" s="171"/>
      <c r="C486" s="171"/>
      <c r="D486" s="171"/>
      <c r="E486" s="169" t="s">
        <v>334</v>
      </c>
      <c r="F486" s="169"/>
      <c r="G486" s="273" t="s">
        <v>418</v>
      </c>
      <c r="H486" s="169" t="s">
        <v>335</v>
      </c>
      <c r="I486" s="279">
        <f>I487</f>
        <v>20000</v>
      </c>
      <c r="J486" s="410">
        <f>J487</f>
        <v>0</v>
      </c>
      <c r="K486" s="410">
        <f>K487</f>
        <v>0</v>
      </c>
    </row>
    <row r="487" spans="1:15" ht="20.100000000000001" hidden="1" customHeight="1" x14ac:dyDescent="0.25">
      <c r="A487" s="333"/>
      <c r="B487" s="171"/>
      <c r="C487" s="171"/>
      <c r="D487" s="171"/>
      <c r="E487" s="169"/>
      <c r="F487" s="169" t="s">
        <v>336</v>
      </c>
      <c r="G487" s="273" t="s">
        <v>418</v>
      </c>
      <c r="H487" s="169" t="s">
        <v>335</v>
      </c>
      <c r="I487" s="279">
        <v>20000</v>
      </c>
      <c r="J487" s="410">
        <v>0</v>
      </c>
      <c r="K487" s="410">
        <v>0</v>
      </c>
    </row>
    <row r="488" spans="1:15" s="162" customFormat="1" ht="20.100000000000001" hidden="1" customHeight="1" x14ac:dyDescent="0.25">
      <c r="A488" s="333"/>
      <c r="B488" s="171"/>
      <c r="C488" s="171"/>
      <c r="D488" s="171"/>
      <c r="E488" s="169" t="s">
        <v>481</v>
      </c>
      <c r="F488" s="169"/>
      <c r="G488" s="273" t="s">
        <v>483</v>
      </c>
      <c r="H488" s="169" t="s">
        <v>480</v>
      </c>
      <c r="I488" s="279">
        <f>I489</f>
        <v>0</v>
      </c>
      <c r="J488" s="411">
        <f t="shared" ref="J488:K488" si="170">J489</f>
        <v>0</v>
      </c>
      <c r="K488" s="411">
        <f t="shared" si="170"/>
        <v>0</v>
      </c>
      <c r="L488" s="17"/>
      <c r="M488" s="1"/>
      <c r="N488" s="1"/>
      <c r="O488" s="1"/>
    </row>
    <row r="489" spans="1:15" s="162" customFormat="1" ht="20.100000000000001" hidden="1" customHeight="1" x14ac:dyDescent="0.25">
      <c r="A489" s="333"/>
      <c r="B489" s="171"/>
      <c r="C489" s="171"/>
      <c r="D489" s="171"/>
      <c r="E489" s="169"/>
      <c r="F489" s="169" t="s">
        <v>482</v>
      </c>
      <c r="G489" s="273" t="s">
        <v>483</v>
      </c>
      <c r="H489" s="169" t="s">
        <v>480</v>
      </c>
      <c r="I489" s="279">
        <v>0</v>
      </c>
      <c r="J489" s="410">
        <v>0</v>
      </c>
      <c r="K489" s="410">
        <v>0</v>
      </c>
      <c r="L489" s="17"/>
      <c r="M489" s="1"/>
      <c r="N489" s="1"/>
      <c r="O489" s="1"/>
    </row>
    <row r="490" spans="1:15" s="107" customFormat="1" ht="20.100000000000001" hidden="1" customHeight="1" x14ac:dyDescent="0.25">
      <c r="A490" s="333"/>
      <c r="B490" s="171"/>
      <c r="C490" s="171"/>
      <c r="D490" s="171">
        <v>4223</v>
      </c>
      <c r="E490" s="169"/>
      <c r="F490" s="169"/>
      <c r="G490" s="273" t="s">
        <v>418</v>
      </c>
      <c r="H490" s="169" t="s">
        <v>427</v>
      </c>
      <c r="I490" s="279">
        <f>I491</f>
        <v>20000</v>
      </c>
      <c r="J490" s="411">
        <f t="shared" ref="J490:K490" si="171">J491</f>
        <v>0</v>
      </c>
      <c r="K490" s="411">
        <f t="shared" si="171"/>
        <v>0</v>
      </c>
      <c r="L490" s="17"/>
      <c r="M490" s="1"/>
      <c r="N490" s="1"/>
      <c r="O490" s="1"/>
    </row>
    <row r="491" spans="1:15" s="107" customFormat="1" ht="20.100000000000001" hidden="1" customHeight="1" x14ac:dyDescent="0.25">
      <c r="A491" s="333"/>
      <c r="B491" s="171"/>
      <c r="C491" s="171"/>
      <c r="D491" s="171"/>
      <c r="E491" s="169" t="s">
        <v>429</v>
      </c>
      <c r="F491" s="169"/>
      <c r="G491" s="273" t="s">
        <v>418</v>
      </c>
      <c r="H491" s="169" t="s">
        <v>428</v>
      </c>
      <c r="I491" s="279">
        <f>I492</f>
        <v>20000</v>
      </c>
      <c r="J491" s="411">
        <f t="shared" ref="J491:K491" si="172">J492</f>
        <v>0</v>
      </c>
      <c r="K491" s="411">
        <f t="shared" si="172"/>
        <v>0</v>
      </c>
      <c r="L491" s="17"/>
      <c r="M491" s="1"/>
      <c r="N491" s="1"/>
      <c r="O491" s="1"/>
    </row>
    <row r="492" spans="1:15" s="107" customFormat="1" ht="20.100000000000001" hidden="1" customHeight="1" x14ac:dyDescent="0.25">
      <c r="A492" s="333"/>
      <c r="B492" s="171"/>
      <c r="C492" s="171"/>
      <c r="D492" s="171"/>
      <c r="E492" s="169"/>
      <c r="F492" s="169" t="s">
        <v>430</v>
      </c>
      <c r="G492" s="273" t="s">
        <v>418</v>
      </c>
      <c r="H492" s="169" t="s">
        <v>428</v>
      </c>
      <c r="I492" s="279">
        <v>20000</v>
      </c>
      <c r="J492" s="410">
        <v>0</v>
      </c>
      <c r="K492" s="410">
        <v>0</v>
      </c>
      <c r="L492" s="17"/>
      <c r="M492" s="1"/>
      <c r="N492" s="1"/>
      <c r="O492" s="1"/>
    </row>
    <row r="493" spans="1:15" ht="20.100000000000001" hidden="1" customHeight="1" x14ac:dyDescent="0.25">
      <c r="A493" s="333"/>
      <c r="B493" s="171"/>
      <c r="C493" s="171"/>
      <c r="D493" s="171">
        <v>4224</v>
      </c>
      <c r="E493" s="171"/>
      <c r="F493" s="171"/>
      <c r="G493" s="273" t="s">
        <v>418</v>
      </c>
      <c r="H493" s="313" t="s">
        <v>71</v>
      </c>
      <c r="I493" s="279">
        <f>I494+I496</f>
        <v>2531000</v>
      </c>
      <c r="J493" s="410">
        <f>J494+J496</f>
        <v>35000</v>
      </c>
      <c r="K493" s="410">
        <f>K494+K496</f>
        <v>34260</v>
      </c>
    </row>
    <row r="494" spans="1:15" ht="20.100000000000001" hidden="1" customHeight="1" x14ac:dyDescent="0.25">
      <c r="A494" s="333"/>
      <c r="B494" s="171"/>
      <c r="C494" s="171"/>
      <c r="D494" s="171"/>
      <c r="E494" s="169" t="s">
        <v>337</v>
      </c>
      <c r="F494" s="169"/>
      <c r="G494" s="273" t="s">
        <v>418</v>
      </c>
      <c r="H494" s="169" t="s">
        <v>338</v>
      </c>
      <c r="I494" s="279">
        <f>I495</f>
        <v>31000</v>
      </c>
      <c r="J494" s="410">
        <f>J495</f>
        <v>15000</v>
      </c>
      <c r="K494" s="410">
        <f>K495</f>
        <v>14260</v>
      </c>
    </row>
    <row r="495" spans="1:15" s="12" customFormat="1" ht="20.100000000000001" hidden="1" customHeight="1" x14ac:dyDescent="0.25">
      <c r="A495" s="333"/>
      <c r="B495" s="333"/>
      <c r="C495" s="333"/>
      <c r="D495" s="333"/>
      <c r="E495" s="319"/>
      <c r="F495" s="319" t="s">
        <v>339</v>
      </c>
      <c r="G495" s="273" t="s">
        <v>418</v>
      </c>
      <c r="H495" s="319" t="s">
        <v>338</v>
      </c>
      <c r="I495" s="279">
        <v>31000</v>
      </c>
      <c r="J495" s="419">
        <v>15000</v>
      </c>
      <c r="K495" s="419">
        <v>14260</v>
      </c>
      <c r="L495" s="13"/>
    </row>
    <row r="496" spans="1:15" s="12" customFormat="1" ht="20.100000000000001" hidden="1" customHeight="1" x14ac:dyDescent="0.25">
      <c r="A496" s="253"/>
      <c r="B496" s="253"/>
      <c r="C496" s="253"/>
      <c r="D496" s="253"/>
      <c r="E496" s="319" t="s">
        <v>340</v>
      </c>
      <c r="F496" s="319"/>
      <c r="G496" s="273" t="s">
        <v>418</v>
      </c>
      <c r="H496" s="319" t="s">
        <v>341</v>
      </c>
      <c r="I496" s="279">
        <f>I497</f>
        <v>2500000</v>
      </c>
      <c r="J496" s="411">
        <f t="shared" ref="J496:K496" si="173">J497</f>
        <v>20000</v>
      </c>
      <c r="K496" s="411">
        <f t="shared" si="173"/>
        <v>20000</v>
      </c>
      <c r="L496" s="13"/>
    </row>
    <row r="497" spans="1:15" s="12" customFormat="1" ht="20.100000000000001" hidden="1" customHeight="1" x14ac:dyDescent="0.25">
      <c r="A497" s="253"/>
      <c r="B497" s="253"/>
      <c r="C497" s="253"/>
      <c r="D497" s="253"/>
      <c r="E497" s="319"/>
      <c r="F497" s="319" t="s">
        <v>342</v>
      </c>
      <c r="G497" s="273" t="s">
        <v>418</v>
      </c>
      <c r="H497" s="319" t="s">
        <v>341</v>
      </c>
      <c r="I497" s="279">
        <v>2500000</v>
      </c>
      <c r="J497" s="419">
        <v>20000</v>
      </c>
      <c r="K497" s="419">
        <v>20000</v>
      </c>
      <c r="L497" s="13"/>
    </row>
    <row r="498" spans="1:15" s="12" customFormat="1" ht="20.100000000000001" hidden="1" customHeight="1" x14ac:dyDescent="0.25">
      <c r="A498" s="253"/>
      <c r="B498" s="253"/>
      <c r="C498" s="253"/>
      <c r="D498" s="253">
        <v>4225</v>
      </c>
      <c r="E498" s="169"/>
      <c r="F498" s="169"/>
      <c r="G498" s="273" t="s">
        <v>418</v>
      </c>
      <c r="H498" s="169" t="s">
        <v>393</v>
      </c>
      <c r="I498" s="283">
        <f>I499</f>
        <v>0</v>
      </c>
      <c r="J498" s="416">
        <f t="shared" ref="J498:K498" si="174">J499</f>
        <v>0</v>
      </c>
      <c r="K498" s="416">
        <f t="shared" si="174"/>
        <v>0</v>
      </c>
      <c r="L498" s="13"/>
    </row>
    <row r="499" spans="1:15" s="12" customFormat="1" ht="20.100000000000001" hidden="1" customHeight="1" x14ac:dyDescent="0.25">
      <c r="A499" s="253"/>
      <c r="B499" s="253"/>
      <c r="C499" s="253"/>
      <c r="D499" s="253"/>
      <c r="E499" s="169" t="s">
        <v>402</v>
      </c>
      <c r="F499" s="169"/>
      <c r="G499" s="273" t="s">
        <v>418</v>
      </c>
      <c r="H499" s="169" t="s">
        <v>394</v>
      </c>
      <c r="I499" s="283">
        <f>I500</f>
        <v>0</v>
      </c>
      <c r="J499" s="416">
        <f t="shared" ref="J499:K499" si="175">J500</f>
        <v>0</v>
      </c>
      <c r="K499" s="416">
        <f t="shared" si="175"/>
        <v>0</v>
      </c>
      <c r="L499" s="13"/>
    </row>
    <row r="500" spans="1:15" s="12" customFormat="1" ht="20.100000000000001" hidden="1" customHeight="1" x14ac:dyDescent="0.25">
      <c r="A500" s="253"/>
      <c r="B500" s="253"/>
      <c r="C500" s="253"/>
      <c r="D500" s="253"/>
      <c r="E500" s="169"/>
      <c r="F500" s="169" t="s">
        <v>403</v>
      </c>
      <c r="G500" s="273" t="s">
        <v>418</v>
      </c>
      <c r="H500" s="169" t="s">
        <v>394</v>
      </c>
      <c r="I500" s="283">
        <v>0</v>
      </c>
      <c r="J500" s="412">
        <v>0</v>
      </c>
      <c r="K500" s="412">
        <v>0</v>
      </c>
      <c r="L500" s="13"/>
    </row>
    <row r="501" spans="1:15" s="4" customFormat="1" ht="20.100000000000001" hidden="1" customHeight="1" x14ac:dyDescent="0.25">
      <c r="A501" s="316"/>
      <c r="B501" s="172"/>
      <c r="C501" s="172">
        <v>423</v>
      </c>
      <c r="D501" s="172"/>
      <c r="E501" s="172"/>
      <c r="F501" s="172"/>
      <c r="G501" s="273"/>
      <c r="H501" s="226" t="s">
        <v>343</v>
      </c>
      <c r="I501" s="286">
        <f t="shared" ref="I501:K502" si="176">I502</f>
        <v>0</v>
      </c>
      <c r="J501" s="415">
        <f t="shared" si="176"/>
        <v>0</v>
      </c>
      <c r="K501" s="415">
        <f t="shared" si="176"/>
        <v>0</v>
      </c>
      <c r="L501" s="2"/>
      <c r="M501" s="3"/>
      <c r="N501" s="3"/>
      <c r="O501" s="3"/>
    </row>
    <row r="502" spans="1:15" ht="20.100000000000001" hidden="1" customHeight="1" x14ac:dyDescent="0.25">
      <c r="A502" s="333"/>
      <c r="B502" s="171"/>
      <c r="C502" s="171"/>
      <c r="D502" s="171">
        <v>4231</v>
      </c>
      <c r="E502" s="171"/>
      <c r="F502" s="171"/>
      <c r="G502" s="273" t="s">
        <v>418</v>
      </c>
      <c r="H502" s="313" t="s">
        <v>73</v>
      </c>
      <c r="I502" s="279">
        <f t="shared" si="176"/>
        <v>0</v>
      </c>
      <c r="J502" s="411">
        <f t="shared" si="176"/>
        <v>0</v>
      </c>
      <c r="K502" s="411">
        <f t="shared" si="176"/>
        <v>0</v>
      </c>
    </row>
    <row r="503" spans="1:15" ht="20.100000000000001" hidden="1" customHeight="1" x14ac:dyDescent="0.25">
      <c r="A503" s="333"/>
      <c r="B503" s="171"/>
      <c r="C503" s="171"/>
      <c r="D503" s="171"/>
      <c r="E503" s="169" t="s">
        <v>344</v>
      </c>
      <c r="F503" s="169"/>
      <c r="G503" s="273" t="s">
        <v>418</v>
      </c>
      <c r="H503" s="169" t="s">
        <v>345</v>
      </c>
      <c r="I503" s="279">
        <f>I504</f>
        <v>0</v>
      </c>
      <c r="J503" s="411">
        <f t="shared" ref="J503:K503" si="177">J504</f>
        <v>0</v>
      </c>
      <c r="K503" s="411">
        <f t="shared" si="177"/>
        <v>0</v>
      </c>
    </row>
    <row r="504" spans="1:15" ht="20.100000000000001" hidden="1" customHeight="1" x14ac:dyDescent="0.25">
      <c r="A504" s="333"/>
      <c r="B504" s="171"/>
      <c r="C504" s="171"/>
      <c r="D504" s="171"/>
      <c r="E504" s="169"/>
      <c r="F504" s="169" t="s">
        <v>346</v>
      </c>
      <c r="G504" s="273" t="s">
        <v>418</v>
      </c>
      <c r="H504" s="169" t="s">
        <v>345</v>
      </c>
      <c r="I504" s="279">
        <v>0</v>
      </c>
      <c r="J504" s="410">
        <v>0</v>
      </c>
      <c r="K504" s="410">
        <v>0</v>
      </c>
    </row>
    <row r="505" spans="1:15" s="4" customFormat="1" ht="20.100000000000001" customHeight="1" x14ac:dyDescent="0.25">
      <c r="A505" s="316"/>
      <c r="B505" s="172"/>
      <c r="C505" s="172">
        <v>426</v>
      </c>
      <c r="D505" s="172"/>
      <c r="E505" s="172"/>
      <c r="F505" s="172"/>
      <c r="G505" s="271" t="s">
        <v>418</v>
      </c>
      <c r="H505" s="336" t="s">
        <v>74</v>
      </c>
      <c r="I505" s="286">
        <f>I506</f>
        <v>10000</v>
      </c>
      <c r="J505" s="413">
        <f t="shared" ref="J505:K507" si="178">J506</f>
        <v>0</v>
      </c>
      <c r="K505" s="413">
        <f t="shared" si="178"/>
        <v>0</v>
      </c>
      <c r="L505" s="2"/>
      <c r="M505" s="3"/>
      <c r="N505" s="3"/>
      <c r="O505" s="3"/>
    </row>
    <row r="506" spans="1:15" ht="20.100000000000001" hidden="1" customHeight="1" x14ac:dyDescent="0.25">
      <c r="A506" s="333"/>
      <c r="B506" s="171"/>
      <c r="C506" s="171"/>
      <c r="D506" s="171">
        <v>4262</v>
      </c>
      <c r="E506" s="171"/>
      <c r="F506" s="171"/>
      <c r="G506" s="273" t="s">
        <v>418</v>
      </c>
      <c r="H506" s="320" t="s">
        <v>75</v>
      </c>
      <c r="I506" s="279">
        <f>I507</f>
        <v>10000</v>
      </c>
      <c r="J506" s="278">
        <f t="shared" si="178"/>
        <v>0</v>
      </c>
      <c r="K506" s="278">
        <f t="shared" si="178"/>
        <v>0</v>
      </c>
    </row>
    <row r="507" spans="1:15" ht="20.100000000000001" hidden="1" customHeight="1" x14ac:dyDescent="0.25">
      <c r="A507" s="333"/>
      <c r="B507" s="171"/>
      <c r="C507" s="171"/>
      <c r="D507" s="171"/>
      <c r="E507" s="169" t="s">
        <v>347</v>
      </c>
      <c r="F507" s="169"/>
      <c r="G507" s="273" t="s">
        <v>418</v>
      </c>
      <c r="H507" s="169" t="s">
        <v>75</v>
      </c>
      <c r="I507" s="279">
        <f>I508</f>
        <v>10000</v>
      </c>
      <c r="J507" s="278">
        <f t="shared" si="178"/>
        <v>0</v>
      </c>
      <c r="K507" s="278">
        <f t="shared" si="178"/>
        <v>0</v>
      </c>
    </row>
    <row r="508" spans="1:15" ht="20.100000000000001" hidden="1" customHeight="1" x14ac:dyDescent="0.25">
      <c r="A508" s="333"/>
      <c r="B508" s="171"/>
      <c r="C508" s="171"/>
      <c r="D508" s="171"/>
      <c r="E508" s="169"/>
      <c r="F508" s="169" t="s">
        <v>348</v>
      </c>
      <c r="G508" s="273" t="s">
        <v>418</v>
      </c>
      <c r="H508" s="169" t="s">
        <v>75</v>
      </c>
      <c r="I508" s="279">
        <v>10000</v>
      </c>
      <c r="J508" s="278">
        <v>0</v>
      </c>
      <c r="K508" s="278">
        <v>0</v>
      </c>
    </row>
    <row r="509" spans="1:15" ht="33.75" customHeight="1" x14ac:dyDescent="0.25">
      <c r="A509" s="340"/>
      <c r="B509" s="340"/>
      <c r="C509" s="340"/>
      <c r="D509" s="340"/>
      <c r="E509" s="340"/>
      <c r="F509" s="340"/>
      <c r="G509" s="341"/>
      <c r="H509" s="342" t="s">
        <v>349</v>
      </c>
      <c r="I509" s="287"/>
      <c r="J509" s="287"/>
      <c r="K509" s="287"/>
    </row>
    <row r="510" spans="1:15" ht="19.5" customHeight="1" x14ac:dyDescent="0.25">
      <c r="A510" s="316">
        <v>4</v>
      </c>
      <c r="B510" s="172"/>
      <c r="C510" s="172"/>
      <c r="D510" s="172"/>
      <c r="E510" s="172"/>
      <c r="F510" s="172"/>
      <c r="G510" s="311"/>
      <c r="H510" s="226" t="s">
        <v>327</v>
      </c>
      <c r="I510" s="286">
        <f>I511+I516</f>
        <v>800</v>
      </c>
      <c r="J510" s="286">
        <f t="shared" ref="J510:K510" si="179">J511+J516</f>
        <v>820</v>
      </c>
      <c r="K510" s="286">
        <f t="shared" si="179"/>
        <v>840</v>
      </c>
      <c r="L510" s="7"/>
      <c r="M510" s="7"/>
      <c r="N510" s="7"/>
    </row>
    <row r="511" spans="1:15" ht="26.25" hidden="1" customHeight="1" x14ac:dyDescent="0.25">
      <c r="A511" s="316"/>
      <c r="B511" s="172">
        <v>41</v>
      </c>
      <c r="C511" s="172"/>
      <c r="D511" s="172"/>
      <c r="E511" s="172"/>
      <c r="F511" s="172"/>
      <c r="G511" s="311"/>
      <c r="H511" s="226" t="s">
        <v>65</v>
      </c>
      <c r="I511" s="286">
        <f t="shared" ref="I511:K513" si="180">I512</f>
        <v>0</v>
      </c>
      <c r="J511" s="286">
        <f t="shared" si="180"/>
        <v>0</v>
      </c>
      <c r="K511" s="286">
        <f t="shared" si="180"/>
        <v>0</v>
      </c>
    </row>
    <row r="512" spans="1:15" ht="20.100000000000001" hidden="1" customHeight="1" x14ac:dyDescent="0.25">
      <c r="A512" s="316"/>
      <c r="B512" s="172"/>
      <c r="C512" s="172">
        <v>412</v>
      </c>
      <c r="D512" s="172"/>
      <c r="E512" s="172"/>
      <c r="F512" s="172"/>
      <c r="G512" s="311" t="s">
        <v>419</v>
      </c>
      <c r="H512" s="226" t="s">
        <v>328</v>
      </c>
      <c r="I512" s="286">
        <f t="shared" si="180"/>
        <v>0</v>
      </c>
      <c r="J512" s="277">
        <f t="shared" ref="J512:K513" si="181">J513</f>
        <v>0</v>
      </c>
      <c r="K512" s="277">
        <f t="shared" si="181"/>
        <v>0</v>
      </c>
    </row>
    <row r="513" spans="1:15" ht="20.100000000000001" hidden="1" customHeight="1" x14ac:dyDescent="0.25">
      <c r="A513" s="333"/>
      <c r="B513" s="171"/>
      <c r="C513" s="171"/>
      <c r="D513" s="171">
        <v>4123</v>
      </c>
      <c r="E513" s="171"/>
      <c r="F513" s="171"/>
      <c r="G513" s="311" t="s">
        <v>419</v>
      </c>
      <c r="H513" s="313" t="s">
        <v>67</v>
      </c>
      <c r="I513" s="279">
        <f t="shared" si="180"/>
        <v>0</v>
      </c>
      <c r="J513" s="278">
        <f t="shared" si="181"/>
        <v>0</v>
      </c>
      <c r="K513" s="278">
        <f t="shared" si="181"/>
        <v>0</v>
      </c>
    </row>
    <row r="514" spans="1:15" ht="20.100000000000001" hidden="1" customHeight="1" x14ac:dyDescent="0.25">
      <c r="A514" s="333"/>
      <c r="B514" s="171"/>
      <c r="C514" s="171"/>
      <c r="D514" s="171"/>
      <c r="E514" s="169" t="s">
        <v>329</v>
      </c>
      <c r="F514" s="169"/>
      <c r="G514" s="311" t="s">
        <v>419</v>
      </c>
      <c r="H514" s="313" t="s">
        <v>67</v>
      </c>
      <c r="I514" s="279">
        <f>I515</f>
        <v>0</v>
      </c>
      <c r="J514" s="278">
        <f>J515</f>
        <v>0</v>
      </c>
      <c r="K514" s="278">
        <f>K515</f>
        <v>0</v>
      </c>
    </row>
    <row r="515" spans="1:15" ht="20.100000000000001" hidden="1" customHeight="1" x14ac:dyDescent="0.25">
      <c r="A515" s="333"/>
      <c r="B515" s="171"/>
      <c r="C515" s="171"/>
      <c r="D515" s="171"/>
      <c r="E515" s="169"/>
      <c r="F515" s="169" t="s">
        <v>330</v>
      </c>
      <c r="G515" s="311" t="s">
        <v>419</v>
      </c>
      <c r="H515" s="313" t="s">
        <v>67</v>
      </c>
      <c r="I515" s="279">
        <v>0</v>
      </c>
      <c r="J515" s="278">
        <v>0</v>
      </c>
      <c r="K515" s="278">
        <v>0</v>
      </c>
    </row>
    <row r="516" spans="1:15" ht="27" customHeight="1" x14ac:dyDescent="0.25">
      <c r="A516" s="333"/>
      <c r="B516" s="172">
        <v>42</v>
      </c>
      <c r="C516" s="171"/>
      <c r="D516" s="171"/>
      <c r="E516" s="169"/>
      <c r="F516" s="169"/>
      <c r="G516" s="311"/>
      <c r="H516" s="226" t="s">
        <v>68</v>
      </c>
      <c r="I516" s="286">
        <f>I521+I517</f>
        <v>800</v>
      </c>
      <c r="J516" s="286">
        <f t="shared" ref="J516:K516" si="182">J521+J517</f>
        <v>820</v>
      </c>
      <c r="K516" s="286">
        <f t="shared" si="182"/>
        <v>840</v>
      </c>
    </row>
    <row r="517" spans="1:15" s="160" customFormat="1" ht="27" customHeight="1" x14ac:dyDescent="0.25">
      <c r="A517" s="333"/>
      <c r="B517" s="172"/>
      <c r="C517" s="172">
        <v>422</v>
      </c>
      <c r="D517" s="171"/>
      <c r="E517" s="169"/>
      <c r="F517" s="169"/>
      <c r="G517" s="311" t="s">
        <v>419</v>
      </c>
      <c r="H517" s="226" t="s">
        <v>69</v>
      </c>
      <c r="I517" s="286">
        <f>I518</f>
        <v>800</v>
      </c>
      <c r="J517" s="415">
        <f t="shared" ref="J517:K517" si="183">J518</f>
        <v>820</v>
      </c>
      <c r="K517" s="415">
        <f t="shared" si="183"/>
        <v>840</v>
      </c>
      <c r="L517" s="17"/>
      <c r="M517" s="1"/>
      <c r="N517" s="1"/>
      <c r="O517" s="1"/>
    </row>
    <row r="518" spans="1:15" s="160" customFormat="1" ht="27" hidden="1" customHeight="1" x14ac:dyDescent="0.25">
      <c r="A518" s="333"/>
      <c r="B518" s="172"/>
      <c r="C518" s="171"/>
      <c r="D518" s="171">
        <v>4224</v>
      </c>
      <c r="E518" s="169"/>
      <c r="F518" s="169"/>
      <c r="G518" s="311" t="s">
        <v>419</v>
      </c>
      <c r="H518" s="313" t="s">
        <v>71</v>
      </c>
      <c r="I518" s="279">
        <f>I519</f>
        <v>800</v>
      </c>
      <c r="J518" s="279">
        <f t="shared" ref="J518:K518" si="184">J519</f>
        <v>820</v>
      </c>
      <c r="K518" s="279">
        <f t="shared" si="184"/>
        <v>840</v>
      </c>
      <c r="L518" s="17"/>
      <c r="M518" s="1"/>
      <c r="N518" s="1"/>
      <c r="O518" s="1"/>
    </row>
    <row r="519" spans="1:15" s="160" customFormat="1" ht="27" hidden="1" customHeight="1" x14ac:dyDescent="0.25">
      <c r="A519" s="333"/>
      <c r="B519" s="172"/>
      <c r="C519" s="171"/>
      <c r="D519" s="171"/>
      <c r="E519" s="169" t="s">
        <v>340</v>
      </c>
      <c r="F519" s="169"/>
      <c r="G519" s="311" t="s">
        <v>419</v>
      </c>
      <c r="H519" s="313" t="s">
        <v>341</v>
      </c>
      <c r="I519" s="279">
        <f>I520</f>
        <v>800</v>
      </c>
      <c r="J519" s="279">
        <f t="shared" ref="J519:K519" si="185">J520</f>
        <v>820</v>
      </c>
      <c r="K519" s="279">
        <f t="shared" si="185"/>
        <v>840</v>
      </c>
      <c r="L519" s="17"/>
      <c r="M519" s="1"/>
      <c r="N519" s="1"/>
      <c r="O519" s="1"/>
    </row>
    <row r="520" spans="1:15" s="160" customFormat="1" ht="27" hidden="1" customHeight="1" x14ac:dyDescent="0.25">
      <c r="A520" s="333"/>
      <c r="B520" s="172"/>
      <c r="C520" s="171"/>
      <c r="D520" s="171"/>
      <c r="E520" s="169"/>
      <c r="F520" s="169" t="s">
        <v>342</v>
      </c>
      <c r="G520" s="311" t="s">
        <v>478</v>
      </c>
      <c r="H520" s="313" t="s">
        <v>341</v>
      </c>
      <c r="I520" s="279">
        <v>800</v>
      </c>
      <c r="J520" s="279">
        <v>820</v>
      </c>
      <c r="K520" s="279">
        <v>840</v>
      </c>
      <c r="L520" s="17"/>
      <c r="M520" s="1"/>
      <c r="N520" s="1"/>
      <c r="O520" s="1"/>
    </row>
    <row r="521" spans="1:15" s="4" customFormat="1" ht="20.100000000000001" hidden="1" customHeight="1" x14ac:dyDescent="0.25">
      <c r="A521" s="316"/>
      <c r="B521" s="172"/>
      <c r="C521" s="172">
        <v>423</v>
      </c>
      <c r="D521" s="172"/>
      <c r="E521" s="172"/>
      <c r="F521" s="172"/>
      <c r="G521" s="273"/>
      <c r="H521" s="226" t="s">
        <v>343</v>
      </c>
      <c r="I521" s="286">
        <f t="shared" ref="I521:K523" si="186">I522</f>
        <v>0</v>
      </c>
      <c r="J521" s="286">
        <f t="shared" si="186"/>
        <v>0</v>
      </c>
      <c r="K521" s="286">
        <f t="shared" si="186"/>
        <v>0</v>
      </c>
      <c r="L521" s="2"/>
      <c r="M521" s="3"/>
      <c r="N521" s="3"/>
      <c r="O521" s="3"/>
    </row>
    <row r="522" spans="1:15" ht="20.100000000000001" hidden="1" customHeight="1" x14ac:dyDescent="0.25">
      <c r="A522" s="333"/>
      <c r="B522" s="171"/>
      <c r="C522" s="171"/>
      <c r="D522" s="171">
        <v>4231</v>
      </c>
      <c r="E522" s="171"/>
      <c r="F522" s="171"/>
      <c r="G522" s="311" t="s">
        <v>419</v>
      </c>
      <c r="H522" s="313" t="s">
        <v>73</v>
      </c>
      <c r="I522" s="279">
        <f t="shared" si="186"/>
        <v>0</v>
      </c>
      <c r="J522" s="279">
        <f t="shared" si="186"/>
        <v>0</v>
      </c>
      <c r="K522" s="279">
        <f t="shared" si="186"/>
        <v>0</v>
      </c>
    </row>
    <row r="523" spans="1:15" ht="20.100000000000001" hidden="1" customHeight="1" x14ac:dyDescent="0.25">
      <c r="A523" s="171"/>
      <c r="B523" s="171"/>
      <c r="C523" s="171"/>
      <c r="D523" s="171"/>
      <c r="E523" s="169" t="s">
        <v>344</v>
      </c>
      <c r="F523" s="169"/>
      <c r="G523" s="311" t="s">
        <v>419</v>
      </c>
      <c r="H523" s="169" t="s">
        <v>345</v>
      </c>
      <c r="I523" s="279">
        <f t="shared" si="186"/>
        <v>0</v>
      </c>
      <c r="J523" s="279">
        <f t="shared" si="186"/>
        <v>0</v>
      </c>
      <c r="K523" s="279">
        <f t="shared" si="186"/>
        <v>0</v>
      </c>
    </row>
    <row r="524" spans="1:15" ht="20.100000000000001" hidden="1" customHeight="1" x14ac:dyDescent="0.25">
      <c r="A524" s="171"/>
      <c r="B524" s="171"/>
      <c r="C524" s="171"/>
      <c r="D524" s="171"/>
      <c r="E524" s="169"/>
      <c r="F524" s="169" t="s">
        <v>346</v>
      </c>
      <c r="G524" s="311" t="s">
        <v>419</v>
      </c>
      <c r="H524" s="169" t="s">
        <v>345</v>
      </c>
      <c r="I524" s="279">
        <v>0</v>
      </c>
      <c r="J524" s="278">
        <v>0</v>
      </c>
      <c r="K524" s="278">
        <v>0</v>
      </c>
    </row>
    <row r="525" spans="1:15" ht="32.25" customHeight="1" x14ac:dyDescent="0.25">
      <c r="A525" s="165"/>
      <c r="B525" s="165"/>
      <c r="C525" s="165"/>
      <c r="D525" s="165"/>
      <c r="E525" s="165"/>
      <c r="F525" s="165"/>
      <c r="G525" s="306"/>
      <c r="H525" s="343" t="s">
        <v>350</v>
      </c>
      <c r="I525" s="276"/>
      <c r="J525" s="276"/>
      <c r="K525" s="276"/>
    </row>
    <row r="526" spans="1:15" ht="20.100000000000001" customHeight="1" x14ac:dyDescent="0.25">
      <c r="A526" s="47"/>
      <c r="B526" s="47"/>
      <c r="C526" s="47"/>
      <c r="D526" s="47"/>
      <c r="E526" s="47"/>
      <c r="F526" s="47"/>
      <c r="G526" s="344"/>
      <c r="H526" s="345" t="s">
        <v>288</v>
      </c>
      <c r="I526" s="291"/>
      <c r="J526" s="288"/>
      <c r="K526" s="288"/>
    </row>
    <row r="527" spans="1:15" s="4" customFormat="1" ht="20.100000000000001" customHeight="1" x14ac:dyDescent="0.25">
      <c r="A527" s="172">
        <v>3</v>
      </c>
      <c r="B527" s="172"/>
      <c r="C527" s="172"/>
      <c r="D527" s="172"/>
      <c r="E527" s="172"/>
      <c r="F527" s="172"/>
      <c r="G527" s="311"/>
      <c r="H527" s="226" t="s">
        <v>86</v>
      </c>
      <c r="I527" s="312">
        <f t="shared" ref="I527" si="187">I528+I560</f>
        <v>95000</v>
      </c>
      <c r="J527" s="289">
        <f>J528+J560</f>
        <v>95000</v>
      </c>
      <c r="K527" s="289">
        <f>K528+K560</f>
        <v>95000</v>
      </c>
      <c r="L527" s="7"/>
      <c r="M527" s="7"/>
      <c r="N527" s="7"/>
      <c r="O527" s="3"/>
    </row>
    <row r="528" spans="1:15" s="4" customFormat="1" ht="20.100000000000001" customHeight="1" x14ac:dyDescent="0.25">
      <c r="A528" s="172"/>
      <c r="B528" s="172">
        <v>31</v>
      </c>
      <c r="C528" s="172"/>
      <c r="D528" s="172"/>
      <c r="E528" s="172"/>
      <c r="F528" s="172"/>
      <c r="G528" s="311"/>
      <c r="H528" s="226" t="s">
        <v>17</v>
      </c>
      <c r="I528" s="286">
        <f>I529+I539+I551</f>
        <v>85900</v>
      </c>
      <c r="J528" s="277">
        <f>J529+J539+J551</f>
        <v>86700</v>
      </c>
      <c r="K528" s="277">
        <f>K529+K539+K551</f>
        <v>88400</v>
      </c>
      <c r="L528" s="7"/>
      <c r="M528" s="7"/>
      <c r="N528" s="7"/>
      <c r="O528" s="3"/>
    </row>
    <row r="529" spans="1:15" s="4" customFormat="1" ht="20.100000000000001" customHeight="1" x14ac:dyDescent="0.25">
      <c r="A529" s="172"/>
      <c r="B529" s="172"/>
      <c r="C529" s="172">
        <v>311</v>
      </c>
      <c r="D529" s="172"/>
      <c r="E529" s="172"/>
      <c r="F529" s="172"/>
      <c r="G529" s="271" t="s">
        <v>418</v>
      </c>
      <c r="H529" s="226" t="s">
        <v>18</v>
      </c>
      <c r="I529" s="286">
        <f>I530+I536+I533</f>
        <v>73100</v>
      </c>
      <c r="J529" s="415">
        <f t="shared" ref="J529:K529" si="188">J530+J536+J533</f>
        <v>73700</v>
      </c>
      <c r="K529" s="415">
        <f t="shared" si="188"/>
        <v>75200</v>
      </c>
      <c r="L529" s="8"/>
      <c r="M529" s="3"/>
      <c r="N529" s="3"/>
      <c r="O529" s="3"/>
    </row>
    <row r="530" spans="1:15" ht="20.100000000000001" hidden="1" customHeight="1" x14ac:dyDescent="0.25">
      <c r="A530" s="171"/>
      <c r="B530" s="171"/>
      <c r="C530" s="171"/>
      <c r="D530" s="171">
        <v>3111</v>
      </c>
      <c r="E530" s="171"/>
      <c r="F530" s="171"/>
      <c r="G530" s="271" t="s">
        <v>418</v>
      </c>
      <c r="H530" s="313" t="s">
        <v>19</v>
      </c>
      <c r="I530" s="279">
        <f t="shared" ref="I530:K531" si="189">I531</f>
        <v>66800</v>
      </c>
      <c r="J530" s="410">
        <f t="shared" si="189"/>
        <v>67000</v>
      </c>
      <c r="K530" s="410">
        <f t="shared" si="189"/>
        <v>68300</v>
      </c>
    </row>
    <row r="531" spans="1:15" ht="20.100000000000001" hidden="1" customHeight="1" x14ac:dyDescent="0.25">
      <c r="A531" s="171"/>
      <c r="B531" s="171"/>
      <c r="C531" s="171"/>
      <c r="D531" s="171"/>
      <c r="E531" s="169" t="s">
        <v>289</v>
      </c>
      <c r="F531" s="169"/>
      <c r="G531" s="271" t="s">
        <v>418</v>
      </c>
      <c r="H531" s="169" t="s">
        <v>290</v>
      </c>
      <c r="I531" s="279">
        <f t="shared" si="189"/>
        <v>66800</v>
      </c>
      <c r="J531" s="410">
        <f t="shared" si="189"/>
        <v>67000</v>
      </c>
      <c r="K531" s="410">
        <f t="shared" si="189"/>
        <v>68300</v>
      </c>
      <c r="L531" s="9"/>
    </row>
    <row r="532" spans="1:15" ht="20.100000000000001" hidden="1" customHeight="1" x14ac:dyDescent="0.25">
      <c r="A532" s="171"/>
      <c r="B532" s="171"/>
      <c r="C532" s="171"/>
      <c r="D532" s="171"/>
      <c r="E532" s="169"/>
      <c r="F532" s="169" t="s">
        <v>291</v>
      </c>
      <c r="G532" s="271" t="s">
        <v>418</v>
      </c>
      <c r="H532" s="169" t="s">
        <v>351</v>
      </c>
      <c r="I532" s="279">
        <v>66800</v>
      </c>
      <c r="J532" s="410">
        <v>67000</v>
      </c>
      <c r="K532" s="410">
        <v>68300</v>
      </c>
      <c r="L532" s="9"/>
    </row>
    <row r="533" spans="1:15" ht="20.100000000000001" hidden="1" customHeight="1" x14ac:dyDescent="0.25">
      <c r="A533" s="171"/>
      <c r="B533" s="171"/>
      <c r="C533" s="171"/>
      <c r="D533" s="171">
        <v>3113</v>
      </c>
      <c r="E533" s="171"/>
      <c r="F533" s="171"/>
      <c r="G533" s="271" t="s">
        <v>418</v>
      </c>
      <c r="H533" s="313" t="s">
        <v>20</v>
      </c>
      <c r="I533" s="279">
        <f>I534</f>
        <v>0</v>
      </c>
      <c r="J533" s="411">
        <f t="shared" ref="J533:K533" si="190">J534</f>
        <v>0</v>
      </c>
      <c r="K533" s="411">
        <f t="shared" si="190"/>
        <v>0</v>
      </c>
    </row>
    <row r="534" spans="1:15" ht="20.100000000000001" hidden="1" customHeight="1" x14ac:dyDescent="0.25">
      <c r="A534" s="171"/>
      <c r="B534" s="171"/>
      <c r="C534" s="171"/>
      <c r="D534" s="171"/>
      <c r="E534" s="169" t="s">
        <v>293</v>
      </c>
      <c r="F534" s="169"/>
      <c r="G534" s="271" t="s">
        <v>418</v>
      </c>
      <c r="H534" s="169" t="s">
        <v>20</v>
      </c>
      <c r="I534" s="279">
        <f>I535</f>
        <v>0</v>
      </c>
      <c r="J534" s="411">
        <f t="shared" ref="J534:K534" si="191">J535</f>
        <v>0</v>
      </c>
      <c r="K534" s="411">
        <f t="shared" si="191"/>
        <v>0</v>
      </c>
    </row>
    <row r="535" spans="1:15" ht="20.100000000000001" hidden="1" customHeight="1" x14ac:dyDescent="0.25">
      <c r="A535" s="171"/>
      <c r="B535" s="171"/>
      <c r="C535" s="171"/>
      <c r="D535" s="171"/>
      <c r="E535" s="169"/>
      <c r="F535" s="169" t="s">
        <v>294</v>
      </c>
      <c r="G535" s="271" t="s">
        <v>418</v>
      </c>
      <c r="H535" s="169" t="s">
        <v>20</v>
      </c>
      <c r="I535" s="279">
        <v>0</v>
      </c>
      <c r="J535" s="410">
        <v>0</v>
      </c>
      <c r="K535" s="410">
        <v>0</v>
      </c>
    </row>
    <row r="536" spans="1:15" ht="20.100000000000001" hidden="1" customHeight="1" x14ac:dyDescent="0.25">
      <c r="A536" s="171"/>
      <c r="B536" s="171"/>
      <c r="C536" s="171"/>
      <c r="D536" s="171">
        <v>3114</v>
      </c>
      <c r="E536" s="171"/>
      <c r="F536" s="171"/>
      <c r="G536" s="271" t="s">
        <v>418</v>
      </c>
      <c r="H536" s="313" t="s">
        <v>21</v>
      </c>
      <c r="I536" s="279">
        <f t="shared" ref="I536:K537" si="192">I537</f>
        <v>6300</v>
      </c>
      <c r="J536" s="410">
        <f t="shared" si="192"/>
        <v>6700</v>
      </c>
      <c r="K536" s="410">
        <f>K537</f>
        <v>6900</v>
      </c>
    </row>
    <row r="537" spans="1:15" ht="20.100000000000001" hidden="1" customHeight="1" x14ac:dyDescent="0.25">
      <c r="A537" s="171"/>
      <c r="B537" s="171"/>
      <c r="C537" s="171"/>
      <c r="D537" s="171"/>
      <c r="E537" s="169" t="s">
        <v>295</v>
      </c>
      <c r="F537" s="169"/>
      <c r="G537" s="271" t="s">
        <v>418</v>
      </c>
      <c r="H537" s="169" t="s">
        <v>21</v>
      </c>
      <c r="I537" s="279">
        <f t="shared" si="192"/>
        <v>6300</v>
      </c>
      <c r="J537" s="410">
        <f t="shared" si="192"/>
        <v>6700</v>
      </c>
      <c r="K537" s="410">
        <f t="shared" si="192"/>
        <v>6900</v>
      </c>
      <c r="L537" s="9"/>
      <c r="M537" s="11"/>
      <c r="N537" s="11"/>
    </row>
    <row r="538" spans="1:15" ht="20.100000000000001" hidden="1" customHeight="1" x14ac:dyDescent="0.25">
      <c r="A538" s="171"/>
      <c r="B538" s="171"/>
      <c r="C538" s="171"/>
      <c r="D538" s="171"/>
      <c r="E538" s="169"/>
      <c r="F538" s="169" t="s">
        <v>296</v>
      </c>
      <c r="G538" s="271" t="s">
        <v>418</v>
      </c>
      <c r="H538" s="169" t="s">
        <v>21</v>
      </c>
      <c r="I538" s="279">
        <v>6300</v>
      </c>
      <c r="J538" s="410">
        <v>6700</v>
      </c>
      <c r="K538" s="410">
        <v>6900</v>
      </c>
      <c r="L538" s="9"/>
      <c r="M538" s="11"/>
      <c r="N538" s="11"/>
    </row>
    <row r="539" spans="1:15" s="4" customFormat="1" ht="20.100000000000001" customHeight="1" x14ac:dyDescent="0.25">
      <c r="A539" s="172"/>
      <c r="B539" s="172"/>
      <c r="C539" s="172">
        <v>312</v>
      </c>
      <c r="D539" s="172"/>
      <c r="E539" s="172"/>
      <c r="F539" s="172"/>
      <c r="G539" s="271" t="s">
        <v>418</v>
      </c>
      <c r="H539" s="226" t="s">
        <v>22</v>
      </c>
      <c r="I539" s="286">
        <f>I540</f>
        <v>800</v>
      </c>
      <c r="J539" s="413">
        <f>J540</f>
        <v>800</v>
      </c>
      <c r="K539" s="413">
        <f>K540</f>
        <v>800</v>
      </c>
      <c r="L539" s="2"/>
      <c r="M539" s="3"/>
      <c r="N539" s="3"/>
      <c r="O539" s="3"/>
    </row>
    <row r="540" spans="1:15" ht="20.100000000000001" hidden="1" customHeight="1" x14ac:dyDescent="0.25">
      <c r="A540" s="171"/>
      <c r="B540" s="171"/>
      <c r="C540" s="171"/>
      <c r="D540" s="171">
        <v>3121</v>
      </c>
      <c r="E540" s="171"/>
      <c r="F540" s="171"/>
      <c r="G540" s="271" t="s">
        <v>418</v>
      </c>
      <c r="H540" s="313" t="s">
        <v>22</v>
      </c>
      <c r="I540" s="279">
        <f>I549+I547+I545+I543+I541</f>
        <v>800</v>
      </c>
      <c r="J540" s="411">
        <f t="shared" ref="J540:K540" si="193">J549+J547+J545+J543+J541</f>
        <v>800</v>
      </c>
      <c r="K540" s="411">
        <f t="shared" si="193"/>
        <v>800</v>
      </c>
    </row>
    <row r="541" spans="1:15" ht="20.100000000000001" hidden="1" customHeight="1" x14ac:dyDescent="0.25">
      <c r="A541" s="171"/>
      <c r="B541" s="171"/>
      <c r="C541" s="171"/>
      <c r="D541" s="171"/>
      <c r="E541" s="169" t="s">
        <v>89</v>
      </c>
      <c r="F541" s="169"/>
      <c r="G541" s="271" t="s">
        <v>418</v>
      </c>
      <c r="H541" s="169" t="s">
        <v>90</v>
      </c>
      <c r="I541" s="279">
        <f>I542</f>
        <v>0</v>
      </c>
      <c r="J541" s="411">
        <f t="shared" ref="J541:K541" si="194">J542</f>
        <v>0</v>
      </c>
      <c r="K541" s="411">
        <f t="shared" si="194"/>
        <v>0</v>
      </c>
    </row>
    <row r="542" spans="1:15" ht="20.100000000000001" hidden="1" customHeight="1" x14ac:dyDescent="0.25">
      <c r="A542" s="171"/>
      <c r="B542" s="171"/>
      <c r="C542" s="171"/>
      <c r="D542" s="171"/>
      <c r="E542" s="169"/>
      <c r="F542" s="169" t="s">
        <v>91</v>
      </c>
      <c r="G542" s="271" t="s">
        <v>418</v>
      </c>
      <c r="H542" s="169" t="s">
        <v>90</v>
      </c>
      <c r="I542" s="279">
        <v>0</v>
      </c>
      <c r="J542" s="410">
        <v>0</v>
      </c>
      <c r="K542" s="410">
        <v>0</v>
      </c>
    </row>
    <row r="543" spans="1:15" ht="20.100000000000001" hidden="1" customHeight="1" x14ac:dyDescent="0.25">
      <c r="A543" s="171"/>
      <c r="B543" s="171"/>
      <c r="C543" s="171"/>
      <c r="D543" s="171"/>
      <c r="E543" s="169" t="s">
        <v>92</v>
      </c>
      <c r="F543" s="169"/>
      <c r="G543" s="271" t="s">
        <v>418</v>
      </c>
      <c r="H543" s="169" t="s">
        <v>93</v>
      </c>
      <c r="I543" s="279">
        <f>I544</f>
        <v>0</v>
      </c>
      <c r="J543" s="411">
        <f t="shared" ref="J543:K543" si="195">J544</f>
        <v>0</v>
      </c>
      <c r="K543" s="411">
        <f t="shared" si="195"/>
        <v>0</v>
      </c>
    </row>
    <row r="544" spans="1:15" ht="20.100000000000001" hidden="1" customHeight="1" x14ac:dyDescent="0.25">
      <c r="A544" s="171"/>
      <c r="B544" s="171"/>
      <c r="C544" s="171"/>
      <c r="D544" s="171"/>
      <c r="E544" s="169"/>
      <c r="F544" s="169" t="s">
        <v>94</v>
      </c>
      <c r="G544" s="271" t="s">
        <v>418</v>
      </c>
      <c r="H544" s="169" t="s">
        <v>93</v>
      </c>
      <c r="I544" s="279">
        <v>0</v>
      </c>
      <c r="J544" s="410">
        <v>0</v>
      </c>
      <c r="K544" s="410">
        <v>0</v>
      </c>
    </row>
    <row r="545" spans="1:15" ht="20.100000000000001" hidden="1" customHeight="1" x14ac:dyDescent="0.25">
      <c r="A545" s="171"/>
      <c r="B545" s="171"/>
      <c r="C545" s="171"/>
      <c r="D545" s="171"/>
      <c r="E545" s="169" t="s">
        <v>95</v>
      </c>
      <c r="F545" s="169"/>
      <c r="G545" s="271" t="s">
        <v>418</v>
      </c>
      <c r="H545" s="169" t="s">
        <v>96</v>
      </c>
      <c r="I545" s="279">
        <f>I546</f>
        <v>0</v>
      </c>
      <c r="J545" s="411">
        <f t="shared" ref="J545:K545" si="196">J546</f>
        <v>0</v>
      </c>
      <c r="K545" s="411">
        <f t="shared" si="196"/>
        <v>0</v>
      </c>
    </row>
    <row r="546" spans="1:15" ht="20.100000000000001" hidden="1" customHeight="1" x14ac:dyDescent="0.25">
      <c r="A546" s="171"/>
      <c r="B546" s="171"/>
      <c r="C546" s="171"/>
      <c r="D546" s="171"/>
      <c r="E546" s="169"/>
      <c r="F546" s="169" t="s">
        <v>97</v>
      </c>
      <c r="G546" s="271" t="s">
        <v>418</v>
      </c>
      <c r="H546" s="169" t="s">
        <v>96</v>
      </c>
      <c r="I546" s="279">
        <v>0</v>
      </c>
      <c r="J546" s="410">
        <v>0</v>
      </c>
      <c r="K546" s="410">
        <v>0</v>
      </c>
    </row>
    <row r="547" spans="1:15" ht="20.100000000000001" hidden="1" customHeight="1" x14ac:dyDescent="0.25">
      <c r="A547" s="171"/>
      <c r="B547" s="171"/>
      <c r="C547" s="171"/>
      <c r="D547" s="171"/>
      <c r="E547" s="169" t="s">
        <v>98</v>
      </c>
      <c r="F547" s="169"/>
      <c r="G547" s="271" t="s">
        <v>418</v>
      </c>
      <c r="H547" s="169" t="s">
        <v>99</v>
      </c>
      <c r="I547" s="279">
        <f>I548</f>
        <v>0</v>
      </c>
      <c r="J547" s="411">
        <f t="shared" ref="J547:K547" si="197">J548</f>
        <v>0</v>
      </c>
      <c r="K547" s="411">
        <f t="shared" si="197"/>
        <v>0</v>
      </c>
    </row>
    <row r="548" spans="1:15" ht="20.100000000000001" hidden="1" customHeight="1" x14ac:dyDescent="0.25">
      <c r="A548" s="171"/>
      <c r="B548" s="171"/>
      <c r="C548" s="171"/>
      <c r="D548" s="171"/>
      <c r="E548" s="169"/>
      <c r="F548" s="169" t="s">
        <v>100</v>
      </c>
      <c r="G548" s="271" t="s">
        <v>418</v>
      </c>
      <c r="H548" s="169" t="s">
        <v>99</v>
      </c>
      <c r="I548" s="279">
        <v>0</v>
      </c>
      <c r="J548" s="410">
        <v>0</v>
      </c>
      <c r="K548" s="410">
        <v>0</v>
      </c>
    </row>
    <row r="549" spans="1:15" ht="20.100000000000001" hidden="1" customHeight="1" x14ac:dyDescent="0.25">
      <c r="A549" s="171"/>
      <c r="B549" s="171"/>
      <c r="C549" s="171"/>
      <c r="D549" s="171"/>
      <c r="E549" s="169" t="s">
        <v>101</v>
      </c>
      <c r="F549" s="169"/>
      <c r="G549" s="271" t="s">
        <v>418</v>
      </c>
      <c r="H549" s="169" t="s">
        <v>102</v>
      </c>
      <c r="I549" s="279">
        <f>I550</f>
        <v>800</v>
      </c>
      <c r="J549" s="410">
        <f>J550</f>
        <v>800</v>
      </c>
      <c r="K549" s="410">
        <f>K550</f>
        <v>800</v>
      </c>
    </row>
    <row r="550" spans="1:15" ht="20.100000000000001" hidden="1" customHeight="1" x14ac:dyDescent="0.25">
      <c r="A550" s="171"/>
      <c r="B550" s="171"/>
      <c r="C550" s="171"/>
      <c r="D550" s="171"/>
      <c r="E550" s="169"/>
      <c r="F550" s="169" t="s">
        <v>103</v>
      </c>
      <c r="G550" s="271" t="s">
        <v>418</v>
      </c>
      <c r="H550" s="169" t="s">
        <v>102</v>
      </c>
      <c r="I550" s="279">
        <v>800</v>
      </c>
      <c r="J550" s="410">
        <v>800</v>
      </c>
      <c r="K550" s="410">
        <v>800</v>
      </c>
    </row>
    <row r="551" spans="1:15" s="4" customFormat="1" ht="20.100000000000001" customHeight="1" x14ac:dyDescent="0.25">
      <c r="A551" s="172"/>
      <c r="B551" s="172"/>
      <c r="C551" s="172">
        <v>313</v>
      </c>
      <c r="D551" s="172"/>
      <c r="E551" s="172"/>
      <c r="F551" s="172"/>
      <c r="G551" s="271" t="s">
        <v>418</v>
      </c>
      <c r="H551" s="226" t="s">
        <v>105</v>
      </c>
      <c r="I551" s="286">
        <f>I552+I557</f>
        <v>12000</v>
      </c>
      <c r="J551" s="413">
        <f>J552+J557</f>
        <v>12200</v>
      </c>
      <c r="K551" s="413">
        <f>K552+K557</f>
        <v>12400</v>
      </c>
      <c r="L551" s="2"/>
      <c r="M551" s="3"/>
      <c r="N551" s="3"/>
      <c r="O551" s="3"/>
    </row>
    <row r="552" spans="1:15" ht="20.100000000000001" hidden="1" customHeight="1" x14ac:dyDescent="0.25">
      <c r="A552" s="171"/>
      <c r="B552" s="171"/>
      <c r="C552" s="171"/>
      <c r="D552" s="171">
        <v>3132</v>
      </c>
      <c r="E552" s="171"/>
      <c r="F552" s="171"/>
      <c r="G552" s="271" t="s">
        <v>418</v>
      </c>
      <c r="H552" s="313" t="s">
        <v>24</v>
      </c>
      <c r="I552" s="279">
        <f>I553+I555</f>
        <v>12000</v>
      </c>
      <c r="J552" s="279">
        <f t="shared" ref="J552:K552" si="198">J553+J555</f>
        <v>12200</v>
      </c>
      <c r="K552" s="279">
        <f t="shared" si="198"/>
        <v>12400</v>
      </c>
    </row>
    <row r="553" spans="1:15" ht="20.100000000000001" hidden="1" customHeight="1" x14ac:dyDescent="0.25">
      <c r="A553" s="171"/>
      <c r="B553" s="171"/>
      <c r="C553" s="171"/>
      <c r="D553" s="171"/>
      <c r="E553" s="169" t="s">
        <v>300</v>
      </c>
      <c r="F553" s="169"/>
      <c r="G553" s="271" t="s">
        <v>418</v>
      </c>
      <c r="H553" s="169" t="s">
        <v>24</v>
      </c>
      <c r="I553" s="279">
        <f t="shared" ref="I553:K553" si="199">I554</f>
        <v>12000</v>
      </c>
      <c r="J553" s="278">
        <f t="shared" si="199"/>
        <v>12200</v>
      </c>
      <c r="K553" s="278">
        <f t="shared" si="199"/>
        <v>12400</v>
      </c>
    </row>
    <row r="554" spans="1:15" ht="15" hidden="1" customHeight="1" x14ac:dyDescent="0.25">
      <c r="A554" s="171"/>
      <c r="B554" s="171"/>
      <c r="C554" s="171"/>
      <c r="D554" s="171"/>
      <c r="E554" s="169"/>
      <c r="F554" s="169" t="s">
        <v>301</v>
      </c>
      <c r="G554" s="271" t="s">
        <v>418</v>
      </c>
      <c r="H554" s="169" t="s">
        <v>24</v>
      </c>
      <c r="I554" s="279">
        <v>12000</v>
      </c>
      <c r="J554" s="278">
        <v>12200</v>
      </c>
      <c r="K554" s="278">
        <v>12400</v>
      </c>
    </row>
    <row r="555" spans="1:15" ht="30" hidden="1" customHeight="1" x14ac:dyDescent="0.25">
      <c r="A555" s="171"/>
      <c r="B555" s="171"/>
      <c r="C555" s="171"/>
      <c r="D555" s="171"/>
      <c r="E555" s="169" t="s">
        <v>302</v>
      </c>
      <c r="F555" s="169"/>
      <c r="G555" s="271" t="s">
        <v>418</v>
      </c>
      <c r="H555" s="169" t="s">
        <v>106</v>
      </c>
      <c r="I555" s="279">
        <f>I556</f>
        <v>0</v>
      </c>
      <c r="J555" s="279">
        <f t="shared" ref="J555:K555" si="200">J556</f>
        <v>0</v>
      </c>
      <c r="K555" s="279">
        <f t="shared" si="200"/>
        <v>0</v>
      </c>
    </row>
    <row r="556" spans="1:15" ht="30" hidden="1" customHeight="1" x14ac:dyDescent="0.25">
      <c r="A556" s="171"/>
      <c r="B556" s="171"/>
      <c r="C556" s="171"/>
      <c r="D556" s="171"/>
      <c r="E556" s="169"/>
      <c r="F556" s="169" t="s">
        <v>303</v>
      </c>
      <c r="G556" s="271" t="s">
        <v>418</v>
      </c>
      <c r="H556" s="169" t="s">
        <v>106</v>
      </c>
      <c r="I556" s="279">
        <v>0</v>
      </c>
      <c r="J556" s="278">
        <v>0</v>
      </c>
      <c r="K556" s="278">
        <v>0</v>
      </c>
    </row>
    <row r="557" spans="1:15" ht="28.5" hidden="1" customHeight="1" x14ac:dyDescent="0.25">
      <c r="A557" s="171"/>
      <c r="B557" s="171"/>
      <c r="C557" s="171"/>
      <c r="D557" s="171">
        <v>3133</v>
      </c>
      <c r="E557" s="171"/>
      <c r="F557" s="171"/>
      <c r="G557" s="271" t="s">
        <v>418</v>
      </c>
      <c r="H557" s="313" t="s">
        <v>25</v>
      </c>
      <c r="I557" s="279">
        <f t="shared" ref="I557:K558" si="201">I558</f>
        <v>0</v>
      </c>
      <c r="J557" s="278">
        <f t="shared" si="201"/>
        <v>0</v>
      </c>
      <c r="K557" s="278">
        <f t="shared" si="201"/>
        <v>0</v>
      </c>
    </row>
    <row r="558" spans="1:15" ht="30" hidden="1" customHeight="1" x14ac:dyDescent="0.25">
      <c r="A558" s="171"/>
      <c r="B558" s="171"/>
      <c r="C558" s="171"/>
      <c r="D558" s="171"/>
      <c r="E558" s="169" t="s">
        <v>304</v>
      </c>
      <c r="F558" s="169"/>
      <c r="G558" s="271" t="s">
        <v>418</v>
      </c>
      <c r="H558" s="169" t="s">
        <v>25</v>
      </c>
      <c r="I558" s="279">
        <f t="shared" si="201"/>
        <v>0</v>
      </c>
      <c r="J558" s="279">
        <f t="shared" si="201"/>
        <v>0</v>
      </c>
      <c r="K558" s="279">
        <f t="shared" si="201"/>
        <v>0</v>
      </c>
    </row>
    <row r="559" spans="1:15" ht="30" hidden="1" customHeight="1" x14ac:dyDescent="0.25">
      <c r="A559" s="171"/>
      <c r="B559" s="171"/>
      <c r="C559" s="171"/>
      <c r="D559" s="171"/>
      <c r="E559" s="169"/>
      <c r="F559" s="169" t="s">
        <v>305</v>
      </c>
      <c r="G559" s="271" t="s">
        <v>418</v>
      </c>
      <c r="H559" s="169" t="s">
        <v>25</v>
      </c>
      <c r="I559" s="279">
        <v>0</v>
      </c>
      <c r="J559" s="278">
        <v>0</v>
      </c>
      <c r="K559" s="278">
        <v>0</v>
      </c>
    </row>
    <row r="560" spans="1:15" s="3" customFormat="1" ht="20.100000000000001" customHeight="1" x14ac:dyDescent="0.25">
      <c r="A560" s="245"/>
      <c r="B560" s="245">
        <v>32</v>
      </c>
      <c r="C560" s="245"/>
      <c r="D560" s="245"/>
      <c r="E560" s="245"/>
      <c r="F560" s="245"/>
      <c r="G560" s="271"/>
      <c r="H560" s="173" t="s">
        <v>26</v>
      </c>
      <c r="I560" s="286">
        <f>I561+I582+I602</f>
        <v>9100</v>
      </c>
      <c r="J560" s="277">
        <f>J561+J582+J602</f>
        <v>8300</v>
      </c>
      <c r="K560" s="277">
        <f>K561+K582+K602</f>
        <v>6600</v>
      </c>
      <c r="L560" s="2"/>
    </row>
    <row r="561" spans="1:15" s="4" customFormat="1" ht="20.100000000000001" hidden="1" customHeight="1" x14ac:dyDescent="0.25">
      <c r="A561" s="316"/>
      <c r="B561" s="316"/>
      <c r="C561" s="316">
        <v>321</v>
      </c>
      <c r="D561" s="316"/>
      <c r="E561" s="316"/>
      <c r="F561" s="316"/>
      <c r="G561" s="271" t="s">
        <v>418</v>
      </c>
      <c r="H561" s="317" t="s">
        <v>27</v>
      </c>
      <c r="I561" s="286">
        <f>I562+I571+I576</f>
        <v>0</v>
      </c>
      <c r="J561" s="286">
        <f t="shared" ref="J561:K561" si="202">J562+J571+J576</f>
        <v>0</v>
      </c>
      <c r="K561" s="286">
        <f t="shared" si="202"/>
        <v>0</v>
      </c>
      <c r="L561" s="2"/>
      <c r="M561" s="3"/>
      <c r="N561" s="3"/>
      <c r="O561" s="3"/>
    </row>
    <row r="562" spans="1:15" ht="20.100000000000001" hidden="1" customHeight="1" x14ac:dyDescent="0.25">
      <c r="A562" s="171"/>
      <c r="B562" s="171"/>
      <c r="C562" s="171"/>
      <c r="D562" s="171">
        <v>3211</v>
      </c>
      <c r="E562" s="171"/>
      <c r="F562" s="171"/>
      <c r="G562" s="271" t="s">
        <v>418</v>
      </c>
      <c r="H562" s="313" t="s">
        <v>28</v>
      </c>
      <c r="I562" s="279">
        <f>I563+I565+I567+I569</f>
        <v>0</v>
      </c>
      <c r="J562" s="279">
        <f>J563+J565+J567+J569</f>
        <v>0</v>
      </c>
      <c r="K562" s="279">
        <f>K563+K565+K567+K569</f>
        <v>0</v>
      </c>
    </row>
    <row r="563" spans="1:15" ht="20.100000000000001" hidden="1" customHeight="1" x14ac:dyDescent="0.25">
      <c r="A563" s="171"/>
      <c r="B563" s="171"/>
      <c r="C563" s="171"/>
      <c r="D563" s="171"/>
      <c r="E563" s="169" t="s">
        <v>306</v>
      </c>
      <c r="F563" s="169"/>
      <c r="G563" s="271" t="s">
        <v>418</v>
      </c>
      <c r="H563" s="169" t="s">
        <v>107</v>
      </c>
      <c r="I563" s="279">
        <f>I564</f>
        <v>0</v>
      </c>
      <c r="J563" s="279">
        <f t="shared" ref="J563:K563" si="203">J564</f>
        <v>0</v>
      </c>
      <c r="K563" s="279">
        <f t="shared" si="203"/>
        <v>0</v>
      </c>
    </row>
    <row r="564" spans="1:15" ht="20.100000000000001" hidden="1" customHeight="1" x14ac:dyDescent="0.25">
      <c r="A564" s="171"/>
      <c r="B564" s="171"/>
      <c r="C564" s="171"/>
      <c r="D564" s="171"/>
      <c r="E564" s="169"/>
      <c r="F564" s="169" t="s">
        <v>307</v>
      </c>
      <c r="G564" s="271" t="s">
        <v>418</v>
      </c>
      <c r="H564" s="169" t="s">
        <v>107</v>
      </c>
      <c r="I564" s="279">
        <v>0</v>
      </c>
      <c r="J564" s="278">
        <v>0</v>
      </c>
      <c r="K564" s="278">
        <v>0</v>
      </c>
    </row>
    <row r="565" spans="1:15" ht="30" hidden="1" customHeight="1" x14ac:dyDescent="0.25">
      <c r="A565" s="171"/>
      <c r="B565" s="171"/>
      <c r="C565" s="171"/>
      <c r="D565" s="171"/>
      <c r="E565" s="169" t="s">
        <v>308</v>
      </c>
      <c r="F565" s="169"/>
      <c r="G565" s="271" t="s">
        <v>418</v>
      </c>
      <c r="H565" s="169" t="s">
        <v>108</v>
      </c>
      <c r="I565" s="279">
        <f>I566</f>
        <v>0</v>
      </c>
      <c r="J565" s="279">
        <f t="shared" ref="J565:K565" si="204">J566</f>
        <v>0</v>
      </c>
      <c r="K565" s="279">
        <f t="shared" si="204"/>
        <v>0</v>
      </c>
    </row>
    <row r="566" spans="1:15" ht="30" hidden="1" customHeight="1" x14ac:dyDescent="0.25">
      <c r="A566" s="171"/>
      <c r="B566" s="171"/>
      <c r="C566" s="171"/>
      <c r="D566" s="171"/>
      <c r="E566" s="169"/>
      <c r="F566" s="169" t="s">
        <v>309</v>
      </c>
      <c r="G566" s="271" t="s">
        <v>418</v>
      </c>
      <c r="H566" s="169" t="s">
        <v>108</v>
      </c>
      <c r="I566" s="279">
        <v>0</v>
      </c>
      <c r="J566" s="278">
        <v>0</v>
      </c>
      <c r="K566" s="278">
        <v>0</v>
      </c>
    </row>
    <row r="567" spans="1:15" ht="30" hidden="1" customHeight="1" x14ac:dyDescent="0.25">
      <c r="A567" s="171"/>
      <c r="B567" s="171"/>
      <c r="C567" s="171"/>
      <c r="D567" s="171"/>
      <c r="E567" s="169" t="s">
        <v>310</v>
      </c>
      <c r="F567" s="169"/>
      <c r="G567" s="271" t="s">
        <v>418</v>
      </c>
      <c r="H567" s="169" t="s">
        <v>352</v>
      </c>
      <c r="I567" s="279">
        <f>I568</f>
        <v>0</v>
      </c>
      <c r="J567" s="279">
        <f t="shared" ref="J567:K567" si="205">J568</f>
        <v>0</v>
      </c>
      <c r="K567" s="279">
        <f t="shared" si="205"/>
        <v>0</v>
      </c>
    </row>
    <row r="568" spans="1:15" ht="30" hidden="1" customHeight="1" x14ac:dyDescent="0.25">
      <c r="A568" s="171"/>
      <c r="B568" s="171"/>
      <c r="C568" s="171"/>
      <c r="D568" s="171"/>
      <c r="E568" s="169"/>
      <c r="F568" s="169" t="s">
        <v>311</v>
      </c>
      <c r="G568" s="271" t="s">
        <v>418</v>
      </c>
      <c r="H568" s="169" t="s">
        <v>352</v>
      </c>
      <c r="I568" s="279">
        <v>0</v>
      </c>
      <c r="J568" s="278">
        <v>0</v>
      </c>
      <c r="K568" s="278">
        <v>0</v>
      </c>
    </row>
    <row r="569" spans="1:15" ht="20.100000000000001" hidden="1" customHeight="1" x14ac:dyDescent="0.25">
      <c r="A569" s="171"/>
      <c r="B569" s="171"/>
      <c r="C569" s="171"/>
      <c r="D569" s="171"/>
      <c r="E569" s="169" t="s">
        <v>312</v>
      </c>
      <c r="F569" s="169"/>
      <c r="G569" s="271" t="s">
        <v>418</v>
      </c>
      <c r="H569" s="169" t="s">
        <v>110</v>
      </c>
      <c r="I569" s="279">
        <f>I570</f>
        <v>0</v>
      </c>
      <c r="J569" s="279">
        <f t="shared" ref="J569:K569" si="206">J570</f>
        <v>0</v>
      </c>
      <c r="K569" s="279">
        <f t="shared" si="206"/>
        <v>0</v>
      </c>
    </row>
    <row r="570" spans="1:15" ht="20.100000000000001" hidden="1" customHeight="1" x14ac:dyDescent="0.25">
      <c r="A570" s="171"/>
      <c r="B570" s="171"/>
      <c r="C570" s="171"/>
      <c r="D570" s="171"/>
      <c r="E570" s="169"/>
      <c r="F570" s="169" t="s">
        <v>313</v>
      </c>
      <c r="G570" s="271" t="s">
        <v>418</v>
      </c>
      <c r="H570" s="169" t="s">
        <v>110</v>
      </c>
      <c r="I570" s="279">
        <v>0</v>
      </c>
      <c r="J570" s="278">
        <v>0</v>
      </c>
      <c r="K570" s="278">
        <v>0</v>
      </c>
    </row>
    <row r="571" spans="1:15" ht="28.5" hidden="1" customHeight="1" x14ac:dyDescent="0.25">
      <c r="A571" s="171"/>
      <c r="B571" s="171"/>
      <c r="C571" s="171"/>
      <c r="D571" s="171">
        <v>3212</v>
      </c>
      <c r="E571" s="171"/>
      <c r="F571" s="171"/>
      <c r="G571" s="271" t="s">
        <v>418</v>
      </c>
      <c r="H571" s="313" t="s">
        <v>29</v>
      </c>
      <c r="I571" s="279">
        <f>I572+I574</f>
        <v>0</v>
      </c>
      <c r="J571" s="278">
        <f t="shared" ref="I571:K572" si="207">J572</f>
        <v>0</v>
      </c>
      <c r="K571" s="278">
        <f t="shared" si="207"/>
        <v>0</v>
      </c>
    </row>
    <row r="572" spans="1:15" ht="20.100000000000001" hidden="1" customHeight="1" x14ac:dyDescent="0.25">
      <c r="A572" s="171"/>
      <c r="B572" s="171"/>
      <c r="C572" s="171"/>
      <c r="D572" s="171"/>
      <c r="E572" s="169" t="s">
        <v>314</v>
      </c>
      <c r="F572" s="169"/>
      <c r="G572" s="271" t="s">
        <v>418</v>
      </c>
      <c r="H572" s="169" t="s">
        <v>111</v>
      </c>
      <c r="I572" s="279">
        <f t="shared" si="207"/>
        <v>0</v>
      </c>
      <c r="J572" s="279">
        <f t="shared" si="207"/>
        <v>0</v>
      </c>
      <c r="K572" s="279">
        <f t="shared" si="207"/>
        <v>0</v>
      </c>
    </row>
    <row r="573" spans="1:15" ht="20.100000000000001" hidden="1" customHeight="1" x14ac:dyDescent="0.25">
      <c r="A573" s="171"/>
      <c r="B573" s="171"/>
      <c r="C573" s="171"/>
      <c r="D573" s="171"/>
      <c r="E573" s="169"/>
      <c r="F573" s="169" t="s">
        <v>315</v>
      </c>
      <c r="G573" s="271" t="s">
        <v>418</v>
      </c>
      <c r="H573" s="169" t="s">
        <v>111</v>
      </c>
      <c r="I573" s="279">
        <v>0</v>
      </c>
      <c r="J573" s="278">
        <v>0</v>
      </c>
      <c r="K573" s="278">
        <v>0</v>
      </c>
    </row>
    <row r="574" spans="1:15" ht="20.100000000000001" hidden="1" customHeight="1" x14ac:dyDescent="0.25">
      <c r="A574" s="171"/>
      <c r="B574" s="171"/>
      <c r="C574" s="171"/>
      <c r="D574" s="171"/>
      <c r="E574" s="169" t="s">
        <v>316</v>
      </c>
      <c r="F574" s="169"/>
      <c r="G574" s="271" t="s">
        <v>418</v>
      </c>
      <c r="H574" s="169" t="s">
        <v>317</v>
      </c>
      <c r="I574" s="279">
        <f>I575</f>
        <v>0</v>
      </c>
      <c r="J574" s="279">
        <f t="shared" ref="J574:K574" si="208">J575</f>
        <v>0</v>
      </c>
      <c r="K574" s="279">
        <f t="shared" si="208"/>
        <v>0</v>
      </c>
    </row>
    <row r="575" spans="1:15" ht="20.100000000000001" hidden="1" customHeight="1" x14ac:dyDescent="0.25">
      <c r="A575" s="171"/>
      <c r="B575" s="171"/>
      <c r="C575" s="171"/>
      <c r="D575" s="171"/>
      <c r="E575" s="169"/>
      <c r="F575" s="169" t="s">
        <v>318</v>
      </c>
      <c r="G575" s="271" t="s">
        <v>418</v>
      </c>
      <c r="H575" s="169" t="s">
        <v>317</v>
      </c>
      <c r="I575" s="279">
        <v>0</v>
      </c>
      <c r="J575" s="278">
        <v>0</v>
      </c>
      <c r="K575" s="278">
        <v>0</v>
      </c>
    </row>
    <row r="576" spans="1:15" ht="20.100000000000001" hidden="1" customHeight="1" x14ac:dyDescent="0.25">
      <c r="A576" s="171"/>
      <c r="B576" s="171"/>
      <c r="C576" s="171"/>
      <c r="D576" s="171">
        <v>3213</v>
      </c>
      <c r="E576" s="171"/>
      <c r="F576" s="171"/>
      <c r="G576" s="271" t="s">
        <v>418</v>
      </c>
      <c r="H576" s="313" t="s">
        <v>30</v>
      </c>
      <c r="I576" s="279">
        <f>I577+I580</f>
        <v>0</v>
      </c>
      <c r="J576" s="279">
        <f t="shared" ref="J576:K576" si="209">J577+J580</f>
        <v>0</v>
      </c>
      <c r="K576" s="279">
        <f t="shared" si="209"/>
        <v>0</v>
      </c>
    </row>
    <row r="577" spans="1:15" ht="20.100000000000001" hidden="1" customHeight="1" x14ac:dyDescent="0.25">
      <c r="A577" s="171"/>
      <c r="B577" s="171"/>
      <c r="C577" s="171"/>
      <c r="D577" s="171"/>
      <c r="E577" s="169" t="s">
        <v>113</v>
      </c>
      <c r="F577" s="169"/>
      <c r="G577" s="271" t="s">
        <v>418</v>
      </c>
      <c r="H577" s="169" t="s">
        <v>114</v>
      </c>
      <c r="I577" s="279">
        <f>I578+I579</f>
        <v>0</v>
      </c>
      <c r="J577" s="279">
        <f t="shared" ref="J577:K577" si="210">J578+J579</f>
        <v>0</v>
      </c>
      <c r="K577" s="279">
        <f t="shared" si="210"/>
        <v>0</v>
      </c>
    </row>
    <row r="578" spans="1:15" ht="20.100000000000001" hidden="1" customHeight="1" x14ac:dyDescent="0.25">
      <c r="A578" s="171"/>
      <c r="B578" s="171"/>
      <c r="C578" s="171"/>
      <c r="D578" s="171"/>
      <c r="E578" s="169"/>
      <c r="F578" s="169" t="s">
        <v>115</v>
      </c>
      <c r="G578" s="271" t="s">
        <v>418</v>
      </c>
      <c r="H578" s="169" t="s">
        <v>319</v>
      </c>
      <c r="I578" s="279">
        <v>0</v>
      </c>
      <c r="J578" s="278">
        <v>0</v>
      </c>
      <c r="K578" s="278">
        <v>0</v>
      </c>
    </row>
    <row r="579" spans="1:15" ht="20.100000000000001" hidden="1" customHeight="1" x14ac:dyDescent="0.25">
      <c r="A579" s="171"/>
      <c r="B579" s="171"/>
      <c r="C579" s="171"/>
      <c r="D579" s="171"/>
      <c r="E579" s="169"/>
      <c r="F579" s="169" t="s">
        <v>117</v>
      </c>
      <c r="G579" s="271" t="s">
        <v>418</v>
      </c>
      <c r="H579" s="169" t="s">
        <v>320</v>
      </c>
      <c r="I579" s="279">
        <v>0</v>
      </c>
      <c r="J579" s="278">
        <v>0</v>
      </c>
      <c r="K579" s="278">
        <v>0</v>
      </c>
    </row>
    <row r="580" spans="1:15" ht="20.100000000000001" hidden="1" customHeight="1" x14ac:dyDescent="0.25">
      <c r="A580" s="171"/>
      <c r="B580" s="171"/>
      <c r="C580" s="171"/>
      <c r="D580" s="171"/>
      <c r="E580" s="169" t="s">
        <v>119</v>
      </c>
      <c r="F580" s="169"/>
      <c r="G580" s="271" t="s">
        <v>418</v>
      </c>
      <c r="H580" s="169" t="s">
        <v>120</v>
      </c>
      <c r="I580" s="279">
        <f>I581</f>
        <v>0</v>
      </c>
      <c r="J580" s="279">
        <f t="shared" ref="J580:K580" si="211">J581</f>
        <v>0</v>
      </c>
      <c r="K580" s="279">
        <f t="shared" si="211"/>
        <v>0</v>
      </c>
    </row>
    <row r="581" spans="1:15" ht="20.100000000000001" hidden="1" customHeight="1" x14ac:dyDescent="0.25">
      <c r="A581" s="171"/>
      <c r="B581" s="171"/>
      <c r="C581" s="171"/>
      <c r="D581" s="171"/>
      <c r="E581" s="169"/>
      <c r="F581" s="169" t="s">
        <v>121</v>
      </c>
      <c r="G581" s="271" t="s">
        <v>418</v>
      </c>
      <c r="H581" s="169" t="s">
        <v>120</v>
      </c>
      <c r="I581" s="279">
        <v>0</v>
      </c>
      <c r="J581" s="278">
        <v>0</v>
      </c>
      <c r="K581" s="278">
        <v>0</v>
      </c>
    </row>
    <row r="582" spans="1:15" s="4" customFormat="1" ht="20.100000000000001" customHeight="1" x14ac:dyDescent="0.25">
      <c r="A582" s="172"/>
      <c r="B582" s="172"/>
      <c r="C582" s="172">
        <v>322</v>
      </c>
      <c r="D582" s="172"/>
      <c r="E582" s="172"/>
      <c r="F582" s="172"/>
      <c r="G582" s="271" t="s">
        <v>418</v>
      </c>
      <c r="H582" s="226" t="s">
        <v>31</v>
      </c>
      <c r="I582" s="286">
        <f>I583+I589+I594</f>
        <v>6000</v>
      </c>
      <c r="J582" s="413">
        <f>J583+J589+J594</f>
        <v>5200</v>
      </c>
      <c r="K582" s="413">
        <f>K583+K589+K594</f>
        <v>3700</v>
      </c>
      <c r="L582" s="2"/>
      <c r="M582" s="3"/>
      <c r="N582" s="3"/>
      <c r="O582" s="3"/>
    </row>
    <row r="583" spans="1:15" ht="20.100000000000001" hidden="1" customHeight="1" x14ac:dyDescent="0.25">
      <c r="A583" s="171"/>
      <c r="B583" s="171"/>
      <c r="C583" s="171"/>
      <c r="D583" s="171">
        <v>3221</v>
      </c>
      <c r="E583" s="171"/>
      <c r="F583" s="171"/>
      <c r="G583" s="271" t="s">
        <v>418</v>
      </c>
      <c r="H583" s="313" t="s">
        <v>122</v>
      </c>
      <c r="I583" s="279">
        <f>I587+I584</f>
        <v>800</v>
      </c>
      <c r="J583" s="411">
        <f t="shared" ref="J583:K583" si="212">J587+J584</f>
        <v>800</v>
      </c>
      <c r="K583" s="411">
        <f t="shared" si="212"/>
        <v>800</v>
      </c>
      <c r="M583" s="10"/>
    </row>
    <row r="584" spans="1:15" ht="20.100000000000001" hidden="1" customHeight="1" x14ac:dyDescent="0.25">
      <c r="A584" s="171"/>
      <c r="B584" s="171"/>
      <c r="C584" s="171"/>
      <c r="D584" s="171"/>
      <c r="E584" s="169" t="s">
        <v>123</v>
      </c>
      <c r="F584" s="169"/>
      <c r="G584" s="271" t="s">
        <v>418</v>
      </c>
      <c r="H584" s="313" t="s">
        <v>379</v>
      </c>
      <c r="I584" s="279">
        <f>I585+I586</f>
        <v>500</v>
      </c>
      <c r="J584" s="411">
        <f t="shared" ref="J584:K584" si="213">J585+J586</f>
        <v>500</v>
      </c>
      <c r="K584" s="411">
        <f t="shared" si="213"/>
        <v>500</v>
      </c>
    </row>
    <row r="585" spans="1:15" ht="20.100000000000001" hidden="1" customHeight="1" x14ac:dyDescent="0.25">
      <c r="A585" s="171"/>
      <c r="B585" s="171"/>
      <c r="C585" s="171"/>
      <c r="D585" s="171"/>
      <c r="E585" s="169"/>
      <c r="F585" s="169" t="s">
        <v>125</v>
      </c>
      <c r="G585" s="271" t="s">
        <v>418</v>
      </c>
      <c r="H585" s="313" t="s">
        <v>379</v>
      </c>
      <c r="I585" s="279">
        <v>300</v>
      </c>
      <c r="J585" s="410">
        <v>300</v>
      </c>
      <c r="K585" s="410">
        <v>300</v>
      </c>
    </row>
    <row r="586" spans="1:15" ht="20.100000000000001" hidden="1" customHeight="1" x14ac:dyDescent="0.25">
      <c r="A586" s="171"/>
      <c r="B586" s="171"/>
      <c r="C586" s="171"/>
      <c r="D586" s="171"/>
      <c r="E586" s="169"/>
      <c r="F586" s="169" t="s">
        <v>126</v>
      </c>
      <c r="G586" s="271" t="s">
        <v>418</v>
      </c>
      <c r="H586" s="313" t="s">
        <v>321</v>
      </c>
      <c r="I586" s="279">
        <v>200</v>
      </c>
      <c r="J586" s="410">
        <v>200</v>
      </c>
      <c r="K586" s="410">
        <v>200</v>
      </c>
    </row>
    <row r="587" spans="1:15" ht="20.100000000000001" hidden="1" customHeight="1" x14ac:dyDescent="0.25">
      <c r="A587" s="171"/>
      <c r="B587" s="171"/>
      <c r="C587" s="171"/>
      <c r="D587" s="171"/>
      <c r="E587" s="169" t="s">
        <v>134</v>
      </c>
      <c r="F587" s="169"/>
      <c r="G587" s="271" t="s">
        <v>418</v>
      </c>
      <c r="H587" s="169" t="s">
        <v>135</v>
      </c>
      <c r="I587" s="279">
        <f>I588</f>
        <v>300</v>
      </c>
      <c r="J587" s="411">
        <f t="shared" ref="J587:K587" si="214">J588</f>
        <v>300</v>
      </c>
      <c r="K587" s="411">
        <f t="shared" si="214"/>
        <v>300</v>
      </c>
    </row>
    <row r="588" spans="1:15" ht="20.100000000000001" hidden="1" customHeight="1" x14ac:dyDescent="0.25">
      <c r="A588" s="171"/>
      <c r="B588" s="171"/>
      <c r="C588" s="171"/>
      <c r="D588" s="171"/>
      <c r="E588" s="169"/>
      <c r="F588" s="169" t="s">
        <v>136</v>
      </c>
      <c r="G588" s="271" t="s">
        <v>418</v>
      </c>
      <c r="H588" s="169" t="s">
        <v>135</v>
      </c>
      <c r="I588" s="279">
        <v>300</v>
      </c>
      <c r="J588" s="410">
        <v>300</v>
      </c>
      <c r="K588" s="410">
        <v>300</v>
      </c>
    </row>
    <row r="589" spans="1:15" ht="20.100000000000001" hidden="1" customHeight="1" x14ac:dyDescent="0.25">
      <c r="A589" s="171"/>
      <c r="B589" s="171"/>
      <c r="C589" s="171"/>
      <c r="D589" s="171">
        <v>3222</v>
      </c>
      <c r="E589" s="171"/>
      <c r="F589" s="171"/>
      <c r="G589" s="271" t="s">
        <v>418</v>
      </c>
      <c r="H589" s="313" t="s">
        <v>33</v>
      </c>
      <c r="I589" s="279">
        <f>I590+I592</f>
        <v>1600</v>
      </c>
      <c r="J589" s="410">
        <f>J590+J592</f>
        <v>1200</v>
      </c>
      <c r="K589" s="410">
        <f>K590+K592</f>
        <v>500</v>
      </c>
    </row>
    <row r="590" spans="1:15" ht="20.100000000000001" hidden="1" customHeight="1" x14ac:dyDescent="0.25">
      <c r="A590" s="171"/>
      <c r="B590" s="171"/>
      <c r="C590" s="171"/>
      <c r="D590" s="171"/>
      <c r="E590" s="169" t="s">
        <v>140</v>
      </c>
      <c r="F590" s="169"/>
      <c r="G590" s="271" t="s">
        <v>418</v>
      </c>
      <c r="H590" s="169" t="s">
        <v>141</v>
      </c>
      <c r="I590" s="279">
        <f>I591</f>
        <v>700</v>
      </c>
      <c r="J590" s="410">
        <f>J591</f>
        <v>700</v>
      </c>
      <c r="K590" s="410">
        <f>K591</f>
        <v>0</v>
      </c>
    </row>
    <row r="591" spans="1:15" ht="20.100000000000001" hidden="1" customHeight="1" x14ac:dyDescent="0.25">
      <c r="A591" s="171"/>
      <c r="B591" s="171"/>
      <c r="C591" s="171"/>
      <c r="D591" s="171"/>
      <c r="E591" s="169"/>
      <c r="F591" s="169" t="s">
        <v>142</v>
      </c>
      <c r="G591" s="271" t="s">
        <v>418</v>
      </c>
      <c r="H591" s="169" t="s">
        <v>141</v>
      </c>
      <c r="I591" s="279">
        <v>700</v>
      </c>
      <c r="J591" s="410">
        <v>700</v>
      </c>
      <c r="K591" s="410">
        <v>0</v>
      </c>
    </row>
    <row r="592" spans="1:15" ht="20.100000000000001" hidden="1" customHeight="1" x14ac:dyDescent="0.25">
      <c r="A592" s="171"/>
      <c r="B592" s="171"/>
      <c r="C592" s="171"/>
      <c r="D592" s="171"/>
      <c r="E592" s="169" t="s">
        <v>143</v>
      </c>
      <c r="F592" s="169"/>
      <c r="G592" s="271" t="s">
        <v>418</v>
      </c>
      <c r="H592" s="169" t="s">
        <v>144</v>
      </c>
      <c r="I592" s="279">
        <f>I593</f>
        <v>900</v>
      </c>
      <c r="J592" s="410">
        <f>J593</f>
        <v>500</v>
      </c>
      <c r="K592" s="410">
        <f>K593</f>
        <v>500</v>
      </c>
      <c r="M592" s="10"/>
    </row>
    <row r="593" spans="1:15" ht="20.100000000000001" hidden="1" customHeight="1" x14ac:dyDescent="0.25">
      <c r="A593" s="171"/>
      <c r="B593" s="171"/>
      <c r="C593" s="171"/>
      <c r="D593" s="171"/>
      <c r="E593" s="169"/>
      <c r="F593" s="169" t="s">
        <v>145</v>
      </c>
      <c r="G593" s="271" t="s">
        <v>418</v>
      </c>
      <c r="H593" s="169" t="s">
        <v>144</v>
      </c>
      <c r="I593" s="279">
        <v>900</v>
      </c>
      <c r="J593" s="410">
        <v>500</v>
      </c>
      <c r="K593" s="410">
        <v>500</v>
      </c>
      <c r="M593" s="10"/>
    </row>
    <row r="594" spans="1:15" ht="20.100000000000001" hidden="1" customHeight="1" x14ac:dyDescent="0.25">
      <c r="A594" s="171"/>
      <c r="B594" s="171"/>
      <c r="C594" s="171"/>
      <c r="D594" s="225">
        <v>3223</v>
      </c>
      <c r="E594" s="225"/>
      <c r="F594" s="225"/>
      <c r="G594" s="271" t="s">
        <v>418</v>
      </c>
      <c r="H594" s="346" t="s">
        <v>34</v>
      </c>
      <c r="I594" s="279">
        <f>I595+I598+I600</f>
        <v>3600</v>
      </c>
      <c r="J594" s="411">
        <f t="shared" ref="J594:K594" si="215">J595+J598+J600</f>
        <v>3200</v>
      </c>
      <c r="K594" s="411">
        <f t="shared" si="215"/>
        <v>2400</v>
      </c>
    </row>
    <row r="595" spans="1:15" ht="20.100000000000001" hidden="1" customHeight="1" x14ac:dyDescent="0.25">
      <c r="A595" s="171"/>
      <c r="B595" s="171"/>
      <c r="C595" s="171"/>
      <c r="D595" s="225"/>
      <c r="E595" s="169" t="s">
        <v>146</v>
      </c>
      <c r="F595" s="169"/>
      <c r="G595" s="271" t="s">
        <v>418</v>
      </c>
      <c r="H595" s="169" t="s">
        <v>147</v>
      </c>
      <c r="I595" s="279">
        <f>I596+I597</f>
        <v>2400</v>
      </c>
      <c r="J595" s="410">
        <f>J596+J597</f>
        <v>2000</v>
      </c>
      <c r="K595" s="410">
        <f>K596+K597</f>
        <v>1200</v>
      </c>
    </row>
    <row r="596" spans="1:15" ht="20.100000000000001" hidden="1" customHeight="1" x14ac:dyDescent="0.25">
      <c r="A596" s="171"/>
      <c r="B596" s="171"/>
      <c r="C596" s="171"/>
      <c r="D596" s="225"/>
      <c r="E596" s="169"/>
      <c r="F596" s="169" t="s">
        <v>148</v>
      </c>
      <c r="G596" s="271" t="s">
        <v>418</v>
      </c>
      <c r="H596" s="169" t="s">
        <v>147</v>
      </c>
      <c r="I596" s="279">
        <v>1200</v>
      </c>
      <c r="J596" s="410">
        <v>1000</v>
      </c>
      <c r="K596" s="410">
        <v>600</v>
      </c>
    </row>
    <row r="597" spans="1:15" ht="20.100000000000001" hidden="1" customHeight="1" x14ac:dyDescent="0.25">
      <c r="A597" s="171"/>
      <c r="B597" s="171"/>
      <c r="C597" s="171"/>
      <c r="D597" s="225"/>
      <c r="E597" s="169"/>
      <c r="F597" s="169" t="s">
        <v>149</v>
      </c>
      <c r="G597" s="271" t="s">
        <v>418</v>
      </c>
      <c r="H597" s="169" t="s">
        <v>323</v>
      </c>
      <c r="I597" s="279">
        <v>1200</v>
      </c>
      <c r="J597" s="410">
        <v>1000</v>
      </c>
      <c r="K597" s="410">
        <v>600</v>
      </c>
    </row>
    <row r="598" spans="1:15" ht="20.100000000000001" hidden="1" customHeight="1" x14ac:dyDescent="0.25">
      <c r="A598" s="171"/>
      <c r="B598" s="171"/>
      <c r="C598" s="171"/>
      <c r="D598" s="225"/>
      <c r="E598" s="169" t="s">
        <v>151</v>
      </c>
      <c r="F598" s="169"/>
      <c r="G598" s="271" t="s">
        <v>418</v>
      </c>
      <c r="H598" s="169" t="s">
        <v>152</v>
      </c>
      <c r="I598" s="279">
        <f>I599</f>
        <v>1200</v>
      </c>
      <c r="J598" s="410">
        <f>J599</f>
        <v>1200</v>
      </c>
      <c r="K598" s="410">
        <f>K599</f>
        <v>1200</v>
      </c>
    </row>
    <row r="599" spans="1:15" ht="20.100000000000001" hidden="1" customHeight="1" x14ac:dyDescent="0.25">
      <c r="A599" s="171"/>
      <c r="B599" s="171"/>
      <c r="C599" s="171"/>
      <c r="D599" s="225"/>
      <c r="E599" s="169"/>
      <c r="F599" s="169" t="s">
        <v>153</v>
      </c>
      <c r="G599" s="271" t="s">
        <v>418</v>
      </c>
      <c r="H599" s="169" t="s">
        <v>152</v>
      </c>
      <c r="I599" s="279">
        <v>1200</v>
      </c>
      <c r="J599" s="410">
        <v>1200</v>
      </c>
      <c r="K599" s="410">
        <v>1200</v>
      </c>
    </row>
    <row r="600" spans="1:15" ht="20.100000000000001" hidden="1" customHeight="1" x14ac:dyDescent="0.25">
      <c r="A600" s="171"/>
      <c r="B600" s="171"/>
      <c r="C600" s="171"/>
      <c r="D600" s="225"/>
      <c r="E600" s="169" t="s">
        <v>154</v>
      </c>
      <c r="F600" s="169"/>
      <c r="G600" s="271" t="s">
        <v>418</v>
      </c>
      <c r="H600" s="169" t="s">
        <v>155</v>
      </c>
      <c r="I600" s="279">
        <f>I601</f>
        <v>0</v>
      </c>
      <c r="J600" s="411">
        <f t="shared" ref="J600:K600" si="216">J601</f>
        <v>0</v>
      </c>
      <c r="K600" s="411">
        <f t="shared" si="216"/>
        <v>0</v>
      </c>
    </row>
    <row r="601" spans="1:15" ht="20.100000000000001" hidden="1" customHeight="1" x14ac:dyDescent="0.25">
      <c r="A601" s="171"/>
      <c r="B601" s="171"/>
      <c r="C601" s="171"/>
      <c r="D601" s="225"/>
      <c r="E601" s="169"/>
      <c r="F601" s="169" t="s">
        <v>156</v>
      </c>
      <c r="G601" s="271" t="s">
        <v>418</v>
      </c>
      <c r="H601" s="169" t="s">
        <v>155</v>
      </c>
      <c r="I601" s="279">
        <v>0</v>
      </c>
      <c r="J601" s="410">
        <v>0</v>
      </c>
      <c r="K601" s="410">
        <v>0</v>
      </c>
    </row>
    <row r="602" spans="1:15" s="4" customFormat="1" ht="20.100000000000001" customHeight="1" x14ac:dyDescent="0.25">
      <c r="A602" s="172"/>
      <c r="B602" s="172"/>
      <c r="C602" s="172">
        <v>323</v>
      </c>
      <c r="D602" s="172"/>
      <c r="E602" s="172"/>
      <c r="F602" s="172"/>
      <c r="G602" s="271" t="s">
        <v>418</v>
      </c>
      <c r="H602" s="226" t="s">
        <v>38</v>
      </c>
      <c r="I602" s="286">
        <f>I606+I614+I617+I603+I609</f>
        <v>3100</v>
      </c>
      <c r="J602" s="415">
        <f t="shared" ref="J602:K602" si="217">J606+J614+J617+J603+J609</f>
        <v>3100</v>
      </c>
      <c r="K602" s="415">
        <f t="shared" si="217"/>
        <v>2900</v>
      </c>
      <c r="L602" s="2"/>
      <c r="M602" s="3"/>
      <c r="N602" s="8"/>
      <c r="O602" s="3"/>
    </row>
    <row r="603" spans="1:15" s="4" customFormat="1" ht="20.100000000000001" hidden="1" customHeight="1" x14ac:dyDescent="0.25">
      <c r="A603" s="172"/>
      <c r="B603" s="172"/>
      <c r="C603" s="172"/>
      <c r="D603" s="171">
        <v>3232</v>
      </c>
      <c r="E603" s="171"/>
      <c r="F603" s="171"/>
      <c r="G603" s="273" t="s">
        <v>418</v>
      </c>
      <c r="H603" s="313" t="s">
        <v>40</v>
      </c>
      <c r="I603" s="279">
        <f>I604</f>
        <v>300</v>
      </c>
      <c r="J603" s="279">
        <f t="shared" ref="J603:K603" si="218">J604</f>
        <v>600</v>
      </c>
      <c r="K603" s="279">
        <f t="shared" si="218"/>
        <v>0</v>
      </c>
      <c r="L603" s="2"/>
      <c r="M603" s="3"/>
      <c r="N603" s="8"/>
      <c r="O603" s="3"/>
    </row>
    <row r="604" spans="1:15" s="4" customFormat="1" ht="30" hidden="1" customHeight="1" x14ac:dyDescent="0.25">
      <c r="A604" s="172"/>
      <c r="B604" s="172"/>
      <c r="C604" s="172"/>
      <c r="D604" s="171"/>
      <c r="E604" s="171">
        <v>32322</v>
      </c>
      <c r="F604" s="171"/>
      <c r="G604" s="273" t="s">
        <v>418</v>
      </c>
      <c r="H604" s="313" t="s">
        <v>378</v>
      </c>
      <c r="I604" s="279">
        <f>I605</f>
        <v>300</v>
      </c>
      <c r="J604" s="279">
        <f t="shared" ref="J604:K604" si="219">J605</f>
        <v>600</v>
      </c>
      <c r="K604" s="279">
        <f t="shared" si="219"/>
        <v>0</v>
      </c>
      <c r="L604" s="2"/>
      <c r="M604" s="3"/>
      <c r="N604" s="8"/>
      <c r="O604" s="3"/>
    </row>
    <row r="605" spans="1:15" s="4" customFormat="1" ht="30" hidden="1" customHeight="1" x14ac:dyDescent="0.25">
      <c r="A605" s="172"/>
      <c r="B605" s="172"/>
      <c r="C605" s="172"/>
      <c r="D605" s="171"/>
      <c r="E605" s="171"/>
      <c r="F605" s="171">
        <v>323220</v>
      </c>
      <c r="G605" s="273" t="s">
        <v>418</v>
      </c>
      <c r="H605" s="313" t="s">
        <v>378</v>
      </c>
      <c r="I605" s="279">
        <v>300</v>
      </c>
      <c r="J605" s="280">
        <v>600</v>
      </c>
      <c r="K605" s="280">
        <v>0</v>
      </c>
      <c r="L605" s="198"/>
      <c r="M605" s="3"/>
      <c r="N605" s="8"/>
      <c r="O605" s="3"/>
    </row>
    <row r="606" spans="1:15" ht="20.100000000000001" hidden="1" customHeight="1" x14ac:dyDescent="0.25">
      <c r="A606" s="171"/>
      <c r="B606" s="171"/>
      <c r="C606" s="171"/>
      <c r="D606" s="171">
        <v>3233</v>
      </c>
      <c r="E606" s="171"/>
      <c r="F606" s="171"/>
      <c r="G606" s="273" t="s">
        <v>418</v>
      </c>
      <c r="H606" s="313" t="s">
        <v>41</v>
      </c>
      <c r="I606" s="279">
        <f t="shared" ref="I606:K607" si="220">I607</f>
        <v>300</v>
      </c>
      <c r="J606" s="278">
        <f t="shared" si="220"/>
        <v>300</v>
      </c>
      <c r="K606" s="278">
        <f t="shared" si="220"/>
        <v>300</v>
      </c>
      <c r="L606" s="14"/>
      <c r="M606" s="14"/>
      <c r="N606" s="14"/>
      <c r="O606" s="14"/>
    </row>
    <row r="607" spans="1:15" ht="20.100000000000001" hidden="1" customHeight="1" x14ac:dyDescent="0.25">
      <c r="A607" s="171"/>
      <c r="B607" s="171"/>
      <c r="C607" s="171"/>
      <c r="D607" s="171"/>
      <c r="E607" s="169" t="s">
        <v>187</v>
      </c>
      <c r="F607" s="169"/>
      <c r="G607" s="273" t="s">
        <v>418</v>
      </c>
      <c r="H607" s="313" t="s">
        <v>41</v>
      </c>
      <c r="I607" s="279">
        <f t="shared" si="220"/>
        <v>300</v>
      </c>
      <c r="J607" s="278">
        <f t="shared" si="220"/>
        <v>300</v>
      </c>
      <c r="K607" s="278">
        <f t="shared" si="220"/>
        <v>300</v>
      </c>
      <c r="L607" s="14"/>
      <c r="M607" s="14"/>
      <c r="N607" s="14"/>
      <c r="O607" s="14"/>
    </row>
    <row r="608" spans="1:15" ht="20.100000000000001" hidden="1" customHeight="1" x14ac:dyDescent="0.25">
      <c r="A608" s="171"/>
      <c r="B608" s="171"/>
      <c r="C608" s="171"/>
      <c r="D608" s="171"/>
      <c r="E608" s="169"/>
      <c r="F608" s="169" t="s">
        <v>189</v>
      </c>
      <c r="G608" s="273" t="s">
        <v>418</v>
      </c>
      <c r="H608" s="313" t="s">
        <v>188</v>
      </c>
      <c r="I608" s="279">
        <v>300</v>
      </c>
      <c r="J608" s="278">
        <v>300</v>
      </c>
      <c r="K608" s="278">
        <v>300</v>
      </c>
      <c r="L608" s="14"/>
      <c r="M608" s="14"/>
      <c r="N608" s="14"/>
      <c r="O608" s="14"/>
    </row>
    <row r="609" spans="1:15" ht="20.100000000000001" hidden="1" customHeight="1" x14ac:dyDescent="0.25">
      <c r="A609" s="171"/>
      <c r="B609" s="171"/>
      <c r="C609" s="171"/>
      <c r="D609" s="171">
        <v>3236</v>
      </c>
      <c r="E609" s="171"/>
      <c r="F609" s="171"/>
      <c r="G609" s="273" t="s">
        <v>418</v>
      </c>
      <c r="H609" s="313" t="s">
        <v>44</v>
      </c>
      <c r="I609" s="279">
        <f>I610+I612</f>
        <v>0</v>
      </c>
      <c r="J609" s="279">
        <f t="shared" ref="J609:K609" si="221">J610+J612</f>
        <v>0</v>
      </c>
      <c r="K609" s="279">
        <f t="shared" si="221"/>
        <v>0</v>
      </c>
      <c r="L609" s="14"/>
      <c r="M609" s="14"/>
      <c r="N609" s="14"/>
      <c r="O609" s="14"/>
    </row>
    <row r="610" spans="1:15" ht="20.100000000000001" hidden="1" customHeight="1" x14ac:dyDescent="0.25">
      <c r="A610" s="171"/>
      <c r="B610" s="171"/>
      <c r="C610" s="171"/>
      <c r="D610" s="171"/>
      <c r="E610" s="169" t="s">
        <v>207</v>
      </c>
      <c r="F610" s="169"/>
      <c r="G610" s="273" t="s">
        <v>418</v>
      </c>
      <c r="H610" s="169" t="s">
        <v>208</v>
      </c>
      <c r="I610" s="279">
        <f>I611</f>
        <v>0</v>
      </c>
      <c r="J610" s="279">
        <f t="shared" ref="J610:K610" si="222">J611</f>
        <v>0</v>
      </c>
      <c r="K610" s="279">
        <f t="shared" si="222"/>
        <v>0</v>
      </c>
      <c r="L610" s="14"/>
      <c r="M610" s="14"/>
      <c r="N610" s="14"/>
      <c r="O610" s="14"/>
    </row>
    <row r="611" spans="1:15" ht="20.100000000000001" hidden="1" customHeight="1" x14ac:dyDescent="0.25">
      <c r="A611" s="171"/>
      <c r="B611" s="171"/>
      <c r="C611" s="171"/>
      <c r="D611" s="171"/>
      <c r="E611" s="169"/>
      <c r="F611" s="169" t="s">
        <v>209</v>
      </c>
      <c r="G611" s="273" t="s">
        <v>418</v>
      </c>
      <c r="H611" s="169" t="s">
        <v>208</v>
      </c>
      <c r="I611" s="279">
        <v>0</v>
      </c>
      <c r="J611" s="278">
        <v>0</v>
      </c>
      <c r="K611" s="278">
        <v>0</v>
      </c>
      <c r="L611" s="14"/>
      <c r="M611" s="14"/>
      <c r="N611" s="14"/>
      <c r="O611" s="14"/>
    </row>
    <row r="612" spans="1:15" ht="20.100000000000001" hidden="1" customHeight="1" x14ac:dyDescent="0.25">
      <c r="A612" s="171"/>
      <c r="B612" s="171"/>
      <c r="C612" s="171"/>
      <c r="D612" s="171"/>
      <c r="E612" s="169" t="s">
        <v>210</v>
      </c>
      <c r="F612" s="169"/>
      <c r="G612" s="273" t="s">
        <v>418</v>
      </c>
      <c r="H612" s="169" t="s">
        <v>211</v>
      </c>
      <c r="I612" s="279">
        <f>I613</f>
        <v>0</v>
      </c>
      <c r="J612" s="279">
        <f t="shared" ref="J612:K612" si="223">J613</f>
        <v>0</v>
      </c>
      <c r="K612" s="279">
        <f t="shared" si="223"/>
        <v>0</v>
      </c>
      <c r="L612" s="14"/>
      <c r="M612" s="14"/>
      <c r="N612" s="14"/>
      <c r="O612" s="14"/>
    </row>
    <row r="613" spans="1:15" ht="20.100000000000001" hidden="1" customHeight="1" x14ac:dyDescent="0.25">
      <c r="A613" s="171"/>
      <c r="B613" s="171"/>
      <c r="C613" s="171"/>
      <c r="D613" s="171"/>
      <c r="E613" s="169"/>
      <c r="F613" s="169" t="s">
        <v>212</v>
      </c>
      <c r="G613" s="273" t="s">
        <v>418</v>
      </c>
      <c r="H613" s="169" t="s">
        <v>211</v>
      </c>
      <c r="I613" s="279">
        <v>0</v>
      </c>
      <c r="J613" s="278">
        <v>0</v>
      </c>
      <c r="K613" s="278">
        <v>0</v>
      </c>
      <c r="L613" s="14"/>
      <c r="M613" s="14"/>
      <c r="N613" s="14"/>
      <c r="O613" s="14"/>
    </row>
    <row r="614" spans="1:15" ht="20.100000000000001" hidden="1" customHeight="1" x14ac:dyDescent="0.25">
      <c r="A614" s="171"/>
      <c r="B614" s="171"/>
      <c r="C614" s="171"/>
      <c r="D614" s="225">
        <v>3238</v>
      </c>
      <c r="E614" s="225"/>
      <c r="F614" s="225"/>
      <c r="G614" s="273" t="s">
        <v>418</v>
      </c>
      <c r="H614" s="346" t="s">
        <v>45</v>
      </c>
      <c r="I614" s="279">
        <f t="shared" ref="I614:K615" si="224">I615</f>
        <v>1250</v>
      </c>
      <c r="J614" s="278">
        <f t="shared" si="224"/>
        <v>1200</v>
      </c>
      <c r="K614" s="278">
        <f t="shared" si="224"/>
        <v>1300</v>
      </c>
      <c r="L614" s="14"/>
      <c r="M614" s="14"/>
      <c r="N614" s="14"/>
      <c r="O614" s="14"/>
    </row>
    <row r="615" spans="1:15" ht="20.100000000000001" hidden="1" customHeight="1" x14ac:dyDescent="0.25">
      <c r="A615" s="171"/>
      <c r="B615" s="171"/>
      <c r="C615" s="171"/>
      <c r="D615" s="225"/>
      <c r="E615" s="169" t="s">
        <v>224</v>
      </c>
      <c r="F615" s="169"/>
      <c r="G615" s="273" t="s">
        <v>418</v>
      </c>
      <c r="H615" s="169" t="s">
        <v>225</v>
      </c>
      <c r="I615" s="279">
        <f t="shared" si="224"/>
        <v>1250</v>
      </c>
      <c r="J615" s="278">
        <f t="shared" si="224"/>
        <v>1200</v>
      </c>
      <c r="K615" s="278">
        <f t="shared" si="224"/>
        <v>1300</v>
      </c>
      <c r="L615" s="14"/>
      <c r="M615" s="14"/>
      <c r="N615" s="14"/>
      <c r="O615" s="14"/>
    </row>
    <row r="616" spans="1:15" ht="20.100000000000001" hidden="1" customHeight="1" x14ac:dyDescent="0.25">
      <c r="A616" s="171"/>
      <c r="B616" s="171"/>
      <c r="C616" s="171"/>
      <c r="D616" s="225"/>
      <c r="E616" s="169"/>
      <c r="F616" s="169" t="s">
        <v>226</v>
      </c>
      <c r="G616" s="273" t="s">
        <v>418</v>
      </c>
      <c r="H616" s="169" t="s">
        <v>225</v>
      </c>
      <c r="I616" s="279">
        <v>1250</v>
      </c>
      <c r="J616" s="278">
        <v>1200</v>
      </c>
      <c r="K616" s="278">
        <v>1300</v>
      </c>
      <c r="L616" s="14"/>
      <c r="M616" s="14"/>
      <c r="N616" s="14"/>
      <c r="O616" s="14"/>
    </row>
    <row r="617" spans="1:15" ht="20.100000000000001" hidden="1" customHeight="1" x14ac:dyDescent="0.25">
      <c r="A617" s="171"/>
      <c r="B617" s="171"/>
      <c r="C617" s="171"/>
      <c r="D617" s="225">
        <v>3239</v>
      </c>
      <c r="E617" s="225"/>
      <c r="F617" s="225"/>
      <c r="G617" s="273" t="s">
        <v>418</v>
      </c>
      <c r="H617" s="346" t="s">
        <v>46</v>
      </c>
      <c r="I617" s="279">
        <f>I622+I624+I620+I618</f>
        <v>1250</v>
      </c>
      <c r="J617" s="279">
        <f t="shared" ref="J617:K617" si="225">J622+J624+J620+J618</f>
        <v>1000</v>
      </c>
      <c r="K617" s="279">
        <f t="shared" si="225"/>
        <v>1300</v>
      </c>
      <c r="L617" s="14"/>
      <c r="M617" s="14"/>
      <c r="N617" s="14"/>
      <c r="O617" s="14"/>
    </row>
    <row r="618" spans="1:15" ht="30" hidden="1" customHeight="1" x14ac:dyDescent="0.25">
      <c r="A618" s="171"/>
      <c r="B618" s="171"/>
      <c r="C618" s="171"/>
      <c r="D618" s="225"/>
      <c r="E618" s="169" t="s">
        <v>227</v>
      </c>
      <c r="F618" s="169"/>
      <c r="G618" s="273" t="s">
        <v>418</v>
      </c>
      <c r="H618" s="169" t="s">
        <v>228</v>
      </c>
      <c r="I618" s="279">
        <f>I619</f>
        <v>0</v>
      </c>
      <c r="J618" s="279">
        <f t="shared" ref="J618:K618" si="226">J619</f>
        <v>0</v>
      </c>
      <c r="K618" s="279">
        <f t="shared" si="226"/>
        <v>0</v>
      </c>
      <c r="L618" s="14"/>
      <c r="M618" s="14"/>
      <c r="N618" s="14"/>
      <c r="O618" s="14"/>
    </row>
    <row r="619" spans="1:15" ht="30" hidden="1" customHeight="1" x14ac:dyDescent="0.25">
      <c r="A619" s="171"/>
      <c r="B619" s="171"/>
      <c r="C619" s="171"/>
      <c r="D619" s="225"/>
      <c r="E619" s="169"/>
      <c r="F619" s="169" t="s">
        <v>229</v>
      </c>
      <c r="G619" s="273" t="s">
        <v>418</v>
      </c>
      <c r="H619" s="169" t="s">
        <v>228</v>
      </c>
      <c r="I619" s="279">
        <v>0</v>
      </c>
      <c r="J619" s="278">
        <v>0</v>
      </c>
      <c r="K619" s="278">
        <v>0</v>
      </c>
      <c r="L619" s="14"/>
      <c r="M619" s="14"/>
      <c r="N619" s="14"/>
      <c r="O619" s="14"/>
    </row>
    <row r="620" spans="1:15" ht="20.100000000000001" hidden="1" customHeight="1" x14ac:dyDescent="0.25">
      <c r="A620" s="171"/>
      <c r="B620" s="171"/>
      <c r="C620" s="171"/>
      <c r="D620" s="225"/>
      <c r="E620" s="169" t="s">
        <v>230</v>
      </c>
      <c r="F620" s="169"/>
      <c r="G620" s="273" t="s">
        <v>418</v>
      </c>
      <c r="H620" s="169" t="s">
        <v>231</v>
      </c>
      <c r="I620" s="279">
        <f>I621</f>
        <v>0</v>
      </c>
      <c r="J620" s="279">
        <f t="shared" ref="J620:K620" si="227">J621</f>
        <v>0</v>
      </c>
      <c r="K620" s="279">
        <f t="shared" si="227"/>
        <v>0</v>
      </c>
      <c r="L620" s="14"/>
      <c r="M620" s="14"/>
      <c r="N620" s="14"/>
      <c r="O620" s="14"/>
    </row>
    <row r="621" spans="1:15" ht="20.100000000000001" hidden="1" customHeight="1" x14ac:dyDescent="0.25">
      <c r="A621" s="171"/>
      <c r="B621" s="171"/>
      <c r="C621" s="171"/>
      <c r="D621" s="225"/>
      <c r="E621" s="169"/>
      <c r="F621" s="169" t="s">
        <v>232</v>
      </c>
      <c r="G621" s="273" t="s">
        <v>418</v>
      </c>
      <c r="H621" s="169" t="s">
        <v>231</v>
      </c>
      <c r="I621" s="279">
        <v>0</v>
      </c>
      <c r="J621" s="278">
        <v>0</v>
      </c>
      <c r="K621" s="278">
        <v>0</v>
      </c>
      <c r="L621" s="14"/>
      <c r="M621" s="14"/>
      <c r="N621" s="14"/>
      <c r="O621" s="14"/>
    </row>
    <row r="622" spans="1:15" ht="20.100000000000001" hidden="1" customHeight="1" x14ac:dyDescent="0.25">
      <c r="A622" s="171"/>
      <c r="B622" s="171"/>
      <c r="C622" s="171"/>
      <c r="D622" s="225"/>
      <c r="E622" s="169" t="s">
        <v>233</v>
      </c>
      <c r="F622" s="169"/>
      <c r="G622" s="273" t="s">
        <v>418</v>
      </c>
      <c r="H622" s="169" t="s">
        <v>234</v>
      </c>
      <c r="I622" s="279">
        <f>I623</f>
        <v>1250</v>
      </c>
      <c r="J622" s="278">
        <f>J623</f>
        <v>1000</v>
      </c>
      <c r="K622" s="278">
        <f>K623</f>
        <v>1300</v>
      </c>
      <c r="N622" s="14"/>
      <c r="O622" s="14"/>
    </row>
    <row r="623" spans="1:15" ht="20.100000000000001" hidden="1" customHeight="1" x14ac:dyDescent="0.25">
      <c r="A623" s="171"/>
      <c r="B623" s="171"/>
      <c r="C623" s="171"/>
      <c r="D623" s="225"/>
      <c r="E623" s="169"/>
      <c r="F623" s="169" t="s">
        <v>235</v>
      </c>
      <c r="G623" s="273" t="s">
        <v>418</v>
      </c>
      <c r="H623" s="169" t="s">
        <v>234</v>
      </c>
      <c r="I623" s="279">
        <v>1250</v>
      </c>
      <c r="J623" s="278">
        <v>1000</v>
      </c>
      <c r="K623" s="278">
        <v>1300</v>
      </c>
      <c r="N623" s="14"/>
      <c r="O623" s="14"/>
    </row>
    <row r="624" spans="1:15" ht="20.100000000000001" hidden="1" customHeight="1" x14ac:dyDescent="0.25">
      <c r="A624" s="171"/>
      <c r="B624" s="171"/>
      <c r="C624" s="171"/>
      <c r="D624" s="225"/>
      <c r="E624" s="169" t="s">
        <v>236</v>
      </c>
      <c r="F624" s="169"/>
      <c r="G624" s="273" t="s">
        <v>418</v>
      </c>
      <c r="H624" s="169" t="s">
        <v>237</v>
      </c>
      <c r="I624" s="279">
        <f>I625+I626+I627+I628+I629</f>
        <v>0</v>
      </c>
      <c r="J624" s="279">
        <f t="shared" ref="J624:K624" si="228">J625+J626+J627+J628+J629</f>
        <v>0</v>
      </c>
      <c r="K624" s="279">
        <f t="shared" si="228"/>
        <v>0</v>
      </c>
      <c r="N624" s="14"/>
      <c r="O624" s="14"/>
    </row>
    <row r="625" spans="1:15" ht="30" hidden="1" customHeight="1" x14ac:dyDescent="0.25">
      <c r="A625" s="171"/>
      <c r="B625" s="171"/>
      <c r="C625" s="171"/>
      <c r="D625" s="171"/>
      <c r="E625" s="169"/>
      <c r="F625" s="169" t="s">
        <v>238</v>
      </c>
      <c r="G625" s="273" t="s">
        <v>418</v>
      </c>
      <c r="H625" s="169" t="s">
        <v>239</v>
      </c>
      <c r="I625" s="279">
        <v>0</v>
      </c>
      <c r="J625" s="278">
        <v>0</v>
      </c>
      <c r="K625" s="278">
        <v>0</v>
      </c>
      <c r="M625" s="10"/>
      <c r="N625" s="14"/>
      <c r="O625" s="14"/>
    </row>
    <row r="626" spans="1:15" ht="30" hidden="1" customHeight="1" x14ac:dyDescent="0.25">
      <c r="A626" s="171"/>
      <c r="B626" s="171"/>
      <c r="C626" s="171"/>
      <c r="D626" s="171"/>
      <c r="E626" s="169"/>
      <c r="F626" s="169" t="s">
        <v>240</v>
      </c>
      <c r="G626" s="273" t="s">
        <v>418</v>
      </c>
      <c r="H626" s="169" t="s">
        <v>241</v>
      </c>
      <c r="I626" s="279">
        <v>0</v>
      </c>
      <c r="J626" s="278">
        <v>0</v>
      </c>
      <c r="K626" s="278">
        <v>0</v>
      </c>
      <c r="M626" s="10"/>
      <c r="N626" s="14"/>
      <c r="O626" s="14"/>
    </row>
    <row r="627" spans="1:15" ht="30" hidden="1" customHeight="1" x14ac:dyDescent="0.25">
      <c r="A627" s="171"/>
      <c r="B627" s="171"/>
      <c r="C627" s="171"/>
      <c r="D627" s="171"/>
      <c r="E627" s="169"/>
      <c r="F627" s="169" t="s">
        <v>242</v>
      </c>
      <c r="G627" s="273" t="s">
        <v>418</v>
      </c>
      <c r="H627" s="169" t="s">
        <v>243</v>
      </c>
      <c r="I627" s="279">
        <v>0</v>
      </c>
      <c r="J627" s="278">
        <v>0</v>
      </c>
      <c r="K627" s="278">
        <v>0</v>
      </c>
      <c r="M627" s="10"/>
      <c r="N627" s="14"/>
      <c r="O627" s="14"/>
    </row>
    <row r="628" spans="1:15" ht="30" hidden="1" customHeight="1" x14ac:dyDescent="0.25">
      <c r="A628" s="171"/>
      <c r="B628" s="171"/>
      <c r="C628" s="171"/>
      <c r="D628" s="171"/>
      <c r="E628" s="169"/>
      <c r="F628" s="169" t="s">
        <v>244</v>
      </c>
      <c r="G628" s="273" t="s">
        <v>418</v>
      </c>
      <c r="H628" s="169" t="s">
        <v>245</v>
      </c>
      <c r="I628" s="279">
        <v>0</v>
      </c>
      <c r="J628" s="278">
        <v>0</v>
      </c>
      <c r="K628" s="278">
        <v>0</v>
      </c>
      <c r="M628" s="10"/>
      <c r="N628" s="14"/>
      <c r="O628" s="14"/>
    </row>
    <row r="629" spans="1:15" ht="30" hidden="1" customHeight="1" x14ac:dyDescent="0.25">
      <c r="A629" s="171"/>
      <c r="B629" s="171"/>
      <c r="C629" s="171"/>
      <c r="D629" s="171"/>
      <c r="E629" s="169"/>
      <c r="F629" s="169" t="s">
        <v>246</v>
      </c>
      <c r="G629" s="273" t="s">
        <v>418</v>
      </c>
      <c r="H629" s="169" t="s">
        <v>247</v>
      </c>
      <c r="I629" s="279">
        <v>0</v>
      </c>
      <c r="J629" s="278">
        <v>0</v>
      </c>
      <c r="K629" s="278">
        <v>0</v>
      </c>
      <c r="M629" s="10"/>
      <c r="N629" s="14"/>
      <c r="O629" s="14"/>
    </row>
    <row r="630" spans="1:15" ht="28.5" hidden="1" customHeight="1" x14ac:dyDescent="0.25">
      <c r="A630" s="165"/>
      <c r="B630" s="165"/>
      <c r="C630" s="165"/>
      <c r="D630" s="165"/>
      <c r="E630" s="165"/>
      <c r="F630" s="165"/>
      <c r="G630" s="347"/>
      <c r="H630" s="165" t="s">
        <v>353</v>
      </c>
      <c r="I630" s="276"/>
      <c r="J630" s="276"/>
      <c r="K630" s="276"/>
      <c r="N630" s="14"/>
      <c r="O630" s="14"/>
    </row>
    <row r="631" spans="1:15" ht="17.25" hidden="1" customHeight="1" x14ac:dyDescent="0.25">
      <c r="A631" s="172">
        <v>4</v>
      </c>
      <c r="B631" s="171"/>
      <c r="C631" s="171"/>
      <c r="D631" s="225"/>
      <c r="E631" s="169"/>
      <c r="F631" s="169"/>
      <c r="G631" s="348"/>
      <c r="H631" s="173" t="s">
        <v>327</v>
      </c>
      <c r="I631" s="286">
        <f>I632</f>
        <v>0</v>
      </c>
      <c r="J631" s="286">
        <f>J632</f>
        <v>0</v>
      </c>
      <c r="K631" s="286">
        <f>K632</f>
        <v>0</v>
      </c>
      <c r="L631" s="7"/>
      <c r="M631" s="7"/>
      <c r="N631" s="7"/>
      <c r="O631" s="14"/>
    </row>
    <row r="632" spans="1:15" ht="29.25" hidden="1" customHeight="1" x14ac:dyDescent="0.25">
      <c r="A632" s="171"/>
      <c r="B632" s="172">
        <v>42</v>
      </c>
      <c r="C632" s="172"/>
      <c r="D632" s="225"/>
      <c r="E632" s="169"/>
      <c r="F632" s="169"/>
      <c r="G632" s="348"/>
      <c r="H632" s="173" t="s">
        <v>68</v>
      </c>
      <c r="I632" s="286">
        <f>I633</f>
        <v>0</v>
      </c>
      <c r="J632" s="286">
        <f t="shared" ref="J632:K632" si="229">J633</f>
        <v>0</v>
      </c>
      <c r="K632" s="286">
        <f t="shared" si="229"/>
        <v>0</v>
      </c>
      <c r="N632" s="14"/>
      <c r="O632" s="14"/>
    </row>
    <row r="633" spans="1:15" ht="17.25" hidden="1" customHeight="1" x14ac:dyDescent="0.25">
      <c r="A633" s="171"/>
      <c r="B633" s="172"/>
      <c r="C633" s="172">
        <v>422</v>
      </c>
      <c r="D633" s="225"/>
      <c r="E633" s="169"/>
      <c r="F633" s="169"/>
      <c r="G633" s="348"/>
      <c r="H633" s="173" t="s">
        <v>69</v>
      </c>
      <c r="I633" s="286">
        <f>I634</f>
        <v>0</v>
      </c>
      <c r="J633" s="286">
        <f t="shared" ref="J633:K633" si="230">J634</f>
        <v>0</v>
      </c>
      <c r="K633" s="286">
        <f t="shared" si="230"/>
        <v>0</v>
      </c>
      <c r="N633" s="14"/>
      <c r="O633" s="14"/>
    </row>
    <row r="634" spans="1:15" ht="17.25" hidden="1" customHeight="1" x14ac:dyDescent="0.25">
      <c r="A634" s="171"/>
      <c r="B634" s="171"/>
      <c r="C634" s="171"/>
      <c r="D634" s="225">
        <v>4221</v>
      </c>
      <c r="E634" s="169"/>
      <c r="F634" s="169"/>
      <c r="G634" s="348" t="s">
        <v>418</v>
      </c>
      <c r="H634" s="169" t="s">
        <v>70</v>
      </c>
      <c r="I634" s="279">
        <f>I635+I637</f>
        <v>0</v>
      </c>
      <c r="J634" s="279">
        <f t="shared" ref="J634:K634" si="231">J635+J637</f>
        <v>0</v>
      </c>
      <c r="K634" s="279">
        <f t="shared" si="231"/>
        <v>0</v>
      </c>
      <c r="N634" s="14"/>
      <c r="O634" s="14"/>
    </row>
    <row r="635" spans="1:15" ht="17.25" hidden="1" customHeight="1" x14ac:dyDescent="0.25">
      <c r="A635" s="333"/>
      <c r="B635" s="171"/>
      <c r="C635" s="171"/>
      <c r="D635" s="171"/>
      <c r="E635" s="169" t="s">
        <v>331</v>
      </c>
      <c r="F635" s="169"/>
      <c r="G635" s="348" t="s">
        <v>418</v>
      </c>
      <c r="H635" s="169" t="s">
        <v>332</v>
      </c>
      <c r="I635" s="279">
        <f>I636</f>
        <v>0</v>
      </c>
      <c r="J635" s="279">
        <f>J636</f>
        <v>0</v>
      </c>
      <c r="K635" s="279">
        <f>K636</f>
        <v>0</v>
      </c>
      <c r="N635" s="14"/>
      <c r="O635" s="14"/>
    </row>
    <row r="636" spans="1:15" ht="17.25" hidden="1" customHeight="1" x14ac:dyDescent="0.25">
      <c r="A636" s="333"/>
      <c r="B636" s="171"/>
      <c r="C636" s="171"/>
      <c r="D636" s="171"/>
      <c r="E636" s="169"/>
      <c r="F636" s="169" t="s">
        <v>333</v>
      </c>
      <c r="G636" s="348" t="s">
        <v>418</v>
      </c>
      <c r="H636" s="169" t="s">
        <v>332</v>
      </c>
      <c r="I636" s="279">
        <v>0</v>
      </c>
      <c r="J636" s="278">
        <v>0</v>
      </c>
      <c r="K636" s="278">
        <v>0</v>
      </c>
      <c r="N636" s="14"/>
      <c r="O636" s="14"/>
    </row>
    <row r="637" spans="1:15" ht="17.25" hidden="1" customHeight="1" x14ac:dyDescent="0.25">
      <c r="A637" s="333"/>
      <c r="B637" s="171"/>
      <c r="C637" s="171"/>
      <c r="D637" s="171"/>
      <c r="E637" s="169" t="s">
        <v>334</v>
      </c>
      <c r="F637" s="169"/>
      <c r="G637" s="348" t="s">
        <v>418</v>
      </c>
      <c r="H637" s="169" t="s">
        <v>335</v>
      </c>
      <c r="I637" s="279">
        <f>I638</f>
        <v>0</v>
      </c>
      <c r="J637" s="279">
        <f t="shared" ref="J637:K637" si="232">J638</f>
        <v>0</v>
      </c>
      <c r="K637" s="279">
        <f t="shared" si="232"/>
        <v>0</v>
      </c>
      <c r="N637" s="14"/>
      <c r="O637" s="14"/>
    </row>
    <row r="638" spans="1:15" ht="17.25" hidden="1" customHeight="1" x14ac:dyDescent="0.25">
      <c r="A638" s="333"/>
      <c r="B638" s="171"/>
      <c r="C638" s="171"/>
      <c r="D638" s="171"/>
      <c r="E638" s="169"/>
      <c r="F638" s="169" t="s">
        <v>336</v>
      </c>
      <c r="G638" s="348" t="s">
        <v>418</v>
      </c>
      <c r="H638" s="169" t="s">
        <v>335</v>
      </c>
      <c r="I638" s="279">
        <v>0</v>
      </c>
      <c r="J638" s="278">
        <v>0</v>
      </c>
      <c r="K638" s="278">
        <v>0</v>
      </c>
    </row>
    <row r="639" spans="1:15" ht="20.100000000000001" customHeight="1" x14ac:dyDescent="0.25">
      <c r="A639" s="165"/>
      <c r="B639" s="165"/>
      <c r="C639" s="165"/>
      <c r="D639" s="165"/>
      <c r="E639" s="165"/>
      <c r="F639" s="165"/>
      <c r="G639" s="306"/>
      <c r="H639" s="343" t="s">
        <v>354</v>
      </c>
      <c r="I639" s="276"/>
      <c r="J639" s="276"/>
      <c r="K639" s="276"/>
    </row>
    <row r="640" spans="1:15" ht="20.100000000000001" customHeight="1" x14ac:dyDescent="0.25">
      <c r="A640" s="47"/>
      <c r="B640" s="47"/>
      <c r="C640" s="47"/>
      <c r="D640" s="47"/>
      <c r="E640" s="47"/>
      <c r="F640" s="47"/>
      <c r="G640" s="349"/>
      <c r="H640" s="47" t="s">
        <v>287</v>
      </c>
      <c r="I640" s="290"/>
      <c r="J640" s="290"/>
      <c r="K640" s="290"/>
    </row>
    <row r="641" spans="1:15" s="4" customFormat="1" ht="20.100000000000001" customHeight="1" x14ac:dyDescent="0.25">
      <c r="A641" s="172">
        <v>3</v>
      </c>
      <c r="B641" s="172"/>
      <c r="C641" s="172"/>
      <c r="D641" s="172"/>
      <c r="E641" s="172"/>
      <c r="F641" s="172"/>
      <c r="G641" s="311"/>
      <c r="H641" s="226" t="s">
        <v>86</v>
      </c>
      <c r="I641" s="286">
        <f>I642+I674+I766+I771</f>
        <v>214000</v>
      </c>
      <c r="J641" s="286">
        <f t="shared" ref="J641:K641" si="233">J642+J674+J766+J771</f>
        <v>220000</v>
      </c>
      <c r="K641" s="286">
        <f t="shared" si="233"/>
        <v>220000</v>
      </c>
      <c r="L641" s="7"/>
      <c r="M641" s="7"/>
      <c r="N641" s="7"/>
      <c r="O641" s="7"/>
    </row>
    <row r="642" spans="1:15" s="4" customFormat="1" ht="20.100000000000001" customHeight="1" x14ac:dyDescent="0.25">
      <c r="A642" s="172"/>
      <c r="B642" s="172">
        <v>31</v>
      </c>
      <c r="C642" s="172"/>
      <c r="D642" s="172"/>
      <c r="E642" s="172"/>
      <c r="F642" s="172"/>
      <c r="G642" s="311"/>
      <c r="H642" s="226" t="s">
        <v>17</v>
      </c>
      <c r="I642" s="286">
        <f>I643+I653+I665</f>
        <v>139000</v>
      </c>
      <c r="J642" s="286">
        <f t="shared" ref="J642:K642" si="234">J643+J653+J665</f>
        <v>141100</v>
      </c>
      <c r="K642" s="286">
        <f t="shared" si="234"/>
        <v>142400</v>
      </c>
      <c r="L642" s="2"/>
      <c r="M642" s="3"/>
      <c r="N642" s="3"/>
      <c r="O642" s="3"/>
    </row>
    <row r="643" spans="1:15" s="4" customFormat="1" ht="20.100000000000001" customHeight="1" x14ac:dyDescent="0.25">
      <c r="A643" s="172"/>
      <c r="B643" s="172"/>
      <c r="C643" s="172">
        <v>311</v>
      </c>
      <c r="D643" s="172"/>
      <c r="E643" s="172"/>
      <c r="F643" s="172"/>
      <c r="G643" s="271" t="s">
        <v>417</v>
      </c>
      <c r="H643" s="226" t="s">
        <v>18</v>
      </c>
      <c r="I643" s="286">
        <f>I644+I647+I650</f>
        <v>119500</v>
      </c>
      <c r="J643" s="415">
        <f t="shared" ref="J643:K643" si="235">J644+J647+J650</f>
        <v>121000</v>
      </c>
      <c r="K643" s="415">
        <f t="shared" si="235"/>
        <v>122200</v>
      </c>
      <c r="L643" s="2"/>
      <c r="M643" s="3"/>
      <c r="N643" s="3"/>
      <c r="O643" s="3"/>
    </row>
    <row r="644" spans="1:15" ht="20.100000000000001" hidden="1" customHeight="1" x14ac:dyDescent="0.25">
      <c r="A644" s="171"/>
      <c r="B644" s="171"/>
      <c r="C644" s="171"/>
      <c r="D644" s="171">
        <v>3111</v>
      </c>
      <c r="E644" s="171"/>
      <c r="F644" s="171"/>
      <c r="G644" s="271" t="s">
        <v>417</v>
      </c>
      <c r="H644" s="313" t="s">
        <v>19</v>
      </c>
      <c r="I644" s="279">
        <f t="shared" ref="I644:K645" si="236">I645</f>
        <v>109200</v>
      </c>
      <c r="J644" s="410">
        <f t="shared" si="236"/>
        <v>110000</v>
      </c>
      <c r="K644" s="410">
        <f t="shared" si="236"/>
        <v>110700</v>
      </c>
    </row>
    <row r="645" spans="1:15" ht="20.100000000000001" hidden="1" customHeight="1" x14ac:dyDescent="0.25">
      <c r="A645" s="171"/>
      <c r="B645" s="171"/>
      <c r="C645" s="171"/>
      <c r="D645" s="171"/>
      <c r="E645" s="169" t="s">
        <v>289</v>
      </c>
      <c r="F645" s="169"/>
      <c r="G645" s="271" t="s">
        <v>417</v>
      </c>
      <c r="H645" s="169" t="s">
        <v>290</v>
      </c>
      <c r="I645" s="279">
        <f t="shared" si="236"/>
        <v>109200</v>
      </c>
      <c r="J645" s="410">
        <f t="shared" si="236"/>
        <v>110000</v>
      </c>
      <c r="K645" s="410">
        <f t="shared" si="236"/>
        <v>110700</v>
      </c>
    </row>
    <row r="646" spans="1:15" ht="20.100000000000001" hidden="1" customHeight="1" x14ac:dyDescent="0.25">
      <c r="A646" s="171"/>
      <c r="B646" s="171"/>
      <c r="C646" s="171"/>
      <c r="D646" s="171"/>
      <c r="E646" s="169"/>
      <c r="F646" s="169" t="s">
        <v>291</v>
      </c>
      <c r="G646" s="271" t="s">
        <v>417</v>
      </c>
      <c r="H646" s="169" t="s">
        <v>290</v>
      </c>
      <c r="I646" s="279">
        <v>109200</v>
      </c>
      <c r="J646" s="410">
        <v>110000</v>
      </c>
      <c r="K646" s="410">
        <v>110700</v>
      </c>
    </row>
    <row r="647" spans="1:15" ht="20.100000000000001" hidden="1" customHeight="1" x14ac:dyDescent="0.25">
      <c r="A647" s="171"/>
      <c r="B647" s="171"/>
      <c r="C647" s="171"/>
      <c r="D647" s="171">
        <v>3113</v>
      </c>
      <c r="E647" s="171"/>
      <c r="F647" s="171"/>
      <c r="G647" s="271" t="s">
        <v>417</v>
      </c>
      <c r="H647" s="313" t="s">
        <v>20</v>
      </c>
      <c r="I647" s="279">
        <f>I648</f>
        <v>0</v>
      </c>
      <c r="J647" s="411">
        <f t="shared" ref="J647:K647" si="237">J648</f>
        <v>0</v>
      </c>
      <c r="K647" s="411">
        <f t="shared" si="237"/>
        <v>0</v>
      </c>
    </row>
    <row r="648" spans="1:15" ht="20.100000000000001" hidden="1" customHeight="1" x14ac:dyDescent="0.25">
      <c r="A648" s="171"/>
      <c r="B648" s="171"/>
      <c r="C648" s="171"/>
      <c r="D648" s="171"/>
      <c r="E648" s="169" t="s">
        <v>293</v>
      </c>
      <c r="F648" s="169"/>
      <c r="G648" s="271" t="s">
        <v>417</v>
      </c>
      <c r="H648" s="169" t="s">
        <v>20</v>
      </c>
      <c r="I648" s="279">
        <f>I649</f>
        <v>0</v>
      </c>
      <c r="J648" s="411">
        <f t="shared" ref="J648:K648" si="238">J649</f>
        <v>0</v>
      </c>
      <c r="K648" s="411">
        <f t="shared" si="238"/>
        <v>0</v>
      </c>
    </row>
    <row r="649" spans="1:15" ht="20.100000000000001" hidden="1" customHeight="1" x14ac:dyDescent="0.25">
      <c r="A649" s="171"/>
      <c r="B649" s="171"/>
      <c r="C649" s="171"/>
      <c r="D649" s="171"/>
      <c r="E649" s="169"/>
      <c r="F649" s="169" t="s">
        <v>294</v>
      </c>
      <c r="G649" s="271" t="s">
        <v>417</v>
      </c>
      <c r="H649" s="169" t="s">
        <v>20</v>
      </c>
      <c r="I649" s="279">
        <v>0</v>
      </c>
      <c r="J649" s="410">
        <v>0</v>
      </c>
      <c r="K649" s="410">
        <v>0</v>
      </c>
    </row>
    <row r="650" spans="1:15" ht="17.25" hidden="1" customHeight="1" x14ac:dyDescent="0.25">
      <c r="A650" s="171"/>
      <c r="B650" s="171"/>
      <c r="C650" s="171"/>
      <c r="D650" s="171">
        <v>3114</v>
      </c>
      <c r="E650" s="171"/>
      <c r="F650" s="171"/>
      <c r="G650" s="271" t="s">
        <v>417</v>
      </c>
      <c r="H650" s="313" t="s">
        <v>21</v>
      </c>
      <c r="I650" s="279">
        <f t="shared" ref="I650:K651" si="239">I651</f>
        <v>10300</v>
      </c>
      <c r="J650" s="410">
        <f t="shared" si="239"/>
        <v>11000</v>
      </c>
      <c r="K650" s="410">
        <f t="shared" si="239"/>
        <v>11500</v>
      </c>
    </row>
    <row r="651" spans="1:15" ht="20.100000000000001" hidden="1" customHeight="1" x14ac:dyDescent="0.25">
      <c r="A651" s="171"/>
      <c r="B651" s="171"/>
      <c r="C651" s="171"/>
      <c r="D651" s="171"/>
      <c r="E651" s="169" t="s">
        <v>295</v>
      </c>
      <c r="F651" s="169"/>
      <c r="G651" s="271" t="s">
        <v>417</v>
      </c>
      <c r="H651" s="169" t="s">
        <v>21</v>
      </c>
      <c r="I651" s="279">
        <f t="shared" si="239"/>
        <v>10300</v>
      </c>
      <c r="J651" s="410">
        <f t="shared" si="239"/>
        <v>11000</v>
      </c>
      <c r="K651" s="410">
        <f t="shared" si="239"/>
        <v>11500</v>
      </c>
    </row>
    <row r="652" spans="1:15" ht="20.100000000000001" hidden="1" customHeight="1" x14ac:dyDescent="0.25">
      <c r="A652" s="171"/>
      <c r="B652" s="171"/>
      <c r="C652" s="171"/>
      <c r="D652" s="171"/>
      <c r="E652" s="169"/>
      <c r="F652" s="169" t="s">
        <v>296</v>
      </c>
      <c r="G652" s="271" t="s">
        <v>417</v>
      </c>
      <c r="H652" s="169" t="s">
        <v>21</v>
      </c>
      <c r="I652" s="279">
        <v>10300</v>
      </c>
      <c r="J652" s="410">
        <v>11000</v>
      </c>
      <c r="K652" s="410">
        <v>11500</v>
      </c>
    </row>
    <row r="653" spans="1:15" s="4" customFormat="1" ht="20.100000000000001" hidden="1" customHeight="1" x14ac:dyDescent="0.25">
      <c r="A653" s="172"/>
      <c r="B653" s="172"/>
      <c r="C653" s="172">
        <v>312</v>
      </c>
      <c r="D653" s="172"/>
      <c r="E653" s="172"/>
      <c r="F653" s="172"/>
      <c r="G653" s="271" t="s">
        <v>417</v>
      </c>
      <c r="H653" s="226" t="s">
        <v>22</v>
      </c>
      <c r="I653" s="286">
        <f>I654</f>
        <v>0</v>
      </c>
      <c r="J653" s="415">
        <f t="shared" ref="J653:K653" si="240">J654</f>
        <v>0</v>
      </c>
      <c r="K653" s="415">
        <f t="shared" si="240"/>
        <v>0</v>
      </c>
      <c r="L653" s="2"/>
      <c r="M653" s="3"/>
      <c r="N653" s="3"/>
      <c r="O653" s="3"/>
    </row>
    <row r="654" spans="1:15" ht="20.100000000000001" hidden="1" customHeight="1" x14ac:dyDescent="0.25">
      <c r="A654" s="171"/>
      <c r="B654" s="171"/>
      <c r="C654" s="171"/>
      <c r="D654" s="171">
        <v>3121</v>
      </c>
      <c r="E654" s="171"/>
      <c r="F654" s="171"/>
      <c r="G654" s="271" t="s">
        <v>417</v>
      </c>
      <c r="H654" s="313" t="s">
        <v>22</v>
      </c>
      <c r="I654" s="279">
        <f>I655+I657+I659+I661+I663</f>
        <v>0</v>
      </c>
      <c r="J654" s="411">
        <f t="shared" ref="J654:K654" si="241">J655+J657+J659+J661+J663</f>
        <v>0</v>
      </c>
      <c r="K654" s="411">
        <f t="shared" si="241"/>
        <v>0</v>
      </c>
    </row>
    <row r="655" spans="1:15" ht="20.100000000000001" hidden="1" customHeight="1" x14ac:dyDescent="0.25">
      <c r="A655" s="171"/>
      <c r="B655" s="171"/>
      <c r="C655" s="171"/>
      <c r="D655" s="171"/>
      <c r="E655" s="169" t="s">
        <v>89</v>
      </c>
      <c r="F655" s="169"/>
      <c r="G655" s="271" t="s">
        <v>417</v>
      </c>
      <c r="H655" s="169" t="s">
        <v>90</v>
      </c>
      <c r="I655" s="279">
        <f>I656</f>
        <v>0</v>
      </c>
      <c r="J655" s="411">
        <f t="shared" ref="J655:K655" si="242">J656</f>
        <v>0</v>
      </c>
      <c r="K655" s="411">
        <f t="shared" si="242"/>
        <v>0</v>
      </c>
    </row>
    <row r="656" spans="1:15" ht="20.100000000000001" hidden="1" customHeight="1" x14ac:dyDescent="0.25">
      <c r="A656" s="171"/>
      <c r="B656" s="171"/>
      <c r="C656" s="171"/>
      <c r="D656" s="171"/>
      <c r="E656" s="169"/>
      <c r="F656" s="169" t="s">
        <v>91</v>
      </c>
      <c r="G656" s="271" t="s">
        <v>417</v>
      </c>
      <c r="H656" s="169" t="s">
        <v>90</v>
      </c>
      <c r="I656" s="279">
        <v>0</v>
      </c>
      <c r="J656" s="410">
        <v>0</v>
      </c>
      <c r="K656" s="410">
        <v>0</v>
      </c>
    </row>
    <row r="657" spans="1:15" ht="20.100000000000001" hidden="1" customHeight="1" x14ac:dyDescent="0.25">
      <c r="A657" s="171"/>
      <c r="B657" s="171"/>
      <c r="C657" s="171"/>
      <c r="D657" s="171"/>
      <c r="E657" s="169" t="s">
        <v>92</v>
      </c>
      <c r="F657" s="169"/>
      <c r="G657" s="271" t="s">
        <v>417</v>
      </c>
      <c r="H657" s="169" t="s">
        <v>93</v>
      </c>
      <c r="I657" s="279">
        <f>I658</f>
        <v>0</v>
      </c>
      <c r="J657" s="411">
        <f t="shared" ref="J657:K657" si="243">J658</f>
        <v>0</v>
      </c>
      <c r="K657" s="411">
        <f t="shared" si="243"/>
        <v>0</v>
      </c>
    </row>
    <row r="658" spans="1:15" ht="20.100000000000001" hidden="1" customHeight="1" x14ac:dyDescent="0.25">
      <c r="A658" s="171"/>
      <c r="B658" s="171"/>
      <c r="C658" s="171"/>
      <c r="D658" s="171"/>
      <c r="E658" s="169"/>
      <c r="F658" s="169" t="s">
        <v>94</v>
      </c>
      <c r="G658" s="271" t="s">
        <v>417</v>
      </c>
      <c r="H658" s="169" t="s">
        <v>93</v>
      </c>
      <c r="I658" s="279">
        <v>0</v>
      </c>
      <c r="J658" s="410">
        <v>0</v>
      </c>
      <c r="K658" s="410">
        <v>0</v>
      </c>
    </row>
    <row r="659" spans="1:15" ht="20.100000000000001" hidden="1" customHeight="1" x14ac:dyDescent="0.25">
      <c r="A659" s="171"/>
      <c r="B659" s="171"/>
      <c r="C659" s="171"/>
      <c r="D659" s="171"/>
      <c r="E659" s="169" t="s">
        <v>95</v>
      </c>
      <c r="F659" s="169"/>
      <c r="G659" s="271" t="s">
        <v>417</v>
      </c>
      <c r="H659" s="169" t="s">
        <v>96</v>
      </c>
      <c r="I659" s="279">
        <f>I660</f>
        <v>0</v>
      </c>
      <c r="J659" s="411">
        <f t="shared" ref="J659:K659" si="244">J660</f>
        <v>0</v>
      </c>
      <c r="K659" s="411">
        <f t="shared" si="244"/>
        <v>0</v>
      </c>
    </row>
    <row r="660" spans="1:15" ht="20.100000000000001" hidden="1" customHeight="1" x14ac:dyDescent="0.25">
      <c r="A660" s="171"/>
      <c r="B660" s="171"/>
      <c r="C660" s="171"/>
      <c r="D660" s="171"/>
      <c r="E660" s="169"/>
      <c r="F660" s="169" t="s">
        <v>97</v>
      </c>
      <c r="G660" s="271" t="s">
        <v>417</v>
      </c>
      <c r="H660" s="169" t="s">
        <v>96</v>
      </c>
      <c r="I660" s="279">
        <v>0</v>
      </c>
      <c r="J660" s="410">
        <v>0</v>
      </c>
      <c r="K660" s="410">
        <v>0</v>
      </c>
    </row>
    <row r="661" spans="1:15" ht="20.100000000000001" hidden="1" customHeight="1" x14ac:dyDescent="0.25">
      <c r="A661" s="171"/>
      <c r="B661" s="171"/>
      <c r="C661" s="171"/>
      <c r="D661" s="171"/>
      <c r="E661" s="169" t="s">
        <v>98</v>
      </c>
      <c r="F661" s="169"/>
      <c r="G661" s="271" t="s">
        <v>417</v>
      </c>
      <c r="H661" s="169" t="s">
        <v>99</v>
      </c>
      <c r="I661" s="279">
        <f>I662</f>
        <v>0</v>
      </c>
      <c r="J661" s="411">
        <f>J662</f>
        <v>0</v>
      </c>
      <c r="K661" s="411">
        <f>K662</f>
        <v>0</v>
      </c>
    </row>
    <row r="662" spans="1:15" ht="20.100000000000001" hidden="1" customHeight="1" x14ac:dyDescent="0.25">
      <c r="A662" s="171"/>
      <c r="B662" s="171"/>
      <c r="C662" s="171"/>
      <c r="D662" s="171"/>
      <c r="E662" s="169"/>
      <c r="F662" s="169" t="s">
        <v>100</v>
      </c>
      <c r="G662" s="271" t="s">
        <v>417</v>
      </c>
      <c r="H662" s="169" t="s">
        <v>99</v>
      </c>
      <c r="I662" s="279">
        <v>0</v>
      </c>
      <c r="J662" s="410">
        <v>0</v>
      </c>
      <c r="K662" s="410">
        <v>0</v>
      </c>
    </row>
    <row r="663" spans="1:15" ht="20.100000000000001" hidden="1" customHeight="1" x14ac:dyDescent="0.25">
      <c r="A663" s="171"/>
      <c r="B663" s="171"/>
      <c r="C663" s="171"/>
      <c r="D663" s="171"/>
      <c r="E663" s="169" t="s">
        <v>101</v>
      </c>
      <c r="F663" s="169"/>
      <c r="G663" s="271" t="s">
        <v>417</v>
      </c>
      <c r="H663" s="169" t="s">
        <v>102</v>
      </c>
      <c r="I663" s="279">
        <f>I664</f>
        <v>0</v>
      </c>
      <c r="J663" s="411">
        <f t="shared" ref="J663:K663" si="245">J664</f>
        <v>0</v>
      </c>
      <c r="K663" s="411">
        <f t="shared" si="245"/>
        <v>0</v>
      </c>
    </row>
    <row r="664" spans="1:15" ht="20.100000000000001" hidden="1" customHeight="1" x14ac:dyDescent="0.25">
      <c r="A664" s="171"/>
      <c r="B664" s="171"/>
      <c r="C664" s="171"/>
      <c r="D664" s="171"/>
      <c r="E664" s="169"/>
      <c r="F664" s="169" t="s">
        <v>103</v>
      </c>
      <c r="G664" s="271" t="s">
        <v>417</v>
      </c>
      <c r="H664" s="169" t="s">
        <v>102</v>
      </c>
      <c r="I664" s="279">
        <v>0</v>
      </c>
      <c r="J664" s="410">
        <v>0</v>
      </c>
      <c r="K664" s="410">
        <v>0</v>
      </c>
    </row>
    <row r="665" spans="1:15" s="4" customFormat="1" ht="20.100000000000001" customHeight="1" x14ac:dyDescent="0.25">
      <c r="A665" s="172"/>
      <c r="B665" s="172"/>
      <c r="C665" s="172">
        <v>313</v>
      </c>
      <c r="D665" s="172"/>
      <c r="E665" s="172"/>
      <c r="F665" s="172"/>
      <c r="G665" s="271" t="s">
        <v>417</v>
      </c>
      <c r="H665" s="226" t="s">
        <v>105</v>
      </c>
      <c r="I665" s="286">
        <f>I666+I671</f>
        <v>19500</v>
      </c>
      <c r="J665" s="415">
        <f t="shared" ref="J665:K665" si="246">J666+J671</f>
        <v>20100</v>
      </c>
      <c r="K665" s="415">
        <f t="shared" si="246"/>
        <v>20200</v>
      </c>
      <c r="L665" s="2"/>
      <c r="M665" s="3"/>
      <c r="N665" s="3"/>
      <c r="O665" s="3"/>
    </row>
    <row r="666" spans="1:15" ht="20.100000000000001" hidden="1" customHeight="1" x14ac:dyDescent="0.25">
      <c r="A666" s="171"/>
      <c r="B666" s="171"/>
      <c r="C666" s="171"/>
      <c r="D666" s="171">
        <v>3132</v>
      </c>
      <c r="E666" s="171"/>
      <c r="F666" s="171"/>
      <c r="G666" s="271" t="s">
        <v>417</v>
      </c>
      <c r="H666" s="313" t="s">
        <v>24</v>
      </c>
      <c r="I666" s="279">
        <f>I667+I669</f>
        <v>19500</v>
      </c>
      <c r="J666" s="279">
        <f t="shared" ref="J666:K666" si="247">J667+J669</f>
        <v>20100</v>
      </c>
      <c r="K666" s="279">
        <f t="shared" si="247"/>
        <v>20200</v>
      </c>
    </row>
    <row r="667" spans="1:15" ht="20.100000000000001" hidden="1" customHeight="1" x14ac:dyDescent="0.25">
      <c r="A667" s="171"/>
      <c r="B667" s="171"/>
      <c r="C667" s="171"/>
      <c r="D667" s="171"/>
      <c r="E667" s="169" t="s">
        <v>300</v>
      </c>
      <c r="F667" s="169"/>
      <c r="G667" s="271" t="s">
        <v>417</v>
      </c>
      <c r="H667" s="169" t="s">
        <v>24</v>
      </c>
      <c r="I667" s="279">
        <f>I668</f>
        <v>19500</v>
      </c>
      <c r="J667" s="279">
        <f t="shared" ref="J667:K667" si="248">J668</f>
        <v>20100</v>
      </c>
      <c r="K667" s="279">
        <f t="shared" si="248"/>
        <v>20200</v>
      </c>
    </row>
    <row r="668" spans="1:15" ht="20.100000000000001" hidden="1" customHeight="1" x14ac:dyDescent="0.25">
      <c r="A668" s="171"/>
      <c r="B668" s="171"/>
      <c r="C668" s="171"/>
      <c r="D668" s="171"/>
      <c r="E668" s="169"/>
      <c r="F668" s="169" t="s">
        <v>301</v>
      </c>
      <c r="G668" s="271" t="s">
        <v>417</v>
      </c>
      <c r="H668" s="169" t="s">
        <v>24</v>
      </c>
      <c r="I668" s="279">
        <v>19500</v>
      </c>
      <c r="J668" s="278">
        <v>20100</v>
      </c>
      <c r="K668" s="278">
        <v>20200</v>
      </c>
    </row>
    <row r="669" spans="1:15" ht="30" hidden="1" customHeight="1" x14ac:dyDescent="0.25">
      <c r="A669" s="171"/>
      <c r="B669" s="171"/>
      <c r="C669" s="171"/>
      <c r="D669" s="171"/>
      <c r="E669" s="169" t="s">
        <v>302</v>
      </c>
      <c r="F669" s="169"/>
      <c r="G669" s="271" t="s">
        <v>417</v>
      </c>
      <c r="H669" s="169" t="s">
        <v>106</v>
      </c>
      <c r="I669" s="279">
        <f>I670</f>
        <v>0</v>
      </c>
      <c r="J669" s="279">
        <f t="shared" ref="J669:K669" si="249">J670</f>
        <v>0</v>
      </c>
      <c r="K669" s="279">
        <f t="shared" si="249"/>
        <v>0</v>
      </c>
    </row>
    <row r="670" spans="1:15" ht="32.25" hidden="1" customHeight="1" x14ac:dyDescent="0.25">
      <c r="A670" s="171"/>
      <c r="B670" s="171"/>
      <c r="C670" s="171"/>
      <c r="D670" s="171"/>
      <c r="E670" s="169"/>
      <c r="F670" s="169" t="s">
        <v>303</v>
      </c>
      <c r="G670" s="271" t="s">
        <v>417</v>
      </c>
      <c r="H670" s="169" t="s">
        <v>106</v>
      </c>
      <c r="I670" s="279">
        <v>0</v>
      </c>
      <c r="J670" s="279">
        <v>0</v>
      </c>
      <c r="K670" s="279">
        <v>0</v>
      </c>
    </row>
    <row r="671" spans="1:15" ht="28.5" hidden="1" customHeight="1" x14ac:dyDescent="0.25">
      <c r="A671" s="171"/>
      <c r="B671" s="171"/>
      <c r="C671" s="171"/>
      <c r="D671" s="171">
        <v>3133</v>
      </c>
      <c r="E671" s="171"/>
      <c r="F671" s="171"/>
      <c r="G671" s="271" t="s">
        <v>417</v>
      </c>
      <c r="H671" s="313" t="s">
        <v>25</v>
      </c>
      <c r="I671" s="279">
        <f>I672</f>
        <v>0</v>
      </c>
      <c r="J671" s="279">
        <f t="shared" ref="J671:K671" si="250">J672</f>
        <v>0</v>
      </c>
      <c r="K671" s="279">
        <f t="shared" si="250"/>
        <v>0</v>
      </c>
    </row>
    <row r="672" spans="1:15" ht="30" hidden="1" customHeight="1" x14ac:dyDescent="0.25">
      <c r="A672" s="171"/>
      <c r="B672" s="171"/>
      <c r="C672" s="171"/>
      <c r="D672" s="171"/>
      <c r="E672" s="169" t="s">
        <v>304</v>
      </c>
      <c r="F672" s="169"/>
      <c r="G672" s="271" t="s">
        <v>417</v>
      </c>
      <c r="H672" s="169" t="s">
        <v>25</v>
      </c>
      <c r="I672" s="279">
        <f>I673</f>
        <v>0</v>
      </c>
      <c r="J672" s="279">
        <f t="shared" ref="J672:K672" si="251">J673</f>
        <v>0</v>
      </c>
      <c r="K672" s="279">
        <f t="shared" si="251"/>
        <v>0</v>
      </c>
    </row>
    <row r="673" spans="1:15" ht="30" hidden="1" customHeight="1" x14ac:dyDescent="0.25">
      <c r="A673" s="171"/>
      <c r="B673" s="171"/>
      <c r="C673" s="171"/>
      <c r="D673" s="171"/>
      <c r="E673" s="169"/>
      <c r="F673" s="169" t="s">
        <v>305</v>
      </c>
      <c r="G673" s="271" t="s">
        <v>417</v>
      </c>
      <c r="H673" s="169" t="s">
        <v>25</v>
      </c>
      <c r="I673" s="279">
        <v>0</v>
      </c>
      <c r="J673" s="279">
        <v>0</v>
      </c>
      <c r="K673" s="279">
        <v>0</v>
      </c>
    </row>
    <row r="674" spans="1:15" s="4" customFormat="1" ht="20.100000000000001" customHeight="1" x14ac:dyDescent="0.25">
      <c r="A674" s="172"/>
      <c r="B674" s="172">
        <v>32</v>
      </c>
      <c r="C674" s="172"/>
      <c r="D674" s="172"/>
      <c r="E674" s="172"/>
      <c r="F674" s="172"/>
      <c r="G674" s="271"/>
      <c r="H674" s="226" t="s">
        <v>26</v>
      </c>
      <c r="I674" s="286">
        <f>I675+I696+I723</f>
        <v>75000</v>
      </c>
      <c r="J674" s="277">
        <f>J675+J696+J723</f>
        <v>78900</v>
      </c>
      <c r="K674" s="277">
        <f>K675+K696+K723</f>
        <v>77600</v>
      </c>
      <c r="L674" s="2"/>
      <c r="M674" s="3"/>
      <c r="N674" s="3"/>
      <c r="O674" s="3"/>
    </row>
    <row r="675" spans="1:15" s="4" customFormat="1" ht="20.100000000000001" customHeight="1" x14ac:dyDescent="0.25">
      <c r="A675" s="316"/>
      <c r="B675" s="316"/>
      <c r="C675" s="316">
        <v>321</v>
      </c>
      <c r="D675" s="316"/>
      <c r="E675" s="316"/>
      <c r="F675" s="316"/>
      <c r="G675" s="271" t="s">
        <v>417</v>
      </c>
      <c r="H675" s="317" t="s">
        <v>27</v>
      </c>
      <c r="I675" s="289">
        <f>I676+I685+I690</f>
        <v>8900</v>
      </c>
      <c r="J675" s="420">
        <f t="shared" ref="J675:K675" si="252">J676+J685+J690</f>
        <v>7400</v>
      </c>
      <c r="K675" s="420">
        <f t="shared" si="252"/>
        <v>6900</v>
      </c>
      <c r="L675" s="2"/>
      <c r="M675" s="3"/>
      <c r="N675" s="3"/>
      <c r="O675" s="3"/>
    </row>
    <row r="676" spans="1:15" ht="20.100000000000001" hidden="1" customHeight="1" x14ac:dyDescent="0.25">
      <c r="A676" s="171"/>
      <c r="B676" s="171"/>
      <c r="C676" s="171"/>
      <c r="D676" s="171">
        <v>3211</v>
      </c>
      <c r="E676" s="171"/>
      <c r="F676" s="171"/>
      <c r="G676" s="271" t="s">
        <v>417</v>
      </c>
      <c r="H676" s="313" t="s">
        <v>28</v>
      </c>
      <c r="I676" s="279">
        <f>I677+I679+I681+I683</f>
        <v>4900</v>
      </c>
      <c r="J676" s="411">
        <f t="shared" ref="J676:K676" si="253">J677+J679+J681+J683</f>
        <v>3300</v>
      </c>
      <c r="K676" s="411">
        <f t="shared" si="253"/>
        <v>2800</v>
      </c>
    </row>
    <row r="677" spans="1:15" ht="20.100000000000001" hidden="1" customHeight="1" x14ac:dyDescent="0.25">
      <c r="A677" s="171"/>
      <c r="B677" s="171"/>
      <c r="C677" s="171"/>
      <c r="D677" s="171"/>
      <c r="E677" s="169" t="s">
        <v>306</v>
      </c>
      <c r="F677" s="169"/>
      <c r="G677" s="271" t="s">
        <v>417</v>
      </c>
      <c r="H677" s="169" t="s">
        <v>107</v>
      </c>
      <c r="I677" s="279">
        <f>I678</f>
        <v>1000</v>
      </c>
      <c r="J677" s="410">
        <f>J678</f>
        <v>1000</v>
      </c>
      <c r="K677" s="410">
        <f>K678</f>
        <v>800</v>
      </c>
    </row>
    <row r="678" spans="1:15" ht="20.100000000000001" hidden="1" customHeight="1" x14ac:dyDescent="0.25">
      <c r="A678" s="171"/>
      <c r="B678" s="171"/>
      <c r="C678" s="171"/>
      <c r="D678" s="171"/>
      <c r="E678" s="169"/>
      <c r="F678" s="169" t="s">
        <v>307</v>
      </c>
      <c r="G678" s="271" t="s">
        <v>417</v>
      </c>
      <c r="H678" s="169" t="s">
        <v>107</v>
      </c>
      <c r="I678" s="279">
        <v>1000</v>
      </c>
      <c r="J678" s="410">
        <v>1000</v>
      </c>
      <c r="K678" s="410">
        <v>800</v>
      </c>
    </row>
    <row r="679" spans="1:15" ht="30" hidden="1" customHeight="1" x14ac:dyDescent="0.25">
      <c r="A679" s="171"/>
      <c r="B679" s="171"/>
      <c r="C679" s="171"/>
      <c r="D679" s="171"/>
      <c r="E679" s="169" t="s">
        <v>308</v>
      </c>
      <c r="F679" s="169"/>
      <c r="G679" s="271" t="s">
        <v>417</v>
      </c>
      <c r="H679" s="169" t="s">
        <v>108</v>
      </c>
      <c r="I679" s="279">
        <f>I680</f>
        <v>3600</v>
      </c>
      <c r="J679" s="411">
        <f t="shared" ref="J679:K679" si="254">J680</f>
        <v>2000</v>
      </c>
      <c r="K679" s="411">
        <f t="shared" si="254"/>
        <v>2000</v>
      </c>
    </row>
    <row r="680" spans="1:15" ht="30" hidden="1" customHeight="1" x14ac:dyDescent="0.25">
      <c r="A680" s="171"/>
      <c r="B680" s="171"/>
      <c r="C680" s="171"/>
      <c r="D680" s="171"/>
      <c r="E680" s="169"/>
      <c r="F680" s="169" t="s">
        <v>309</v>
      </c>
      <c r="G680" s="271" t="s">
        <v>417</v>
      </c>
      <c r="H680" s="169" t="s">
        <v>108</v>
      </c>
      <c r="I680" s="279">
        <v>3600</v>
      </c>
      <c r="J680" s="410">
        <v>2000</v>
      </c>
      <c r="K680" s="410">
        <v>2000</v>
      </c>
    </row>
    <row r="681" spans="1:15" ht="30" hidden="1" customHeight="1" x14ac:dyDescent="0.25">
      <c r="A681" s="171"/>
      <c r="B681" s="171"/>
      <c r="C681" s="171"/>
      <c r="D681" s="171"/>
      <c r="E681" s="169" t="s">
        <v>310</v>
      </c>
      <c r="F681" s="169"/>
      <c r="G681" s="271" t="s">
        <v>417</v>
      </c>
      <c r="H681" s="169" t="s">
        <v>352</v>
      </c>
      <c r="I681" s="279">
        <f>I682</f>
        <v>0</v>
      </c>
      <c r="J681" s="411">
        <f t="shared" ref="J681:K681" si="255">J682</f>
        <v>0</v>
      </c>
      <c r="K681" s="411">
        <f t="shared" si="255"/>
        <v>0</v>
      </c>
    </row>
    <row r="682" spans="1:15" ht="30" hidden="1" customHeight="1" x14ac:dyDescent="0.25">
      <c r="A682" s="171"/>
      <c r="B682" s="171"/>
      <c r="C682" s="171"/>
      <c r="D682" s="171"/>
      <c r="E682" s="169"/>
      <c r="F682" s="169" t="s">
        <v>311</v>
      </c>
      <c r="G682" s="271" t="s">
        <v>417</v>
      </c>
      <c r="H682" s="169" t="s">
        <v>109</v>
      </c>
      <c r="I682" s="279">
        <v>0</v>
      </c>
      <c r="J682" s="410">
        <v>0</v>
      </c>
      <c r="K682" s="410">
        <v>0</v>
      </c>
    </row>
    <row r="683" spans="1:15" ht="20.100000000000001" hidden="1" customHeight="1" x14ac:dyDescent="0.25">
      <c r="A683" s="171"/>
      <c r="B683" s="171"/>
      <c r="C683" s="171"/>
      <c r="D683" s="171"/>
      <c r="E683" s="169" t="s">
        <v>312</v>
      </c>
      <c r="F683" s="169"/>
      <c r="G683" s="271" t="s">
        <v>417</v>
      </c>
      <c r="H683" s="169" t="s">
        <v>110</v>
      </c>
      <c r="I683" s="279">
        <f>I684</f>
        <v>300</v>
      </c>
      <c r="J683" s="410">
        <f>J684</f>
        <v>300</v>
      </c>
      <c r="K683" s="410">
        <f>K684</f>
        <v>0</v>
      </c>
    </row>
    <row r="684" spans="1:15" ht="20.100000000000001" hidden="1" customHeight="1" x14ac:dyDescent="0.25">
      <c r="A684" s="171"/>
      <c r="B684" s="171"/>
      <c r="C684" s="171"/>
      <c r="D684" s="171"/>
      <c r="E684" s="169"/>
      <c r="F684" s="169" t="s">
        <v>313</v>
      </c>
      <c r="G684" s="271" t="s">
        <v>417</v>
      </c>
      <c r="H684" s="169" t="s">
        <v>110</v>
      </c>
      <c r="I684" s="279">
        <v>300</v>
      </c>
      <c r="J684" s="410">
        <v>300</v>
      </c>
      <c r="K684" s="410">
        <v>0</v>
      </c>
    </row>
    <row r="685" spans="1:15" ht="29.25" hidden="1" customHeight="1" x14ac:dyDescent="0.25">
      <c r="A685" s="171"/>
      <c r="B685" s="171"/>
      <c r="C685" s="171"/>
      <c r="D685" s="171">
        <v>3212</v>
      </c>
      <c r="E685" s="171"/>
      <c r="F685" s="171"/>
      <c r="G685" s="271" t="s">
        <v>417</v>
      </c>
      <c r="H685" s="313" t="s">
        <v>29</v>
      </c>
      <c r="I685" s="279">
        <f>I686+I688</f>
        <v>2000</v>
      </c>
      <c r="J685" s="411">
        <f t="shared" ref="J685:K685" si="256">J686+J688</f>
        <v>2000</v>
      </c>
      <c r="K685" s="411">
        <f t="shared" si="256"/>
        <v>2000</v>
      </c>
    </row>
    <row r="686" spans="1:15" ht="20.100000000000001" hidden="1" customHeight="1" x14ac:dyDescent="0.25">
      <c r="A686" s="171"/>
      <c r="B686" s="171"/>
      <c r="C686" s="171"/>
      <c r="D686" s="171"/>
      <c r="E686" s="169" t="s">
        <v>314</v>
      </c>
      <c r="F686" s="169"/>
      <c r="G686" s="271" t="s">
        <v>417</v>
      </c>
      <c r="H686" s="169" t="s">
        <v>111</v>
      </c>
      <c r="I686" s="279">
        <f t="shared" ref="I686:K686" si="257">I687</f>
        <v>2000</v>
      </c>
      <c r="J686" s="410">
        <f t="shared" si="257"/>
        <v>2000</v>
      </c>
      <c r="K686" s="410">
        <f t="shared" si="257"/>
        <v>2000</v>
      </c>
    </row>
    <row r="687" spans="1:15" ht="20.100000000000001" hidden="1" customHeight="1" x14ac:dyDescent="0.25">
      <c r="A687" s="171"/>
      <c r="B687" s="171"/>
      <c r="C687" s="171"/>
      <c r="D687" s="171"/>
      <c r="E687" s="169"/>
      <c r="F687" s="169" t="s">
        <v>315</v>
      </c>
      <c r="G687" s="271" t="s">
        <v>417</v>
      </c>
      <c r="H687" s="169" t="s">
        <v>111</v>
      </c>
      <c r="I687" s="279">
        <v>2000</v>
      </c>
      <c r="J687" s="410">
        <v>2000</v>
      </c>
      <c r="K687" s="410">
        <v>2000</v>
      </c>
    </row>
    <row r="688" spans="1:15" ht="20.100000000000001" hidden="1" customHeight="1" x14ac:dyDescent="0.25">
      <c r="A688" s="171"/>
      <c r="B688" s="171"/>
      <c r="C688" s="171"/>
      <c r="D688" s="171"/>
      <c r="E688" s="169" t="s">
        <v>316</v>
      </c>
      <c r="F688" s="169"/>
      <c r="G688" s="271" t="s">
        <v>417</v>
      </c>
      <c r="H688" s="169" t="s">
        <v>317</v>
      </c>
      <c r="I688" s="279">
        <f>I689</f>
        <v>0</v>
      </c>
      <c r="J688" s="411">
        <f t="shared" ref="J688:K688" si="258">J689</f>
        <v>0</v>
      </c>
      <c r="K688" s="411">
        <f t="shared" si="258"/>
        <v>0</v>
      </c>
    </row>
    <row r="689" spans="1:15" ht="20.100000000000001" hidden="1" customHeight="1" x14ac:dyDescent="0.25">
      <c r="A689" s="171"/>
      <c r="B689" s="171"/>
      <c r="C689" s="171"/>
      <c r="D689" s="171"/>
      <c r="E689" s="169"/>
      <c r="F689" s="169" t="s">
        <v>318</v>
      </c>
      <c r="G689" s="271" t="s">
        <v>417</v>
      </c>
      <c r="H689" s="169" t="s">
        <v>317</v>
      </c>
      <c r="I689" s="279">
        <v>0</v>
      </c>
      <c r="J689" s="410">
        <v>0</v>
      </c>
      <c r="K689" s="410">
        <v>0</v>
      </c>
    </row>
    <row r="690" spans="1:15" ht="20.100000000000001" hidden="1" customHeight="1" x14ac:dyDescent="0.25">
      <c r="A690" s="171"/>
      <c r="B690" s="171"/>
      <c r="C690" s="171"/>
      <c r="D690" s="171">
        <v>3213</v>
      </c>
      <c r="E690" s="171"/>
      <c r="F690" s="171"/>
      <c r="G690" s="271" t="s">
        <v>417</v>
      </c>
      <c r="H690" s="313" t="s">
        <v>30</v>
      </c>
      <c r="I690" s="279">
        <f>I691+I694</f>
        <v>2000</v>
      </c>
      <c r="J690" s="411">
        <f t="shared" ref="J690:K690" si="259">J691+J694</f>
        <v>2100</v>
      </c>
      <c r="K690" s="411">
        <f t="shared" si="259"/>
        <v>2100</v>
      </c>
    </row>
    <row r="691" spans="1:15" ht="20.100000000000001" hidden="1" customHeight="1" x14ac:dyDescent="0.25">
      <c r="A691" s="171"/>
      <c r="B691" s="171"/>
      <c r="C691" s="171"/>
      <c r="D691" s="171"/>
      <c r="E691" s="169" t="s">
        <v>113</v>
      </c>
      <c r="F691" s="169"/>
      <c r="G691" s="271" t="s">
        <v>417</v>
      </c>
      <c r="H691" s="169" t="s">
        <v>114</v>
      </c>
      <c r="I691" s="279">
        <f>I692+I693</f>
        <v>2000</v>
      </c>
      <c r="J691" s="411">
        <f t="shared" ref="J691:K691" si="260">J692+J693</f>
        <v>2100</v>
      </c>
      <c r="K691" s="411">
        <f t="shared" si="260"/>
        <v>2100</v>
      </c>
    </row>
    <row r="692" spans="1:15" ht="20.100000000000001" hidden="1" customHeight="1" x14ac:dyDescent="0.25">
      <c r="A692" s="171"/>
      <c r="B692" s="171"/>
      <c r="C692" s="171"/>
      <c r="D692" s="171"/>
      <c r="E692" s="169"/>
      <c r="F692" s="169" t="s">
        <v>115</v>
      </c>
      <c r="G692" s="271" t="s">
        <v>417</v>
      </c>
      <c r="H692" s="169" t="s">
        <v>319</v>
      </c>
      <c r="I692" s="279">
        <v>2000</v>
      </c>
      <c r="J692" s="410">
        <v>2100</v>
      </c>
      <c r="K692" s="410">
        <v>2100</v>
      </c>
    </row>
    <row r="693" spans="1:15" ht="20.100000000000001" hidden="1" customHeight="1" x14ac:dyDescent="0.25">
      <c r="A693" s="171"/>
      <c r="B693" s="171"/>
      <c r="C693" s="171"/>
      <c r="D693" s="171"/>
      <c r="E693" s="169"/>
      <c r="F693" s="169" t="s">
        <v>117</v>
      </c>
      <c r="G693" s="271" t="s">
        <v>417</v>
      </c>
      <c r="H693" s="169" t="s">
        <v>320</v>
      </c>
      <c r="I693" s="279">
        <v>0</v>
      </c>
      <c r="J693" s="410">
        <v>0</v>
      </c>
      <c r="K693" s="410">
        <v>0</v>
      </c>
    </row>
    <row r="694" spans="1:15" ht="20.100000000000001" hidden="1" customHeight="1" x14ac:dyDescent="0.25">
      <c r="A694" s="171"/>
      <c r="B694" s="171"/>
      <c r="C694" s="171"/>
      <c r="D694" s="171"/>
      <c r="E694" s="169" t="s">
        <v>119</v>
      </c>
      <c r="F694" s="169"/>
      <c r="G694" s="271" t="s">
        <v>417</v>
      </c>
      <c r="H694" s="169" t="s">
        <v>120</v>
      </c>
      <c r="I694" s="279">
        <f>I695</f>
        <v>0</v>
      </c>
      <c r="J694" s="411">
        <f t="shared" ref="J694:K694" si="261">J695</f>
        <v>0</v>
      </c>
      <c r="K694" s="411">
        <f t="shared" si="261"/>
        <v>0</v>
      </c>
      <c r="L694" s="17"/>
    </row>
    <row r="695" spans="1:15" ht="20.100000000000001" hidden="1" customHeight="1" x14ac:dyDescent="0.25">
      <c r="A695" s="171"/>
      <c r="B695" s="171"/>
      <c r="C695" s="171"/>
      <c r="D695" s="171"/>
      <c r="E695" s="169"/>
      <c r="F695" s="169" t="s">
        <v>121</v>
      </c>
      <c r="G695" s="271" t="s">
        <v>417</v>
      </c>
      <c r="H695" s="169" t="s">
        <v>120</v>
      </c>
      <c r="I695" s="279">
        <v>0</v>
      </c>
      <c r="J695" s="410">
        <v>0</v>
      </c>
      <c r="K695" s="410">
        <v>0</v>
      </c>
      <c r="L695" s="17"/>
    </row>
    <row r="696" spans="1:15" s="4" customFormat="1" ht="20.100000000000001" customHeight="1" x14ac:dyDescent="0.25">
      <c r="A696" s="172"/>
      <c r="B696" s="172"/>
      <c r="C696" s="172">
        <v>322</v>
      </c>
      <c r="D696" s="172"/>
      <c r="E696" s="172"/>
      <c r="F696" s="172"/>
      <c r="G696" s="271" t="s">
        <v>417</v>
      </c>
      <c r="H696" s="226" t="s">
        <v>31</v>
      </c>
      <c r="I696" s="286">
        <f>I697+I707+I712+I720</f>
        <v>31100</v>
      </c>
      <c r="J696" s="413">
        <f>J697+J707+J712</f>
        <v>37300</v>
      </c>
      <c r="K696" s="413">
        <f>K697+K707+K712</f>
        <v>36000</v>
      </c>
      <c r="L696" s="2"/>
      <c r="M696" s="3"/>
      <c r="N696" s="3"/>
      <c r="O696" s="3"/>
    </row>
    <row r="697" spans="1:15" ht="20.100000000000001" hidden="1" customHeight="1" x14ac:dyDescent="0.25">
      <c r="A697" s="171"/>
      <c r="B697" s="171"/>
      <c r="C697" s="171"/>
      <c r="D697" s="171">
        <v>3221</v>
      </c>
      <c r="E697" s="171"/>
      <c r="F697" s="171"/>
      <c r="G697" s="273" t="s">
        <v>417</v>
      </c>
      <c r="H697" s="313" t="s">
        <v>122</v>
      </c>
      <c r="I697" s="279">
        <f>I698+I701+I703+I705</f>
        <v>3900</v>
      </c>
      <c r="J697" s="410">
        <f>J698+J701+J703+J705</f>
        <v>5700</v>
      </c>
      <c r="K697" s="410">
        <f>K698+K701+K703+K705</f>
        <v>5200</v>
      </c>
    </row>
    <row r="698" spans="1:15" ht="20.100000000000001" hidden="1" customHeight="1" x14ac:dyDescent="0.25">
      <c r="A698" s="171"/>
      <c r="B698" s="171"/>
      <c r="C698" s="171"/>
      <c r="D698" s="171"/>
      <c r="E698" s="169" t="s">
        <v>123</v>
      </c>
      <c r="F698" s="169"/>
      <c r="G698" s="273" t="s">
        <v>417</v>
      </c>
      <c r="H698" s="169" t="s">
        <v>124</v>
      </c>
      <c r="I698" s="279">
        <f>I699+I700</f>
        <v>1100</v>
      </c>
      <c r="J698" s="410">
        <f>J699+J700</f>
        <v>3000</v>
      </c>
      <c r="K698" s="410">
        <f>K699+K700</f>
        <v>3000</v>
      </c>
    </row>
    <row r="699" spans="1:15" ht="20.100000000000001" hidden="1" customHeight="1" x14ac:dyDescent="0.25">
      <c r="A699" s="171"/>
      <c r="B699" s="171"/>
      <c r="C699" s="171"/>
      <c r="D699" s="171"/>
      <c r="E699" s="169"/>
      <c r="F699" s="169" t="s">
        <v>125</v>
      </c>
      <c r="G699" s="273" t="s">
        <v>417</v>
      </c>
      <c r="H699" s="169" t="s">
        <v>124</v>
      </c>
      <c r="I699" s="279">
        <v>1000</v>
      </c>
      <c r="J699" s="410">
        <v>1000</v>
      </c>
      <c r="K699" s="410">
        <v>1000</v>
      </c>
    </row>
    <row r="700" spans="1:15" ht="20.100000000000001" hidden="1" customHeight="1" x14ac:dyDescent="0.25">
      <c r="A700" s="171"/>
      <c r="B700" s="171"/>
      <c r="C700" s="171"/>
      <c r="D700" s="171"/>
      <c r="E700" s="169"/>
      <c r="F700" s="169" t="s">
        <v>126</v>
      </c>
      <c r="G700" s="273" t="s">
        <v>417</v>
      </c>
      <c r="H700" s="169" t="s">
        <v>321</v>
      </c>
      <c r="I700" s="279">
        <v>100</v>
      </c>
      <c r="J700" s="410">
        <v>2000</v>
      </c>
      <c r="K700" s="410">
        <v>2000</v>
      </c>
    </row>
    <row r="701" spans="1:15" ht="30" hidden="1" customHeight="1" x14ac:dyDescent="0.25">
      <c r="A701" s="171"/>
      <c r="B701" s="171"/>
      <c r="C701" s="171"/>
      <c r="D701" s="171"/>
      <c r="E701" s="169" t="s">
        <v>128</v>
      </c>
      <c r="F701" s="169"/>
      <c r="G701" s="273" t="s">
        <v>417</v>
      </c>
      <c r="H701" s="169" t="s">
        <v>129</v>
      </c>
      <c r="I701" s="279">
        <f>I702</f>
        <v>1000</v>
      </c>
      <c r="J701" s="410">
        <f>J702</f>
        <v>1000</v>
      </c>
      <c r="K701" s="410">
        <f>K702</f>
        <v>500</v>
      </c>
    </row>
    <row r="702" spans="1:15" ht="30" hidden="1" customHeight="1" x14ac:dyDescent="0.25">
      <c r="A702" s="171"/>
      <c r="B702" s="171"/>
      <c r="C702" s="171"/>
      <c r="D702" s="171"/>
      <c r="E702" s="169"/>
      <c r="F702" s="169" t="s">
        <v>130</v>
      </c>
      <c r="G702" s="273" t="s">
        <v>417</v>
      </c>
      <c r="H702" s="169" t="s">
        <v>129</v>
      </c>
      <c r="I702" s="279">
        <v>1000</v>
      </c>
      <c r="J702" s="410">
        <v>1000</v>
      </c>
      <c r="K702" s="410">
        <v>500</v>
      </c>
      <c r="L702" s="14"/>
      <c r="M702" s="14"/>
      <c r="N702" s="14"/>
      <c r="O702" s="14"/>
    </row>
    <row r="703" spans="1:15" ht="20.100000000000001" hidden="1" customHeight="1" x14ac:dyDescent="0.25">
      <c r="A703" s="171"/>
      <c r="B703" s="171"/>
      <c r="C703" s="171"/>
      <c r="D703" s="171"/>
      <c r="E703" s="169" t="s">
        <v>131</v>
      </c>
      <c r="F703" s="169"/>
      <c r="G703" s="273" t="s">
        <v>417</v>
      </c>
      <c r="H703" s="169" t="s">
        <v>132</v>
      </c>
      <c r="I703" s="279">
        <f>I704</f>
        <v>800</v>
      </c>
      <c r="J703" s="410">
        <f>J704</f>
        <v>800</v>
      </c>
      <c r="K703" s="410">
        <f>K704</f>
        <v>800</v>
      </c>
      <c r="L703" s="14"/>
      <c r="M703" s="14"/>
      <c r="N703" s="14"/>
      <c r="O703" s="14"/>
    </row>
    <row r="704" spans="1:15" ht="20.100000000000001" hidden="1" customHeight="1" x14ac:dyDescent="0.25">
      <c r="A704" s="171"/>
      <c r="B704" s="171"/>
      <c r="C704" s="171"/>
      <c r="D704" s="171"/>
      <c r="E704" s="169"/>
      <c r="F704" s="169" t="s">
        <v>133</v>
      </c>
      <c r="G704" s="273" t="s">
        <v>417</v>
      </c>
      <c r="H704" s="169" t="s">
        <v>132</v>
      </c>
      <c r="I704" s="279">
        <v>800</v>
      </c>
      <c r="J704" s="410">
        <v>800</v>
      </c>
      <c r="K704" s="410">
        <v>800</v>
      </c>
      <c r="L704" s="14"/>
      <c r="M704" s="14"/>
      <c r="N704" s="14"/>
      <c r="O704" s="14"/>
    </row>
    <row r="705" spans="1:15" ht="20.100000000000001" hidden="1" customHeight="1" x14ac:dyDescent="0.25">
      <c r="A705" s="171"/>
      <c r="B705" s="171"/>
      <c r="C705" s="171"/>
      <c r="D705" s="171"/>
      <c r="E705" s="169" t="s">
        <v>134</v>
      </c>
      <c r="F705" s="169"/>
      <c r="G705" s="273" t="s">
        <v>417</v>
      </c>
      <c r="H705" s="169" t="s">
        <v>135</v>
      </c>
      <c r="I705" s="279">
        <f>I706</f>
        <v>1000</v>
      </c>
      <c r="J705" s="411">
        <f>J706</f>
        <v>900</v>
      </c>
      <c r="K705" s="411">
        <f>K706</f>
        <v>900</v>
      </c>
      <c r="L705" s="14"/>
      <c r="M705" s="14"/>
      <c r="N705" s="14"/>
      <c r="O705" s="14"/>
    </row>
    <row r="706" spans="1:15" ht="20.100000000000001" hidden="1" customHeight="1" x14ac:dyDescent="0.25">
      <c r="A706" s="171"/>
      <c r="B706" s="171"/>
      <c r="C706" s="171"/>
      <c r="D706" s="171"/>
      <c r="E706" s="169"/>
      <c r="F706" s="169" t="s">
        <v>136</v>
      </c>
      <c r="G706" s="273" t="s">
        <v>417</v>
      </c>
      <c r="H706" s="169" t="s">
        <v>135</v>
      </c>
      <c r="I706" s="279">
        <v>1000</v>
      </c>
      <c r="J706" s="410">
        <v>900</v>
      </c>
      <c r="K706" s="410">
        <v>900</v>
      </c>
      <c r="L706" s="14"/>
      <c r="M706" s="14"/>
      <c r="N706" s="14"/>
      <c r="O706" s="14"/>
    </row>
    <row r="707" spans="1:15" ht="20.100000000000001" hidden="1" customHeight="1" x14ac:dyDescent="0.25">
      <c r="A707" s="171"/>
      <c r="B707" s="171"/>
      <c r="C707" s="171"/>
      <c r="D707" s="171">
        <v>3222</v>
      </c>
      <c r="E707" s="171"/>
      <c r="F707" s="171"/>
      <c r="G707" s="273" t="s">
        <v>417</v>
      </c>
      <c r="H707" s="313" t="s">
        <v>33</v>
      </c>
      <c r="I707" s="279">
        <f>I708+I710</f>
        <v>9000</v>
      </c>
      <c r="J707" s="411">
        <f t="shared" ref="J707:K707" si="262">J708+J710</f>
        <v>15600</v>
      </c>
      <c r="K707" s="411">
        <f t="shared" si="262"/>
        <v>15800</v>
      </c>
      <c r="L707" s="14"/>
      <c r="M707" s="14"/>
      <c r="N707" s="14"/>
      <c r="O707" s="14"/>
    </row>
    <row r="708" spans="1:15" ht="20.100000000000001" hidden="1" customHeight="1" x14ac:dyDescent="0.25">
      <c r="A708" s="171"/>
      <c r="B708" s="171"/>
      <c r="C708" s="171"/>
      <c r="D708" s="171"/>
      <c r="E708" s="169" t="s">
        <v>140</v>
      </c>
      <c r="F708" s="169"/>
      <c r="G708" s="273" t="s">
        <v>417</v>
      </c>
      <c r="H708" s="169" t="s">
        <v>141</v>
      </c>
      <c r="I708" s="279">
        <f>I709</f>
        <v>0</v>
      </c>
      <c r="J708" s="411">
        <f t="shared" ref="J708:K708" si="263">J709</f>
        <v>0</v>
      </c>
      <c r="K708" s="411">
        <f t="shared" si="263"/>
        <v>0</v>
      </c>
      <c r="L708" s="14"/>
      <c r="M708" s="14"/>
      <c r="N708" s="14"/>
      <c r="O708" s="14"/>
    </row>
    <row r="709" spans="1:15" ht="20.100000000000001" hidden="1" customHeight="1" x14ac:dyDescent="0.25">
      <c r="A709" s="171"/>
      <c r="B709" s="171"/>
      <c r="C709" s="171"/>
      <c r="D709" s="171"/>
      <c r="E709" s="169"/>
      <c r="F709" s="169" t="s">
        <v>142</v>
      </c>
      <c r="G709" s="273" t="s">
        <v>417</v>
      </c>
      <c r="H709" s="169" t="s">
        <v>141</v>
      </c>
      <c r="I709" s="279">
        <v>0</v>
      </c>
      <c r="J709" s="410">
        <v>0</v>
      </c>
      <c r="K709" s="410">
        <v>0</v>
      </c>
      <c r="L709" s="14"/>
      <c r="M709" s="14"/>
      <c r="N709" s="14"/>
      <c r="O709" s="14"/>
    </row>
    <row r="710" spans="1:15" ht="20.100000000000001" hidden="1" customHeight="1" x14ac:dyDescent="0.25">
      <c r="A710" s="171"/>
      <c r="B710" s="171"/>
      <c r="C710" s="171"/>
      <c r="D710" s="171"/>
      <c r="E710" s="169" t="s">
        <v>143</v>
      </c>
      <c r="F710" s="169"/>
      <c r="G710" s="273" t="s">
        <v>417</v>
      </c>
      <c r="H710" s="169" t="s">
        <v>144</v>
      </c>
      <c r="I710" s="279">
        <f>I711</f>
        <v>9000</v>
      </c>
      <c r="J710" s="411">
        <f t="shared" ref="J710:K710" si="264">J711</f>
        <v>15600</v>
      </c>
      <c r="K710" s="411">
        <f t="shared" si="264"/>
        <v>15800</v>
      </c>
      <c r="L710" s="14"/>
      <c r="M710" s="14"/>
      <c r="N710" s="14"/>
      <c r="O710" s="14"/>
    </row>
    <row r="711" spans="1:15" ht="20.100000000000001" hidden="1" customHeight="1" x14ac:dyDescent="0.25">
      <c r="A711" s="171"/>
      <c r="B711" s="171"/>
      <c r="C711" s="171"/>
      <c r="D711" s="171"/>
      <c r="E711" s="169"/>
      <c r="F711" s="169" t="s">
        <v>145</v>
      </c>
      <c r="G711" s="273" t="s">
        <v>417</v>
      </c>
      <c r="H711" s="169" t="s">
        <v>144</v>
      </c>
      <c r="I711" s="279">
        <v>9000</v>
      </c>
      <c r="J711" s="410">
        <f>8975+708-133+6000+50</f>
        <v>15600</v>
      </c>
      <c r="K711" s="410">
        <f>8975+390+6000+80+355</f>
        <v>15800</v>
      </c>
      <c r="L711" s="14"/>
      <c r="M711" s="14"/>
      <c r="N711" s="14"/>
      <c r="O711" s="14"/>
    </row>
    <row r="712" spans="1:15" ht="20.100000000000001" hidden="1" customHeight="1" x14ac:dyDescent="0.25">
      <c r="A712" s="171"/>
      <c r="B712" s="171"/>
      <c r="C712" s="171"/>
      <c r="D712" s="225">
        <v>3223</v>
      </c>
      <c r="E712" s="225"/>
      <c r="F712" s="225"/>
      <c r="G712" s="273" t="s">
        <v>417</v>
      </c>
      <c r="H712" s="346" t="s">
        <v>34</v>
      </c>
      <c r="I712" s="279">
        <f>I713+I716+I718</f>
        <v>16200</v>
      </c>
      <c r="J712" s="411">
        <f t="shared" ref="J712:K712" si="265">J713+J716+J718</f>
        <v>16000</v>
      </c>
      <c r="K712" s="411">
        <f t="shared" si="265"/>
        <v>15000</v>
      </c>
      <c r="L712" s="14"/>
      <c r="M712" s="14"/>
      <c r="N712" s="14"/>
      <c r="O712" s="14"/>
    </row>
    <row r="713" spans="1:15" ht="20.100000000000001" hidden="1" customHeight="1" x14ac:dyDescent="0.25">
      <c r="A713" s="171"/>
      <c r="B713" s="171"/>
      <c r="C713" s="171"/>
      <c r="D713" s="225"/>
      <c r="E713" s="169" t="s">
        <v>146</v>
      </c>
      <c r="F713" s="169"/>
      <c r="G713" s="273" t="s">
        <v>417</v>
      </c>
      <c r="H713" s="169" t="s">
        <v>147</v>
      </c>
      <c r="I713" s="279">
        <f>I714+I715</f>
        <v>8000</v>
      </c>
      <c r="J713" s="411">
        <f t="shared" ref="J713:K713" si="266">J714+J715</f>
        <v>8000</v>
      </c>
      <c r="K713" s="411">
        <f t="shared" si="266"/>
        <v>8000</v>
      </c>
      <c r="L713" s="14"/>
      <c r="M713" s="14"/>
      <c r="N713" s="14"/>
      <c r="O713" s="14"/>
    </row>
    <row r="714" spans="1:15" ht="20.100000000000001" hidden="1" customHeight="1" x14ac:dyDescent="0.25">
      <c r="A714" s="171"/>
      <c r="B714" s="171"/>
      <c r="C714" s="171"/>
      <c r="D714" s="225"/>
      <c r="E714" s="169"/>
      <c r="F714" s="169" t="s">
        <v>148</v>
      </c>
      <c r="G714" s="273" t="s">
        <v>417</v>
      </c>
      <c r="H714" s="169" t="s">
        <v>147</v>
      </c>
      <c r="I714" s="279">
        <v>3500</v>
      </c>
      <c r="J714" s="410">
        <v>3500</v>
      </c>
      <c r="K714" s="410">
        <v>3500</v>
      </c>
      <c r="L714" s="11"/>
      <c r="M714" s="167"/>
      <c r="N714" s="14"/>
      <c r="O714" s="14"/>
    </row>
    <row r="715" spans="1:15" ht="20.100000000000001" hidden="1" customHeight="1" x14ac:dyDescent="0.25">
      <c r="A715" s="171"/>
      <c r="B715" s="171"/>
      <c r="C715" s="171"/>
      <c r="D715" s="225"/>
      <c r="E715" s="169"/>
      <c r="F715" s="169" t="s">
        <v>149</v>
      </c>
      <c r="G715" s="273" t="s">
        <v>417</v>
      </c>
      <c r="H715" s="169" t="s">
        <v>323</v>
      </c>
      <c r="I715" s="279">
        <v>4500</v>
      </c>
      <c r="J715" s="410">
        <v>4500</v>
      </c>
      <c r="K715" s="410">
        <v>4500</v>
      </c>
      <c r="L715" s="11"/>
      <c r="M715" s="11"/>
      <c r="N715" s="11"/>
      <c r="O715" s="14"/>
    </row>
    <row r="716" spans="1:15" ht="20.100000000000001" hidden="1" customHeight="1" x14ac:dyDescent="0.25">
      <c r="A716" s="171"/>
      <c r="B716" s="171"/>
      <c r="C716" s="171"/>
      <c r="D716" s="225"/>
      <c r="E716" s="169" t="s">
        <v>151</v>
      </c>
      <c r="F716" s="169"/>
      <c r="G716" s="273" t="s">
        <v>417</v>
      </c>
      <c r="H716" s="169" t="s">
        <v>152</v>
      </c>
      <c r="I716" s="279">
        <f>I717</f>
        <v>6000</v>
      </c>
      <c r="J716" s="411">
        <f t="shared" ref="J716:K716" si="267">J717</f>
        <v>6000</v>
      </c>
      <c r="K716" s="411">
        <f t="shared" si="267"/>
        <v>6000</v>
      </c>
      <c r="L716" s="14"/>
      <c r="M716" s="14"/>
      <c r="N716" s="14"/>
      <c r="O716" s="14"/>
    </row>
    <row r="717" spans="1:15" ht="20.100000000000001" hidden="1" customHeight="1" x14ac:dyDescent="0.25">
      <c r="A717" s="171"/>
      <c r="B717" s="171"/>
      <c r="C717" s="171"/>
      <c r="D717" s="225"/>
      <c r="E717" s="169"/>
      <c r="F717" s="169" t="s">
        <v>153</v>
      </c>
      <c r="G717" s="273" t="s">
        <v>417</v>
      </c>
      <c r="H717" s="169" t="s">
        <v>152</v>
      </c>
      <c r="I717" s="279">
        <v>6000</v>
      </c>
      <c r="J717" s="410">
        <v>6000</v>
      </c>
      <c r="K717" s="410">
        <v>6000</v>
      </c>
      <c r="L717" s="14"/>
      <c r="M717" s="14"/>
      <c r="N717" s="14"/>
      <c r="O717" s="14"/>
    </row>
    <row r="718" spans="1:15" ht="20.100000000000001" hidden="1" customHeight="1" x14ac:dyDescent="0.25">
      <c r="A718" s="171"/>
      <c r="B718" s="171"/>
      <c r="C718" s="171"/>
      <c r="D718" s="225"/>
      <c r="E718" s="169" t="s">
        <v>154</v>
      </c>
      <c r="F718" s="169"/>
      <c r="G718" s="273" t="s">
        <v>417</v>
      </c>
      <c r="H718" s="169" t="s">
        <v>155</v>
      </c>
      <c r="I718" s="279">
        <f>I719</f>
        <v>2200</v>
      </c>
      <c r="J718" s="411">
        <f t="shared" ref="J718:K718" si="268">J719</f>
        <v>2000</v>
      </c>
      <c r="K718" s="411">
        <f t="shared" si="268"/>
        <v>1000</v>
      </c>
    </row>
    <row r="719" spans="1:15" ht="20.100000000000001" hidden="1" customHeight="1" x14ac:dyDescent="0.25">
      <c r="A719" s="171"/>
      <c r="B719" s="171"/>
      <c r="C719" s="171"/>
      <c r="D719" s="225"/>
      <c r="E719" s="169"/>
      <c r="F719" s="169" t="s">
        <v>156</v>
      </c>
      <c r="G719" s="273" t="s">
        <v>417</v>
      </c>
      <c r="H719" s="169" t="s">
        <v>155</v>
      </c>
      <c r="I719" s="279">
        <v>2200</v>
      </c>
      <c r="J719" s="410">
        <v>2000</v>
      </c>
      <c r="K719" s="410">
        <v>1000</v>
      </c>
    </row>
    <row r="720" spans="1:15" s="222" customFormat="1" ht="20.100000000000001" hidden="1" customHeight="1" x14ac:dyDescent="0.25">
      <c r="A720" s="171"/>
      <c r="B720" s="171"/>
      <c r="C720" s="171"/>
      <c r="D720" s="225">
        <v>3225</v>
      </c>
      <c r="E720" s="169"/>
      <c r="F720" s="169"/>
      <c r="G720" s="273" t="s">
        <v>417</v>
      </c>
      <c r="H720" s="169" t="s">
        <v>36</v>
      </c>
      <c r="I720" s="279">
        <f>I721</f>
        <v>2000</v>
      </c>
      <c r="J720" s="411">
        <f t="shared" ref="J720:K720" si="269">J721</f>
        <v>0</v>
      </c>
      <c r="K720" s="411">
        <f t="shared" si="269"/>
        <v>0</v>
      </c>
      <c r="L720" s="17"/>
      <c r="M720" s="1"/>
      <c r="N720" s="1"/>
      <c r="O720" s="1"/>
    </row>
    <row r="721" spans="1:15" s="222" customFormat="1" ht="20.100000000000001" hidden="1" customHeight="1" x14ac:dyDescent="0.25">
      <c r="A721" s="171"/>
      <c r="B721" s="171"/>
      <c r="C721" s="171"/>
      <c r="D721" s="225"/>
      <c r="E721" s="169" t="s">
        <v>162</v>
      </c>
      <c r="F721" s="169"/>
      <c r="G721" s="273" t="s">
        <v>417</v>
      </c>
      <c r="H721" s="169" t="s">
        <v>163</v>
      </c>
      <c r="I721" s="279">
        <f>I722</f>
        <v>2000</v>
      </c>
      <c r="J721" s="411">
        <f t="shared" ref="J721:K721" si="270">J722</f>
        <v>0</v>
      </c>
      <c r="K721" s="411">
        <f t="shared" si="270"/>
        <v>0</v>
      </c>
      <c r="L721" s="17"/>
      <c r="M721" s="1"/>
      <c r="N721" s="1"/>
      <c r="O721" s="1"/>
    </row>
    <row r="722" spans="1:15" s="1" customFormat="1" ht="20.100000000000001" hidden="1" customHeight="1" x14ac:dyDescent="0.25">
      <c r="A722" s="253"/>
      <c r="B722" s="253"/>
      <c r="C722" s="253"/>
      <c r="D722" s="254"/>
      <c r="E722" s="169"/>
      <c r="F722" s="169" t="s">
        <v>164</v>
      </c>
      <c r="G722" s="271" t="s">
        <v>417</v>
      </c>
      <c r="H722" s="169" t="s">
        <v>163</v>
      </c>
      <c r="I722" s="283">
        <v>2000</v>
      </c>
      <c r="J722" s="412">
        <v>0</v>
      </c>
      <c r="K722" s="412">
        <v>0</v>
      </c>
      <c r="L722" s="17"/>
    </row>
    <row r="723" spans="1:15" s="4" customFormat="1" ht="20.100000000000001" customHeight="1" x14ac:dyDescent="0.25">
      <c r="A723" s="172"/>
      <c r="B723" s="172"/>
      <c r="C723" s="172">
        <v>323</v>
      </c>
      <c r="D723" s="172"/>
      <c r="E723" s="172"/>
      <c r="F723" s="172"/>
      <c r="G723" s="273" t="s">
        <v>417</v>
      </c>
      <c r="H723" s="226" t="s">
        <v>38</v>
      </c>
      <c r="I723" s="286">
        <f>I724+I733+I736+I739+I747+I754+I757</f>
        <v>35000</v>
      </c>
      <c r="J723" s="415">
        <f t="shared" ref="J723:K723" si="271">J724+J733+J736+J739+J747+J754+J757</f>
        <v>34200</v>
      </c>
      <c r="K723" s="415">
        <f t="shared" si="271"/>
        <v>34700</v>
      </c>
      <c r="L723" s="7"/>
      <c r="M723" s="3"/>
      <c r="N723" s="3"/>
      <c r="O723" s="3"/>
    </row>
    <row r="724" spans="1:15" ht="20.100000000000001" hidden="1" customHeight="1" x14ac:dyDescent="0.25">
      <c r="A724" s="171"/>
      <c r="B724" s="171"/>
      <c r="C724" s="171"/>
      <c r="D724" s="171">
        <v>3231</v>
      </c>
      <c r="E724" s="171"/>
      <c r="F724" s="171"/>
      <c r="G724" s="273" t="s">
        <v>417</v>
      </c>
      <c r="H724" s="313" t="s">
        <v>355</v>
      </c>
      <c r="I724" s="279">
        <f>I725+I727+I729+I731</f>
        <v>5100</v>
      </c>
      <c r="J724" s="279">
        <f t="shared" ref="J724:K724" si="272">J725+J727+J729+J731</f>
        <v>5100</v>
      </c>
      <c r="K724" s="279">
        <f t="shared" si="272"/>
        <v>5100</v>
      </c>
      <c r="L724" s="9"/>
    </row>
    <row r="725" spans="1:15" ht="20.100000000000001" hidden="1" customHeight="1" x14ac:dyDescent="0.25">
      <c r="A725" s="171"/>
      <c r="B725" s="171"/>
      <c r="C725" s="171"/>
      <c r="D725" s="171"/>
      <c r="E725" s="169" t="s">
        <v>172</v>
      </c>
      <c r="F725" s="169"/>
      <c r="G725" s="273" t="s">
        <v>417</v>
      </c>
      <c r="H725" s="169" t="s">
        <v>173</v>
      </c>
      <c r="I725" s="279">
        <f>I726</f>
        <v>4600</v>
      </c>
      <c r="J725" s="279">
        <f t="shared" ref="J725:K725" si="273">J726</f>
        <v>4600</v>
      </c>
      <c r="K725" s="279">
        <f t="shared" si="273"/>
        <v>4600</v>
      </c>
    </row>
    <row r="726" spans="1:15" ht="20.100000000000001" hidden="1" customHeight="1" x14ac:dyDescent="0.25">
      <c r="A726" s="171"/>
      <c r="B726" s="171"/>
      <c r="C726" s="171"/>
      <c r="D726" s="171"/>
      <c r="E726" s="169"/>
      <c r="F726" s="169" t="s">
        <v>174</v>
      </c>
      <c r="G726" s="273" t="s">
        <v>417</v>
      </c>
      <c r="H726" s="169" t="s">
        <v>173</v>
      </c>
      <c r="I726" s="279">
        <v>4600</v>
      </c>
      <c r="J726" s="278">
        <v>4600</v>
      </c>
      <c r="K726" s="278">
        <v>4600</v>
      </c>
    </row>
    <row r="727" spans="1:15" ht="20.100000000000001" hidden="1" customHeight="1" x14ac:dyDescent="0.25">
      <c r="A727" s="171"/>
      <c r="B727" s="171"/>
      <c r="C727" s="171"/>
      <c r="D727" s="171"/>
      <c r="E727" s="169" t="s">
        <v>175</v>
      </c>
      <c r="F727" s="169"/>
      <c r="G727" s="273" t="s">
        <v>417</v>
      </c>
      <c r="H727" s="169" t="s">
        <v>176</v>
      </c>
      <c r="I727" s="279">
        <f>I728</f>
        <v>0</v>
      </c>
      <c r="J727" s="279">
        <f t="shared" ref="J727:K727" si="274">J728</f>
        <v>0</v>
      </c>
      <c r="K727" s="279">
        <f t="shared" si="274"/>
        <v>0</v>
      </c>
      <c r="L727" s="14"/>
      <c r="M727" s="14"/>
      <c r="N727" s="14"/>
      <c r="O727" s="14"/>
    </row>
    <row r="728" spans="1:15" ht="20.100000000000001" hidden="1" customHeight="1" x14ac:dyDescent="0.25">
      <c r="A728" s="171"/>
      <c r="B728" s="171"/>
      <c r="C728" s="171"/>
      <c r="D728" s="171"/>
      <c r="E728" s="169"/>
      <c r="F728" s="169" t="s">
        <v>177</v>
      </c>
      <c r="G728" s="273" t="s">
        <v>417</v>
      </c>
      <c r="H728" s="169" t="s">
        <v>176</v>
      </c>
      <c r="I728" s="279">
        <v>0</v>
      </c>
      <c r="J728" s="278">
        <v>0</v>
      </c>
      <c r="K728" s="278">
        <v>0</v>
      </c>
      <c r="L728" s="14"/>
      <c r="M728" s="14"/>
      <c r="N728" s="14"/>
      <c r="O728" s="14"/>
    </row>
    <row r="729" spans="1:15" ht="20.100000000000001" hidden="1" customHeight="1" x14ac:dyDescent="0.25">
      <c r="A729" s="171"/>
      <c r="B729" s="171"/>
      <c r="C729" s="171"/>
      <c r="D729" s="171"/>
      <c r="E729" s="169" t="s">
        <v>178</v>
      </c>
      <c r="F729" s="169"/>
      <c r="G729" s="273" t="s">
        <v>417</v>
      </c>
      <c r="H729" s="169" t="s">
        <v>179</v>
      </c>
      <c r="I729" s="279">
        <f>I730</f>
        <v>500</v>
      </c>
      <c r="J729" s="279">
        <f t="shared" ref="J729:K729" si="275">J730</f>
        <v>500</v>
      </c>
      <c r="K729" s="279">
        <f t="shared" si="275"/>
        <v>500</v>
      </c>
      <c r="L729" s="14"/>
      <c r="M729" s="14"/>
      <c r="N729" s="14"/>
      <c r="O729" s="14"/>
    </row>
    <row r="730" spans="1:15" ht="20.100000000000001" hidden="1" customHeight="1" x14ac:dyDescent="0.25">
      <c r="A730" s="171"/>
      <c r="B730" s="171"/>
      <c r="C730" s="171"/>
      <c r="D730" s="171"/>
      <c r="E730" s="169"/>
      <c r="F730" s="169" t="s">
        <v>180</v>
      </c>
      <c r="G730" s="273" t="s">
        <v>417</v>
      </c>
      <c r="H730" s="169" t="s">
        <v>179</v>
      </c>
      <c r="I730" s="279">
        <v>500</v>
      </c>
      <c r="J730" s="278">
        <v>500</v>
      </c>
      <c r="K730" s="278">
        <v>500</v>
      </c>
      <c r="L730" s="14"/>
      <c r="M730" s="14"/>
      <c r="N730" s="14"/>
      <c r="O730" s="14"/>
    </row>
    <row r="731" spans="1:15" ht="20.100000000000001" hidden="1" customHeight="1" x14ac:dyDescent="0.25">
      <c r="A731" s="171"/>
      <c r="B731" s="171"/>
      <c r="C731" s="171"/>
      <c r="D731" s="171"/>
      <c r="E731" s="169" t="s">
        <v>181</v>
      </c>
      <c r="F731" s="169"/>
      <c r="G731" s="273" t="s">
        <v>417</v>
      </c>
      <c r="H731" s="169" t="s">
        <v>182</v>
      </c>
      <c r="I731" s="279">
        <f>I732</f>
        <v>0</v>
      </c>
      <c r="J731" s="279">
        <f t="shared" ref="J731:K731" si="276">J732</f>
        <v>0</v>
      </c>
      <c r="K731" s="279">
        <f t="shared" si="276"/>
        <v>0</v>
      </c>
      <c r="L731" s="14"/>
      <c r="M731" s="14"/>
      <c r="N731" s="14"/>
      <c r="O731" s="14"/>
    </row>
    <row r="732" spans="1:15" ht="20.100000000000001" hidden="1" customHeight="1" x14ac:dyDescent="0.25">
      <c r="A732" s="171"/>
      <c r="B732" s="171"/>
      <c r="C732" s="171"/>
      <c r="D732" s="171"/>
      <c r="E732" s="169"/>
      <c r="F732" s="169" t="s">
        <v>183</v>
      </c>
      <c r="G732" s="273" t="s">
        <v>417</v>
      </c>
      <c r="H732" s="169" t="s">
        <v>182</v>
      </c>
      <c r="I732" s="279">
        <v>0</v>
      </c>
      <c r="J732" s="278">
        <v>0</v>
      </c>
      <c r="K732" s="278">
        <v>0</v>
      </c>
      <c r="L732" s="14"/>
      <c r="M732" s="14"/>
      <c r="N732" s="14"/>
      <c r="O732" s="14"/>
    </row>
    <row r="733" spans="1:15" ht="20.100000000000001" hidden="1" customHeight="1" x14ac:dyDescent="0.25">
      <c r="A733" s="171"/>
      <c r="B733" s="171"/>
      <c r="C733" s="171"/>
      <c r="D733" s="171">
        <v>3232</v>
      </c>
      <c r="E733" s="171"/>
      <c r="F733" s="171"/>
      <c r="G733" s="273" t="s">
        <v>417</v>
      </c>
      <c r="H733" s="313" t="s">
        <v>40</v>
      </c>
      <c r="I733" s="279">
        <f>I734</f>
        <v>3500</v>
      </c>
      <c r="J733" s="279">
        <f t="shared" ref="J733:K733" si="277">J734</f>
        <v>3500</v>
      </c>
      <c r="K733" s="279">
        <f t="shared" si="277"/>
        <v>3500</v>
      </c>
      <c r="L733" s="14"/>
      <c r="M733" s="14"/>
      <c r="N733" s="14"/>
      <c r="O733" s="14"/>
    </row>
    <row r="734" spans="1:15" ht="30" hidden="1" customHeight="1" x14ac:dyDescent="0.25">
      <c r="A734" s="171"/>
      <c r="B734" s="171"/>
      <c r="C734" s="171"/>
      <c r="D734" s="171"/>
      <c r="E734" s="169" t="s">
        <v>184</v>
      </c>
      <c r="F734" s="169"/>
      <c r="G734" s="273" t="s">
        <v>417</v>
      </c>
      <c r="H734" s="169" t="s">
        <v>185</v>
      </c>
      <c r="I734" s="279">
        <f>I735</f>
        <v>3500</v>
      </c>
      <c r="J734" s="279">
        <f t="shared" ref="J734:K734" si="278">J735</f>
        <v>3500</v>
      </c>
      <c r="K734" s="279">
        <f t="shared" si="278"/>
        <v>3500</v>
      </c>
      <c r="L734" s="14"/>
      <c r="M734" s="14"/>
      <c r="N734" s="14"/>
      <c r="O734" s="14"/>
    </row>
    <row r="735" spans="1:15" ht="30" hidden="1" customHeight="1" x14ac:dyDescent="0.25">
      <c r="A735" s="171"/>
      <c r="B735" s="171"/>
      <c r="C735" s="171"/>
      <c r="D735" s="171"/>
      <c r="E735" s="169"/>
      <c r="F735" s="169" t="s">
        <v>186</v>
      </c>
      <c r="G735" s="273" t="s">
        <v>417</v>
      </c>
      <c r="H735" s="169" t="s">
        <v>185</v>
      </c>
      <c r="I735" s="279">
        <v>3500</v>
      </c>
      <c r="J735" s="278">
        <v>3500</v>
      </c>
      <c r="K735" s="278">
        <v>3500</v>
      </c>
      <c r="L735" s="14"/>
      <c r="M735" s="14"/>
      <c r="N735" s="14"/>
      <c r="O735" s="14"/>
    </row>
    <row r="736" spans="1:15" ht="20.100000000000001" hidden="1" customHeight="1" x14ac:dyDescent="0.25">
      <c r="A736" s="171"/>
      <c r="B736" s="171"/>
      <c r="C736" s="171"/>
      <c r="D736" s="171">
        <v>3233</v>
      </c>
      <c r="E736" s="171"/>
      <c r="F736" s="171"/>
      <c r="G736" s="273" t="s">
        <v>417</v>
      </c>
      <c r="H736" s="313" t="s">
        <v>41</v>
      </c>
      <c r="I736" s="279">
        <f>I737</f>
        <v>2000</v>
      </c>
      <c r="J736" s="279">
        <f t="shared" ref="J736:K736" si="279">J737</f>
        <v>2000</v>
      </c>
      <c r="K736" s="279">
        <f t="shared" si="279"/>
        <v>2000</v>
      </c>
      <c r="L736" s="14"/>
      <c r="M736" s="14"/>
      <c r="N736" s="14"/>
      <c r="O736" s="14"/>
    </row>
    <row r="737" spans="1:15" ht="20.100000000000001" hidden="1" customHeight="1" x14ac:dyDescent="0.25">
      <c r="A737" s="171"/>
      <c r="B737" s="171"/>
      <c r="C737" s="171"/>
      <c r="D737" s="171"/>
      <c r="E737" s="169" t="s">
        <v>187</v>
      </c>
      <c r="F737" s="169"/>
      <c r="G737" s="273" t="s">
        <v>417</v>
      </c>
      <c r="H737" s="313" t="s">
        <v>188</v>
      </c>
      <c r="I737" s="279">
        <f>I738</f>
        <v>2000</v>
      </c>
      <c r="J737" s="279">
        <f t="shared" ref="J737:K737" si="280">J738</f>
        <v>2000</v>
      </c>
      <c r="K737" s="279">
        <f t="shared" si="280"/>
        <v>2000</v>
      </c>
      <c r="L737" s="14"/>
      <c r="M737" s="14"/>
      <c r="N737" s="14"/>
      <c r="O737" s="14"/>
    </row>
    <row r="738" spans="1:15" ht="20.100000000000001" hidden="1" customHeight="1" x14ac:dyDescent="0.25">
      <c r="A738" s="171"/>
      <c r="B738" s="171"/>
      <c r="C738" s="171"/>
      <c r="D738" s="171"/>
      <c r="E738" s="169"/>
      <c r="F738" s="169" t="s">
        <v>189</v>
      </c>
      <c r="G738" s="273" t="s">
        <v>417</v>
      </c>
      <c r="H738" s="313" t="s">
        <v>188</v>
      </c>
      <c r="I738" s="279">
        <v>2000</v>
      </c>
      <c r="J738" s="278">
        <v>2000</v>
      </c>
      <c r="K738" s="278">
        <v>2000</v>
      </c>
      <c r="L738" s="14"/>
      <c r="M738" s="14"/>
      <c r="N738" s="14"/>
      <c r="O738" s="14"/>
    </row>
    <row r="739" spans="1:15" ht="20.100000000000001" hidden="1" customHeight="1" x14ac:dyDescent="0.25">
      <c r="A739" s="171"/>
      <c r="B739" s="171"/>
      <c r="C739" s="171"/>
      <c r="D739" s="171">
        <v>3234</v>
      </c>
      <c r="E739" s="171"/>
      <c r="F739" s="171"/>
      <c r="G739" s="273" t="s">
        <v>417</v>
      </c>
      <c r="H739" s="313" t="s">
        <v>356</v>
      </c>
      <c r="I739" s="279">
        <f>I740+I742+I744</f>
        <v>11700</v>
      </c>
      <c r="J739" s="279">
        <f t="shared" ref="J739:K739" si="281">J740+J742+J744</f>
        <v>10700</v>
      </c>
      <c r="K739" s="279">
        <f t="shared" si="281"/>
        <v>10700</v>
      </c>
      <c r="L739" s="14"/>
      <c r="M739" s="14"/>
      <c r="N739" s="14"/>
      <c r="O739" s="14"/>
    </row>
    <row r="740" spans="1:15" ht="20.100000000000001" hidden="1" customHeight="1" x14ac:dyDescent="0.25">
      <c r="A740" s="171"/>
      <c r="B740" s="171"/>
      <c r="C740" s="171"/>
      <c r="D740" s="171"/>
      <c r="E740" s="169" t="s">
        <v>190</v>
      </c>
      <c r="F740" s="169"/>
      <c r="G740" s="273" t="s">
        <v>417</v>
      </c>
      <c r="H740" s="169" t="s">
        <v>191</v>
      </c>
      <c r="I740" s="279">
        <f>I741</f>
        <v>2000</v>
      </c>
      <c r="J740" s="279">
        <f t="shared" ref="J740:K740" si="282">J741</f>
        <v>2000</v>
      </c>
      <c r="K740" s="279">
        <f t="shared" si="282"/>
        <v>2000</v>
      </c>
      <c r="L740" s="14"/>
      <c r="M740" s="14"/>
      <c r="N740" s="14"/>
      <c r="O740" s="14"/>
    </row>
    <row r="741" spans="1:15" ht="20.100000000000001" hidden="1" customHeight="1" x14ac:dyDescent="0.25">
      <c r="A741" s="171"/>
      <c r="B741" s="171"/>
      <c r="C741" s="171"/>
      <c r="D741" s="171"/>
      <c r="E741" s="169"/>
      <c r="F741" s="169" t="s">
        <v>192</v>
      </c>
      <c r="G741" s="273" t="s">
        <v>417</v>
      </c>
      <c r="H741" s="169" t="s">
        <v>191</v>
      </c>
      <c r="I741" s="279">
        <v>2000</v>
      </c>
      <c r="J741" s="278">
        <v>2000</v>
      </c>
      <c r="K741" s="278">
        <v>2000</v>
      </c>
      <c r="L741" s="14"/>
      <c r="M741" s="14"/>
      <c r="N741" s="14"/>
      <c r="O741" s="14"/>
    </row>
    <row r="742" spans="1:15" ht="20.100000000000001" hidden="1" customHeight="1" x14ac:dyDescent="0.25">
      <c r="A742" s="171"/>
      <c r="B742" s="171"/>
      <c r="C742" s="171"/>
      <c r="D742" s="171"/>
      <c r="E742" s="169" t="s">
        <v>193</v>
      </c>
      <c r="F742" s="169"/>
      <c r="G742" s="273" t="s">
        <v>417</v>
      </c>
      <c r="H742" s="169" t="s">
        <v>194</v>
      </c>
      <c r="I742" s="279">
        <f>I743</f>
        <v>5000</v>
      </c>
      <c r="J742" s="279">
        <f t="shared" ref="J742:K742" si="283">J743</f>
        <v>4000</v>
      </c>
      <c r="K742" s="279">
        <f t="shared" si="283"/>
        <v>4000</v>
      </c>
      <c r="L742" s="14"/>
      <c r="M742" s="14"/>
      <c r="N742" s="14"/>
      <c r="O742" s="14"/>
    </row>
    <row r="743" spans="1:15" ht="20.100000000000001" hidden="1" customHeight="1" x14ac:dyDescent="0.25">
      <c r="A743" s="171"/>
      <c r="B743" s="171"/>
      <c r="C743" s="171"/>
      <c r="D743" s="171"/>
      <c r="E743" s="169"/>
      <c r="F743" s="169" t="s">
        <v>195</v>
      </c>
      <c r="G743" s="273" t="s">
        <v>417</v>
      </c>
      <c r="H743" s="169" t="s">
        <v>194</v>
      </c>
      <c r="I743" s="279">
        <v>5000</v>
      </c>
      <c r="J743" s="278">
        <v>4000</v>
      </c>
      <c r="K743" s="278">
        <v>4000</v>
      </c>
      <c r="L743" s="14"/>
      <c r="M743" s="14"/>
      <c r="N743" s="14"/>
      <c r="O743" s="14"/>
    </row>
    <row r="744" spans="1:15" ht="20.100000000000001" hidden="1" customHeight="1" x14ac:dyDescent="0.25">
      <c r="A744" s="171"/>
      <c r="B744" s="171"/>
      <c r="C744" s="171"/>
      <c r="D744" s="171"/>
      <c r="E744" s="169" t="s">
        <v>196</v>
      </c>
      <c r="F744" s="169"/>
      <c r="G744" s="273" t="s">
        <v>417</v>
      </c>
      <c r="H744" s="169" t="s">
        <v>197</v>
      </c>
      <c r="I744" s="279">
        <f>I745+I746</f>
        <v>4700</v>
      </c>
      <c r="J744" s="279">
        <f t="shared" ref="J744:K744" si="284">J745+J746</f>
        <v>4700</v>
      </c>
      <c r="K744" s="279">
        <f t="shared" si="284"/>
        <v>4700</v>
      </c>
      <c r="L744" s="14"/>
      <c r="M744" s="14"/>
      <c r="N744" s="14"/>
      <c r="O744" s="14"/>
    </row>
    <row r="745" spans="1:15" ht="20.100000000000001" hidden="1" customHeight="1" x14ac:dyDescent="0.25">
      <c r="A745" s="171"/>
      <c r="B745" s="171"/>
      <c r="C745" s="171"/>
      <c r="D745" s="171"/>
      <c r="E745" s="169"/>
      <c r="F745" s="169" t="s">
        <v>198</v>
      </c>
      <c r="G745" s="273" t="s">
        <v>417</v>
      </c>
      <c r="H745" s="169" t="s">
        <v>197</v>
      </c>
      <c r="I745" s="279">
        <v>0</v>
      </c>
      <c r="J745" s="278">
        <v>0</v>
      </c>
      <c r="K745" s="278">
        <v>0</v>
      </c>
      <c r="L745" s="14"/>
      <c r="M745" s="14"/>
      <c r="N745" s="14"/>
      <c r="O745" s="14"/>
    </row>
    <row r="746" spans="1:15" ht="30" hidden="1" x14ac:dyDescent="0.25">
      <c r="A746" s="171"/>
      <c r="B746" s="171"/>
      <c r="C746" s="171"/>
      <c r="D746" s="171"/>
      <c r="E746" s="169"/>
      <c r="F746" s="169" t="s">
        <v>199</v>
      </c>
      <c r="G746" s="273" t="s">
        <v>417</v>
      </c>
      <c r="H746" s="169" t="s">
        <v>200</v>
      </c>
      <c r="I746" s="279">
        <v>4700</v>
      </c>
      <c r="J746" s="278">
        <v>4700</v>
      </c>
      <c r="K746" s="278">
        <v>4700</v>
      </c>
      <c r="L746" s="14"/>
      <c r="M746" s="14"/>
      <c r="N746" s="14"/>
      <c r="O746" s="14"/>
    </row>
    <row r="747" spans="1:15" ht="20.100000000000001" hidden="1" customHeight="1" x14ac:dyDescent="0.25">
      <c r="A747" s="171"/>
      <c r="B747" s="171"/>
      <c r="C747" s="171"/>
      <c r="D747" s="171">
        <v>3237</v>
      </c>
      <c r="E747" s="171"/>
      <c r="F747" s="171"/>
      <c r="G747" s="273" t="s">
        <v>417</v>
      </c>
      <c r="H747" s="313" t="s">
        <v>213</v>
      </c>
      <c r="I747" s="279">
        <f>I748+I750+I752</f>
        <v>10500</v>
      </c>
      <c r="J747" s="279">
        <f t="shared" ref="J747:K747" si="285">J748+J750+J752</f>
        <v>10500</v>
      </c>
      <c r="K747" s="279">
        <f t="shared" si="285"/>
        <v>10500</v>
      </c>
      <c r="L747" s="14"/>
      <c r="M747" s="14"/>
      <c r="N747" s="14"/>
      <c r="O747" s="14"/>
    </row>
    <row r="748" spans="1:15" ht="20.100000000000001" hidden="1" customHeight="1" x14ac:dyDescent="0.25">
      <c r="A748" s="171"/>
      <c r="B748" s="171"/>
      <c r="C748" s="171"/>
      <c r="D748" s="171"/>
      <c r="E748" s="169" t="s">
        <v>214</v>
      </c>
      <c r="F748" s="169"/>
      <c r="G748" s="273" t="s">
        <v>417</v>
      </c>
      <c r="H748" s="169" t="s">
        <v>215</v>
      </c>
      <c r="I748" s="279">
        <f>I749</f>
        <v>10000</v>
      </c>
      <c r="J748" s="279">
        <f t="shared" ref="J748:K748" si="286">J749</f>
        <v>10000</v>
      </c>
      <c r="K748" s="279">
        <f t="shared" si="286"/>
        <v>10000</v>
      </c>
      <c r="L748" s="14"/>
      <c r="M748" s="14"/>
      <c r="N748" s="14"/>
      <c r="O748" s="14"/>
    </row>
    <row r="749" spans="1:15" ht="20.100000000000001" hidden="1" customHeight="1" x14ac:dyDescent="0.25">
      <c r="A749" s="171"/>
      <c r="B749" s="171"/>
      <c r="C749" s="171"/>
      <c r="D749" s="171"/>
      <c r="E749" s="169"/>
      <c r="F749" s="169" t="s">
        <v>216</v>
      </c>
      <c r="G749" s="273" t="s">
        <v>417</v>
      </c>
      <c r="H749" s="169" t="s">
        <v>215</v>
      </c>
      <c r="I749" s="279">
        <v>10000</v>
      </c>
      <c r="J749" s="278">
        <v>10000</v>
      </c>
      <c r="K749" s="278">
        <v>10000</v>
      </c>
      <c r="L749" s="14"/>
      <c r="M749" s="14"/>
      <c r="N749" s="14"/>
      <c r="O749" s="14"/>
    </row>
    <row r="750" spans="1:15" ht="20.100000000000001" hidden="1" customHeight="1" x14ac:dyDescent="0.25">
      <c r="A750" s="171"/>
      <c r="B750" s="171"/>
      <c r="C750" s="171"/>
      <c r="D750" s="171"/>
      <c r="E750" s="169" t="s">
        <v>217</v>
      </c>
      <c r="F750" s="169"/>
      <c r="G750" s="273" t="s">
        <v>417</v>
      </c>
      <c r="H750" s="169" t="s">
        <v>218</v>
      </c>
      <c r="I750" s="279">
        <f>I751</f>
        <v>500</v>
      </c>
      <c r="J750" s="279">
        <f t="shared" ref="J750:K750" si="287">J751</f>
        <v>500</v>
      </c>
      <c r="K750" s="279">
        <f t="shared" si="287"/>
        <v>500</v>
      </c>
      <c r="L750" s="14"/>
      <c r="M750" s="14"/>
      <c r="N750" s="14"/>
      <c r="O750" s="14"/>
    </row>
    <row r="751" spans="1:15" ht="20.100000000000001" hidden="1" customHeight="1" x14ac:dyDescent="0.25">
      <c r="A751" s="171"/>
      <c r="B751" s="171"/>
      <c r="C751" s="171"/>
      <c r="D751" s="171"/>
      <c r="E751" s="169"/>
      <c r="F751" s="169" t="s">
        <v>219</v>
      </c>
      <c r="G751" s="273" t="s">
        <v>417</v>
      </c>
      <c r="H751" s="169" t="s">
        <v>218</v>
      </c>
      <c r="I751" s="279">
        <v>500</v>
      </c>
      <c r="J751" s="278">
        <v>500</v>
      </c>
      <c r="K751" s="278">
        <v>500</v>
      </c>
      <c r="L751" s="14"/>
      <c r="M751" s="14"/>
      <c r="N751" s="14"/>
      <c r="O751" s="14"/>
    </row>
    <row r="752" spans="1:15" ht="20.100000000000001" hidden="1" customHeight="1" x14ac:dyDescent="0.25">
      <c r="A752" s="171"/>
      <c r="B752" s="171"/>
      <c r="C752" s="171"/>
      <c r="D752" s="171"/>
      <c r="E752" s="169" t="s">
        <v>220</v>
      </c>
      <c r="F752" s="169"/>
      <c r="G752" s="273" t="s">
        <v>417</v>
      </c>
      <c r="H752" s="169" t="s">
        <v>221</v>
      </c>
      <c r="I752" s="279">
        <f>I753</f>
        <v>0</v>
      </c>
      <c r="J752" s="279">
        <f t="shared" ref="J752:K752" si="288">J753</f>
        <v>0</v>
      </c>
      <c r="K752" s="279">
        <f t="shared" si="288"/>
        <v>0</v>
      </c>
      <c r="L752" s="14"/>
      <c r="M752" s="14"/>
      <c r="N752" s="14"/>
      <c r="O752" s="14"/>
    </row>
    <row r="753" spans="1:15" ht="20.100000000000001" hidden="1" customHeight="1" x14ac:dyDescent="0.25">
      <c r="A753" s="171"/>
      <c r="B753" s="171"/>
      <c r="C753" s="171"/>
      <c r="D753" s="171"/>
      <c r="E753" s="169"/>
      <c r="F753" s="169" t="s">
        <v>222</v>
      </c>
      <c r="G753" s="273" t="s">
        <v>417</v>
      </c>
      <c r="H753" s="169" t="s">
        <v>221</v>
      </c>
      <c r="I753" s="279">
        <v>0</v>
      </c>
      <c r="J753" s="278">
        <v>0</v>
      </c>
      <c r="K753" s="278">
        <v>0</v>
      </c>
      <c r="L753" s="14"/>
      <c r="M753" s="14"/>
      <c r="N753" s="14"/>
      <c r="O753" s="14"/>
    </row>
    <row r="754" spans="1:15" ht="20.100000000000001" hidden="1" customHeight="1" x14ac:dyDescent="0.25">
      <c r="A754" s="171"/>
      <c r="B754" s="171"/>
      <c r="C754" s="171"/>
      <c r="D754" s="225">
        <v>3238</v>
      </c>
      <c r="E754" s="225"/>
      <c r="F754" s="225"/>
      <c r="G754" s="273" t="s">
        <v>417</v>
      </c>
      <c r="H754" s="346" t="s">
        <v>45</v>
      </c>
      <c r="I754" s="279">
        <f>I755</f>
        <v>1300</v>
      </c>
      <c r="J754" s="279">
        <f t="shared" ref="J754:K754" si="289">J755</f>
        <v>1500</v>
      </c>
      <c r="K754" s="279">
        <f t="shared" si="289"/>
        <v>2000</v>
      </c>
      <c r="L754" s="14"/>
      <c r="M754" s="14"/>
      <c r="N754" s="14"/>
      <c r="O754" s="14"/>
    </row>
    <row r="755" spans="1:15" ht="20.100000000000001" hidden="1" customHeight="1" x14ac:dyDescent="0.25">
      <c r="A755" s="171"/>
      <c r="B755" s="171"/>
      <c r="C755" s="171"/>
      <c r="D755" s="225"/>
      <c r="E755" s="169" t="s">
        <v>224</v>
      </c>
      <c r="F755" s="169"/>
      <c r="G755" s="273" t="s">
        <v>417</v>
      </c>
      <c r="H755" s="169" t="s">
        <v>225</v>
      </c>
      <c r="I755" s="279">
        <f>I756</f>
        <v>1300</v>
      </c>
      <c r="J755" s="279">
        <f t="shared" ref="J755:K755" si="290">J756</f>
        <v>1500</v>
      </c>
      <c r="K755" s="279">
        <f t="shared" si="290"/>
        <v>2000</v>
      </c>
    </row>
    <row r="756" spans="1:15" ht="20.100000000000001" hidden="1" customHeight="1" x14ac:dyDescent="0.25">
      <c r="A756" s="171"/>
      <c r="B756" s="171"/>
      <c r="C756" s="171"/>
      <c r="D756" s="225"/>
      <c r="E756" s="169"/>
      <c r="F756" s="169" t="s">
        <v>226</v>
      </c>
      <c r="G756" s="273" t="s">
        <v>417</v>
      </c>
      <c r="H756" s="169" t="s">
        <v>225</v>
      </c>
      <c r="I756" s="279">
        <v>1300</v>
      </c>
      <c r="J756" s="278">
        <v>1500</v>
      </c>
      <c r="K756" s="278">
        <v>2000</v>
      </c>
    </row>
    <row r="757" spans="1:15" ht="20.100000000000001" hidden="1" customHeight="1" x14ac:dyDescent="0.25">
      <c r="A757" s="171"/>
      <c r="B757" s="171"/>
      <c r="C757" s="171"/>
      <c r="D757" s="225">
        <v>3239</v>
      </c>
      <c r="E757" s="225"/>
      <c r="F757" s="225"/>
      <c r="G757" s="273" t="s">
        <v>417</v>
      </c>
      <c r="H757" s="346" t="s">
        <v>46</v>
      </c>
      <c r="I757" s="279">
        <f>I762+I764+I760+I758</f>
        <v>900</v>
      </c>
      <c r="J757" s="279">
        <f t="shared" ref="J757:K757" si="291">J762+J764+J760+J758</f>
        <v>900</v>
      </c>
      <c r="K757" s="279">
        <f t="shared" si="291"/>
        <v>900</v>
      </c>
    </row>
    <row r="758" spans="1:15" ht="30" hidden="1" customHeight="1" x14ac:dyDescent="0.25">
      <c r="A758" s="171"/>
      <c r="B758" s="171"/>
      <c r="C758" s="171"/>
      <c r="D758" s="225"/>
      <c r="E758" s="169" t="s">
        <v>227</v>
      </c>
      <c r="F758" s="169"/>
      <c r="G758" s="273" t="s">
        <v>417</v>
      </c>
      <c r="H758" s="169" t="s">
        <v>228</v>
      </c>
      <c r="I758" s="279">
        <f>I759</f>
        <v>0</v>
      </c>
      <c r="J758" s="279">
        <f t="shared" ref="J758:K758" si="292">J759</f>
        <v>0</v>
      </c>
      <c r="K758" s="279">
        <f t="shared" si="292"/>
        <v>0</v>
      </c>
    </row>
    <row r="759" spans="1:15" ht="30" hidden="1" customHeight="1" x14ac:dyDescent="0.25">
      <c r="A759" s="171"/>
      <c r="B759" s="171"/>
      <c r="C759" s="171"/>
      <c r="D759" s="225"/>
      <c r="E759" s="169"/>
      <c r="F759" s="169" t="s">
        <v>229</v>
      </c>
      <c r="G759" s="273" t="s">
        <v>417</v>
      </c>
      <c r="H759" s="169" t="s">
        <v>228</v>
      </c>
      <c r="I759" s="279">
        <v>0</v>
      </c>
      <c r="J759" s="278">
        <v>0</v>
      </c>
      <c r="K759" s="278">
        <v>0</v>
      </c>
    </row>
    <row r="760" spans="1:15" ht="20.100000000000001" hidden="1" customHeight="1" x14ac:dyDescent="0.25">
      <c r="A760" s="171"/>
      <c r="B760" s="171"/>
      <c r="C760" s="171"/>
      <c r="D760" s="225"/>
      <c r="E760" s="169" t="s">
        <v>230</v>
      </c>
      <c r="F760" s="169"/>
      <c r="G760" s="273" t="s">
        <v>417</v>
      </c>
      <c r="H760" s="169" t="s">
        <v>231</v>
      </c>
      <c r="I760" s="279">
        <f>I761</f>
        <v>0</v>
      </c>
      <c r="J760" s="279">
        <f t="shared" ref="J760:K760" si="293">J761</f>
        <v>0</v>
      </c>
      <c r="K760" s="279">
        <f t="shared" si="293"/>
        <v>0</v>
      </c>
    </row>
    <row r="761" spans="1:15" ht="20.100000000000001" hidden="1" customHeight="1" x14ac:dyDescent="0.25">
      <c r="A761" s="171"/>
      <c r="B761" s="171"/>
      <c r="C761" s="171"/>
      <c r="D761" s="225"/>
      <c r="E761" s="169"/>
      <c r="F761" s="169" t="s">
        <v>232</v>
      </c>
      <c r="G761" s="273" t="s">
        <v>417</v>
      </c>
      <c r="H761" s="169" t="s">
        <v>231</v>
      </c>
      <c r="I761" s="279">
        <v>0</v>
      </c>
      <c r="J761" s="278">
        <v>0</v>
      </c>
      <c r="K761" s="278">
        <v>0</v>
      </c>
    </row>
    <row r="762" spans="1:15" ht="20.100000000000001" hidden="1" customHeight="1" x14ac:dyDescent="0.25">
      <c r="A762" s="171"/>
      <c r="B762" s="171"/>
      <c r="C762" s="171"/>
      <c r="D762" s="225"/>
      <c r="E762" s="169" t="s">
        <v>233</v>
      </c>
      <c r="F762" s="169"/>
      <c r="G762" s="273" t="s">
        <v>417</v>
      </c>
      <c r="H762" s="169" t="s">
        <v>234</v>
      </c>
      <c r="I762" s="279">
        <f>I763</f>
        <v>900</v>
      </c>
      <c r="J762" s="279">
        <f t="shared" ref="J762:K762" si="294">J763</f>
        <v>900</v>
      </c>
      <c r="K762" s="279">
        <f t="shared" si="294"/>
        <v>900</v>
      </c>
    </row>
    <row r="763" spans="1:15" ht="20.100000000000001" hidden="1" customHeight="1" x14ac:dyDescent="0.25">
      <c r="A763" s="171"/>
      <c r="B763" s="171"/>
      <c r="C763" s="171"/>
      <c r="D763" s="225"/>
      <c r="E763" s="169"/>
      <c r="F763" s="169" t="s">
        <v>235</v>
      </c>
      <c r="G763" s="273" t="s">
        <v>417</v>
      </c>
      <c r="H763" s="169" t="s">
        <v>234</v>
      </c>
      <c r="I763" s="279">
        <v>900</v>
      </c>
      <c r="J763" s="278">
        <v>900</v>
      </c>
      <c r="K763" s="278">
        <v>900</v>
      </c>
    </row>
    <row r="764" spans="1:15" ht="20.100000000000001" hidden="1" customHeight="1" x14ac:dyDescent="0.25">
      <c r="A764" s="171"/>
      <c r="B764" s="171"/>
      <c r="C764" s="171"/>
      <c r="D764" s="225"/>
      <c r="E764" s="169" t="s">
        <v>236</v>
      </c>
      <c r="F764" s="169"/>
      <c r="G764" s="273" t="s">
        <v>417</v>
      </c>
      <c r="H764" s="169" t="s">
        <v>237</v>
      </c>
      <c r="I764" s="279">
        <f>I765</f>
        <v>0</v>
      </c>
      <c r="J764" s="279">
        <f t="shared" ref="J764:K764" si="295">J765</f>
        <v>0</v>
      </c>
      <c r="K764" s="279">
        <f t="shared" si="295"/>
        <v>0</v>
      </c>
    </row>
    <row r="765" spans="1:15" ht="20.100000000000001" hidden="1" customHeight="1" x14ac:dyDescent="0.25">
      <c r="A765" s="171"/>
      <c r="B765" s="171"/>
      <c r="C765" s="171"/>
      <c r="D765" s="225"/>
      <c r="E765" s="169"/>
      <c r="F765" s="169" t="s">
        <v>238</v>
      </c>
      <c r="G765" s="273" t="s">
        <v>417</v>
      </c>
      <c r="H765" s="169" t="s">
        <v>237</v>
      </c>
      <c r="I765" s="279">
        <v>0</v>
      </c>
      <c r="J765" s="278">
        <v>0</v>
      </c>
      <c r="K765" s="278">
        <v>0</v>
      </c>
    </row>
    <row r="766" spans="1:15" ht="20.100000000000001" hidden="1" customHeight="1" x14ac:dyDescent="0.25">
      <c r="A766" s="171"/>
      <c r="B766" s="172">
        <v>34</v>
      </c>
      <c r="C766" s="171"/>
      <c r="D766" s="225"/>
      <c r="E766" s="169"/>
      <c r="F766" s="169"/>
      <c r="G766" s="273"/>
      <c r="H766" s="173" t="s">
        <v>55</v>
      </c>
      <c r="I766" s="286">
        <f t="shared" ref="I766:I769" si="296">I767</f>
        <v>0</v>
      </c>
      <c r="J766" s="286">
        <f t="shared" ref="J766:K766" si="297">J767</f>
        <v>0</v>
      </c>
      <c r="K766" s="286">
        <f t="shared" si="297"/>
        <v>0</v>
      </c>
    </row>
    <row r="767" spans="1:15" ht="20.100000000000001" hidden="1" customHeight="1" x14ac:dyDescent="0.25">
      <c r="A767" s="171"/>
      <c r="B767" s="172"/>
      <c r="C767" s="172">
        <v>343</v>
      </c>
      <c r="D767" s="225"/>
      <c r="E767" s="169"/>
      <c r="F767" s="169"/>
      <c r="G767" s="273"/>
      <c r="H767" s="173" t="s">
        <v>56</v>
      </c>
      <c r="I767" s="286">
        <f t="shared" si="296"/>
        <v>0</v>
      </c>
      <c r="J767" s="286">
        <f t="shared" ref="J767:K767" si="298">J768</f>
        <v>0</v>
      </c>
      <c r="K767" s="286">
        <f t="shared" si="298"/>
        <v>0</v>
      </c>
    </row>
    <row r="768" spans="1:15" ht="20.100000000000001" hidden="1" customHeight="1" x14ac:dyDescent="0.25">
      <c r="A768" s="171"/>
      <c r="B768" s="171"/>
      <c r="C768" s="171"/>
      <c r="D768" s="225">
        <v>3431</v>
      </c>
      <c r="E768" s="169"/>
      <c r="F768" s="169"/>
      <c r="G768" s="273" t="s">
        <v>417</v>
      </c>
      <c r="H768" s="169" t="s">
        <v>57</v>
      </c>
      <c r="I768" s="279">
        <f t="shared" si="296"/>
        <v>0</v>
      </c>
      <c r="J768" s="279">
        <f t="shared" ref="J768:K768" si="299">J769</f>
        <v>0</v>
      </c>
      <c r="K768" s="279">
        <f t="shared" si="299"/>
        <v>0</v>
      </c>
    </row>
    <row r="769" spans="1:15" ht="20.100000000000001" hidden="1" customHeight="1" x14ac:dyDescent="0.25">
      <c r="A769" s="171"/>
      <c r="B769" s="171"/>
      <c r="C769" s="171"/>
      <c r="D769" s="171"/>
      <c r="E769" s="169" t="s">
        <v>278</v>
      </c>
      <c r="F769" s="169"/>
      <c r="G769" s="273" t="s">
        <v>417</v>
      </c>
      <c r="H769" s="169" t="s">
        <v>279</v>
      </c>
      <c r="I769" s="279">
        <f t="shared" si="296"/>
        <v>0</v>
      </c>
      <c r="J769" s="279">
        <f t="shared" ref="J769:K769" si="300">J770</f>
        <v>0</v>
      </c>
      <c r="K769" s="279">
        <f t="shared" si="300"/>
        <v>0</v>
      </c>
    </row>
    <row r="770" spans="1:15" ht="20.100000000000001" hidden="1" customHeight="1" x14ac:dyDescent="0.25">
      <c r="A770" s="171"/>
      <c r="B770" s="171"/>
      <c r="C770" s="171"/>
      <c r="D770" s="171"/>
      <c r="E770" s="169"/>
      <c r="F770" s="169" t="s">
        <v>280</v>
      </c>
      <c r="G770" s="273" t="s">
        <v>417</v>
      </c>
      <c r="H770" s="169" t="s">
        <v>279</v>
      </c>
      <c r="I770" s="279">
        <v>0</v>
      </c>
      <c r="J770" s="278">
        <v>0</v>
      </c>
      <c r="K770" s="278">
        <v>0</v>
      </c>
    </row>
    <row r="771" spans="1:15" s="4" customFormat="1" ht="20.100000000000001" hidden="1" customHeight="1" x14ac:dyDescent="0.25">
      <c r="A771" s="172"/>
      <c r="B771" s="172">
        <v>38</v>
      </c>
      <c r="C771" s="172"/>
      <c r="D771" s="350"/>
      <c r="E771" s="350"/>
      <c r="F771" s="350"/>
      <c r="G771" s="348"/>
      <c r="H771" s="351" t="s">
        <v>62</v>
      </c>
      <c r="I771" s="286">
        <f>I772</f>
        <v>0</v>
      </c>
      <c r="J771" s="286">
        <f t="shared" ref="J771:K771" si="301">J772</f>
        <v>0</v>
      </c>
      <c r="K771" s="286">
        <f t="shared" si="301"/>
        <v>0</v>
      </c>
      <c r="L771" s="2"/>
      <c r="M771" s="3"/>
      <c r="N771" s="3"/>
      <c r="O771" s="3"/>
    </row>
    <row r="772" spans="1:15" s="4" customFormat="1" ht="20.100000000000001" hidden="1" customHeight="1" x14ac:dyDescent="0.25">
      <c r="A772" s="172"/>
      <c r="B772" s="172"/>
      <c r="C772" s="172">
        <v>381</v>
      </c>
      <c r="D772" s="350"/>
      <c r="E772" s="350"/>
      <c r="F772" s="350"/>
      <c r="G772" s="348"/>
      <c r="H772" s="351" t="s">
        <v>357</v>
      </c>
      <c r="I772" s="286">
        <f>I773</f>
        <v>0</v>
      </c>
      <c r="J772" s="286">
        <f t="shared" ref="J772:K772" si="302">J773</f>
        <v>0</v>
      </c>
      <c r="K772" s="286">
        <f t="shared" si="302"/>
        <v>0</v>
      </c>
      <c r="L772" s="2"/>
      <c r="M772" s="3"/>
      <c r="N772" s="3"/>
      <c r="O772" s="3"/>
    </row>
    <row r="773" spans="1:15" ht="20.100000000000001" hidden="1" customHeight="1" x14ac:dyDescent="0.25">
      <c r="A773" s="171"/>
      <c r="B773" s="171"/>
      <c r="C773" s="171"/>
      <c r="D773" s="225">
        <v>3811</v>
      </c>
      <c r="E773" s="225"/>
      <c r="F773" s="225"/>
      <c r="G773" s="273" t="s">
        <v>417</v>
      </c>
      <c r="H773" s="346" t="s">
        <v>64</v>
      </c>
      <c r="I773" s="279">
        <f>I774</f>
        <v>0</v>
      </c>
      <c r="J773" s="279">
        <f t="shared" ref="J773:K773" si="303">J774</f>
        <v>0</v>
      </c>
      <c r="K773" s="279">
        <f t="shared" si="303"/>
        <v>0</v>
      </c>
    </row>
    <row r="774" spans="1:15" ht="30" hidden="1" customHeight="1" x14ac:dyDescent="0.25">
      <c r="A774" s="171"/>
      <c r="B774" s="171"/>
      <c r="C774" s="171"/>
      <c r="D774" s="225"/>
      <c r="E774" s="169" t="s">
        <v>358</v>
      </c>
      <c r="F774" s="169"/>
      <c r="G774" s="273" t="s">
        <v>417</v>
      </c>
      <c r="H774" s="169" t="s">
        <v>359</v>
      </c>
      <c r="I774" s="279">
        <f>I775</f>
        <v>0</v>
      </c>
      <c r="J774" s="279">
        <f t="shared" ref="J774:K774" si="304">J775</f>
        <v>0</v>
      </c>
      <c r="K774" s="279">
        <f t="shared" si="304"/>
        <v>0</v>
      </c>
    </row>
    <row r="775" spans="1:15" ht="30" hidden="1" customHeight="1" x14ac:dyDescent="0.25">
      <c r="A775" s="171"/>
      <c r="B775" s="171"/>
      <c r="C775" s="171"/>
      <c r="D775" s="225"/>
      <c r="E775" s="169"/>
      <c r="F775" s="169" t="s">
        <v>360</v>
      </c>
      <c r="G775" s="273" t="s">
        <v>417</v>
      </c>
      <c r="H775" s="169" t="s">
        <v>359</v>
      </c>
      <c r="I775" s="279">
        <v>0</v>
      </c>
      <c r="J775" s="278">
        <v>0</v>
      </c>
      <c r="K775" s="278">
        <v>0</v>
      </c>
    </row>
    <row r="776" spans="1:15" ht="30" customHeight="1" x14ac:dyDescent="0.25">
      <c r="A776" s="165"/>
      <c r="B776" s="165"/>
      <c r="C776" s="165"/>
      <c r="D776" s="165"/>
      <c r="E776" s="165"/>
      <c r="F776" s="165"/>
      <c r="G776" s="306"/>
      <c r="H776" s="343" t="s">
        <v>361</v>
      </c>
      <c r="I776" s="276"/>
      <c r="J776" s="276"/>
      <c r="K776" s="276"/>
    </row>
    <row r="777" spans="1:15" ht="20.100000000000001" customHeight="1" x14ac:dyDescent="0.25">
      <c r="A777" s="47"/>
      <c r="B777" s="47"/>
      <c r="C777" s="47"/>
      <c r="D777" s="47"/>
      <c r="E777" s="47"/>
      <c r="F777" s="47"/>
      <c r="G777" s="352"/>
      <c r="H777" s="345" t="s">
        <v>287</v>
      </c>
      <c r="I777" s="291"/>
      <c r="J777" s="291"/>
      <c r="K777" s="291"/>
    </row>
    <row r="778" spans="1:15" s="4" customFormat="1" ht="20.100000000000001" customHeight="1" x14ac:dyDescent="0.25">
      <c r="A778" s="172">
        <v>4</v>
      </c>
      <c r="B778" s="172"/>
      <c r="C778" s="172"/>
      <c r="D778" s="172"/>
      <c r="E778" s="172"/>
      <c r="F778" s="172"/>
      <c r="G778" s="311"/>
      <c r="H778" s="226" t="s">
        <v>327</v>
      </c>
      <c r="I778" s="286">
        <f>I779+I784</f>
        <v>6000</v>
      </c>
      <c r="J778" s="286">
        <f t="shared" ref="J778:K778" si="305">J779+J784</f>
        <v>0</v>
      </c>
      <c r="K778" s="286">
        <f t="shared" si="305"/>
        <v>0</v>
      </c>
      <c r="L778" s="7"/>
      <c r="M778" s="7"/>
      <c r="N778" s="7"/>
      <c r="O778" s="3"/>
    </row>
    <row r="779" spans="1:15" s="4" customFormat="1" ht="31.5" hidden="1" customHeight="1" x14ac:dyDescent="0.25">
      <c r="A779" s="172"/>
      <c r="B779" s="172">
        <v>41</v>
      </c>
      <c r="C779" s="172"/>
      <c r="D779" s="172"/>
      <c r="E779" s="172"/>
      <c r="F779" s="172"/>
      <c r="G779" s="311"/>
      <c r="H779" s="226" t="s">
        <v>65</v>
      </c>
      <c r="I779" s="286">
        <f t="shared" ref="I779:K782" si="306">I780</f>
        <v>0</v>
      </c>
      <c r="J779" s="286">
        <f t="shared" si="306"/>
        <v>0</v>
      </c>
      <c r="K779" s="286">
        <f t="shared" si="306"/>
        <v>0</v>
      </c>
      <c r="L779" s="2"/>
      <c r="M779" s="3"/>
      <c r="N779" s="3"/>
      <c r="O779" s="3"/>
    </row>
    <row r="780" spans="1:15" s="4" customFormat="1" ht="24" hidden="1" customHeight="1" x14ac:dyDescent="0.25">
      <c r="A780" s="172"/>
      <c r="B780" s="172"/>
      <c r="C780" s="172">
        <v>412</v>
      </c>
      <c r="D780" s="172"/>
      <c r="E780" s="172"/>
      <c r="F780" s="172"/>
      <c r="G780" s="311"/>
      <c r="H780" s="226" t="s">
        <v>328</v>
      </c>
      <c r="I780" s="286">
        <f t="shared" si="306"/>
        <v>0</v>
      </c>
      <c r="J780" s="286">
        <f t="shared" si="306"/>
        <v>0</v>
      </c>
      <c r="K780" s="286">
        <f t="shared" si="306"/>
        <v>0</v>
      </c>
      <c r="L780" s="2"/>
      <c r="M780" s="3"/>
      <c r="N780" s="3"/>
      <c r="O780" s="3"/>
    </row>
    <row r="781" spans="1:15" ht="15" hidden="1" customHeight="1" x14ac:dyDescent="0.25">
      <c r="A781" s="171"/>
      <c r="B781" s="171"/>
      <c r="C781" s="171"/>
      <c r="D781" s="171">
        <v>4123</v>
      </c>
      <c r="E781" s="171"/>
      <c r="F781" s="171"/>
      <c r="G781" s="311" t="s">
        <v>415</v>
      </c>
      <c r="H781" s="313" t="s">
        <v>67</v>
      </c>
      <c r="I781" s="279">
        <f t="shared" si="306"/>
        <v>0</v>
      </c>
      <c r="J781" s="279">
        <f t="shared" si="306"/>
        <v>0</v>
      </c>
      <c r="K781" s="279">
        <f t="shared" si="306"/>
        <v>0</v>
      </c>
    </row>
    <row r="782" spans="1:15" ht="20.100000000000001" hidden="1" customHeight="1" x14ac:dyDescent="0.25">
      <c r="A782" s="171"/>
      <c r="B782" s="171"/>
      <c r="C782" s="171"/>
      <c r="D782" s="171"/>
      <c r="E782" s="169" t="s">
        <v>329</v>
      </c>
      <c r="F782" s="169"/>
      <c r="G782" s="311" t="s">
        <v>415</v>
      </c>
      <c r="H782" s="169" t="s">
        <v>67</v>
      </c>
      <c r="I782" s="279">
        <f t="shared" si="306"/>
        <v>0</v>
      </c>
      <c r="J782" s="279">
        <f t="shared" si="306"/>
        <v>0</v>
      </c>
      <c r="K782" s="279">
        <f t="shared" si="306"/>
        <v>0</v>
      </c>
    </row>
    <row r="783" spans="1:15" ht="20.100000000000001" hidden="1" customHeight="1" x14ac:dyDescent="0.25">
      <c r="A783" s="171"/>
      <c r="B783" s="171"/>
      <c r="C783" s="171"/>
      <c r="D783" s="171"/>
      <c r="E783" s="169"/>
      <c r="F783" s="169" t="s">
        <v>330</v>
      </c>
      <c r="G783" s="311" t="s">
        <v>415</v>
      </c>
      <c r="H783" s="169" t="s">
        <v>67</v>
      </c>
      <c r="I783" s="279">
        <v>0</v>
      </c>
      <c r="J783" s="278">
        <v>0</v>
      </c>
      <c r="K783" s="278">
        <v>0</v>
      </c>
    </row>
    <row r="784" spans="1:15" ht="30" customHeight="1" x14ac:dyDescent="0.25">
      <c r="A784" s="318"/>
      <c r="B784" s="172">
        <v>42</v>
      </c>
      <c r="C784" s="318"/>
      <c r="D784" s="318"/>
      <c r="E784" s="318"/>
      <c r="F784" s="318"/>
      <c r="G784" s="273"/>
      <c r="H784" s="226" t="s">
        <v>68</v>
      </c>
      <c r="I784" s="286">
        <f t="shared" ref="I784:K787" si="307">I785</f>
        <v>6000</v>
      </c>
      <c r="J784" s="286">
        <f t="shared" si="307"/>
        <v>0</v>
      </c>
      <c r="K784" s="286">
        <f t="shared" si="307"/>
        <v>0</v>
      </c>
    </row>
    <row r="785" spans="1:15" s="4" customFormat="1" ht="20.100000000000001" customHeight="1" x14ac:dyDescent="0.25">
      <c r="A785" s="172"/>
      <c r="B785" s="172"/>
      <c r="C785" s="172">
        <v>422</v>
      </c>
      <c r="D785" s="172"/>
      <c r="E785" s="172"/>
      <c r="F785" s="172"/>
      <c r="G785" s="273" t="s">
        <v>417</v>
      </c>
      <c r="H785" s="226" t="s">
        <v>69</v>
      </c>
      <c r="I785" s="286">
        <f t="shared" si="307"/>
        <v>6000</v>
      </c>
      <c r="J785" s="415">
        <f t="shared" si="307"/>
        <v>0</v>
      </c>
      <c r="K785" s="415">
        <f t="shared" si="307"/>
        <v>0</v>
      </c>
      <c r="L785" s="2"/>
      <c r="M785" s="3"/>
      <c r="N785" s="3"/>
      <c r="O785" s="3"/>
    </row>
    <row r="786" spans="1:15" ht="15.75" hidden="1" customHeight="1" x14ac:dyDescent="0.25">
      <c r="A786" s="171"/>
      <c r="B786" s="171"/>
      <c r="C786" s="171"/>
      <c r="D786" s="171">
        <v>4221</v>
      </c>
      <c r="E786" s="171"/>
      <c r="F786" s="171"/>
      <c r="G786" s="311" t="s">
        <v>415</v>
      </c>
      <c r="H786" s="313" t="s">
        <v>70</v>
      </c>
      <c r="I786" s="279">
        <f>I787+I789</f>
        <v>6000</v>
      </c>
      <c r="J786" s="279">
        <f t="shared" ref="J786:K786" si="308">J787+J789</f>
        <v>0</v>
      </c>
      <c r="K786" s="279">
        <f t="shared" si="308"/>
        <v>0</v>
      </c>
    </row>
    <row r="787" spans="1:15" ht="20.100000000000001" hidden="1" customHeight="1" x14ac:dyDescent="0.25">
      <c r="A787" s="171"/>
      <c r="B787" s="171"/>
      <c r="C787" s="171"/>
      <c r="D787" s="171"/>
      <c r="E787" s="169" t="s">
        <v>331</v>
      </c>
      <c r="F787" s="169"/>
      <c r="G787" s="311" t="s">
        <v>415</v>
      </c>
      <c r="H787" s="169" t="s">
        <v>332</v>
      </c>
      <c r="I787" s="279">
        <f t="shared" si="307"/>
        <v>6000</v>
      </c>
      <c r="J787" s="279">
        <f t="shared" si="307"/>
        <v>0</v>
      </c>
      <c r="K787" s="279">
        <f t="shared" si="307"/>
        <v>0</v>
      </c>
      <c r="L787" s="17"/>
    </row>
    <row r="788" spans="1:15" ht="20.100000000000001" hidden="1" customHeight="1" x14ac:dyDescent="0.25">
      <c r="A788" s="171"/>
      <c r="B788" s="171"/>
      <c r="C788" s="171"/>
      <c r="D788" s="171"/>
      <c r="E788" s="169"/>
      <c r="F788" s="169" t="s">
        <v>333</v>
      </c>
      <c r="G788" s="311" t="s">
        <v>415</v>
      </c>
      <c r="H788" s="169" t="s">
        <v>332</v>
      </c>
      <c r="I788" s="279">
        <v>6000</v>
      </c>
      <c r="J788" s="278">
        <v>0</v>
      </c>
      <c r="K788" s="278">
        <v>0</v>
      </c>
    </row>
    <row r="789" spans="1:15" ht="20.100000000000001" hidden="1" customHeight="1" x14ac:dyDescent="0.25">
      <c r="A789" s="171"/>
      <c r="B789" s="171"/>
      <c r="C789" s="171"/>
      <c r="D789" s="171"/>
      <c r="E789" s="169" t="s">
        <v>334</v>
      </c>
      <c r="F789" s="169"/>
      <c r="G789" s="311" t="s">
        <v>415</v>
      </c>
      <c r="H789" s="169" t="s">
        <v>335</v>
      </c>
      <c r="I789" s="279">
        <f>I790</f>
        <v>0</v>
      </c>
      <c r="J789" s="279">
        <f t="shared" ref="J789:K789" si="309">J790</f>
        <v>0</v>
      </c>
      <c r="K789" s="279">
        <f t="shared" si="309"/>
        <v>0</v>
      </c>
    </row>
    <row r="790" spans="1:15" ht="20.100000000000001" hidden="1" customHeight="1" x14ac:dyDescent="0.25">
      <c r="A790" s="171"/>
      <c r="B790" s="171"/>
      <c r="C790" s="171"/>
      <c r="D790" s="171"/>
      <c r="E790" s="169"/>
      <c r="F790" s="169" t="s">
        <v>336</v>
      </c>
      <c r="G790" s="311" t="s">
        <v>415</v>
      </c>
      <c r="H790" s="169" t="s">
        <v>335</v>
      </c>
      <c r="I790" s="279">
        <v>0</v>
      </c>
      <c r="J790" s="278">
        <v>0</v>
      </c>
      <c r="K790" s="278">
        <v>0</v>
      </c>
    </row>
    <row r="791" spans="1:15" ht="28.5" hidden="1" customHeight="1" x14ac:dyDescent="0.25">
      <c r="A791" s="48"/>
      <c r="B791" s="48"/>
      <c r="C791" s="48"/>
      <c r="D791" s="48"/>
      <c r="E791" s="48"/>
      <c r="F791" s="48"/>
      <c r="G791" s="353"/>
      <c r="H791" s="354" t="s">
        <v>362</v>
      </c>
      <c r="I791" s="292"/>
      <c r="J791" s="292"/>
      <c r="K791" s="292"/>
    </row>
    <row r="792" spans="1:15" ht="20.100000000000001" hidden="1" customHeight="1" x14ac:dyDescent="0.25">
      <c r="A792" s="172"/>
      <c r="B792" s="172"/>
      <c r="C792" s="172"/>
      <c r="D792" s="172"/>
      <c r="E792" s="172"/>
      <c r="F792" s="172"/>
      <c r="G792" s="311"/>
      <c r="H792" s="336" t="s">
        <v>288</v>
      </c>
      <c r="I792" s="279"/>
      <c r="J792" s="278"/>
      <c r="K792" s="278"/>
    </row>
    <row r="793" spans="1:15" s="4" customFormat="1" ht="20.100000000000001" hidden="1" customHeight="1" x14ac:dyDescent="0.25">
      <c r="A793" s="172">
        <v>4</v>
      </c>
      <c r="B793" s="172"/>
      <c r="C793" s="172"/>
      <c r="D793" s="172"/>
      <c r="E793" s="172"/>
      <c r="F793" s="172"/>
      <c r="G793" s="311"/>
      <c r="H793" s="226" t="s">
        <v>327</v>
      </c>
      <c r="I793" s="286">
        <f>I794+I799</f>
        <v>0</v>
      </c>
      <c r="J793" s="286">
        <f t="shared" ref="J793:K793" si="310">J794+J799</f>
        <v>0</v>
      </c>
      <c r="K793" s="286">
        <f t="shared" si="310"/>
        <v>0</v>
      </c>
      <c r="L793" s="7"/>
      <c r="M793" s="7"/>
      <c r="N793" s="7"/>
      <c r="O793" s="3"/>
    </row>
    <row r="794" spans="1:15" s="4" customFormat="1" ht="28.5" hidden="1" customHeight="1" x14ac:dyDescent="0.25">
      <c r="A794" s="172"/>
      <c r="B794" s="172">
        <v>41</v>
      </c>
      <c r="C794" s="172"/>
      <c r="D794" s="172"/>
      <c r="E794" s="172"/>
      <c r="F794" s="172"/>
      <c r="G794" s="311"/>
      <c r="H794" s="226" t="s">
        <v>65</v>
      </c>
      <c r="I794" s="286">
        <f>I795</f>
        <v>0</v>
      </c>
      <c r="J794" s="286">
        <f t="shared" ref="J794:K794" si="311">J795</f>
        <v>0</v>
      </c>
      <c r="K794" s="286">
        <f t="shared" si="311"/>
        <v>0</v>
      </c>
      <c r="L794" s="2"/>
      <c r="M794" s="3"/>
      <c r="N794" s="3"/>
      <c r="O794" s="3"/>
    </row>
    <row r="795" spans="1:15" s="4" customFormat="1" ht="20.100000000000001" hidden="1" customHeight="1" x14ac:dyDescent="0.25">
      <c r="A795" s="172"/>
      <c r="B795" s="172"/>
      <c r="C795" s="172">
        <v>412</v>
      </c>
      <c r="D795" s="172"/>
      <c r="E795" s="172"/>
      <c r="F795" s="172"/>
      <c r="G795" s="311"/>
      <c r="H795" s="226" t="s">
        <v>328</v>
      </c>
      <c r="I795" s="286">
        <f>I796</f>
        <v>0</v>
      </c>
      <c r="J795" s="286">
        <f t="shared" ref="J795:K795" si="312">J796</f>
        <v>0</v>
      </c>
      <c r="K795" s="286">
        <f t="shared" si="312"/>
        <v>0</v>
      </c>
      <c r="L795" s="2"/>
      <c r="M795" s="3"/>
      <c r="N795" s="3"/>
      <c r="O795" s="3"/>
    </row>
    <row r="796" spans="1:15" ht="20.100000000000001" hidden="1" customHeight="1" x14ac:dyDescent="0.25">
      <c r="A796" s="171"/>
      <c r="B796" s="171"/>
      <c r="C796" s="171"/>
      <c r="D796" s="171">
        <v>4123</v>
      </c>
      <c r="E796" s="171"/>
      <c r="F796" s="171"/>
      <c r="G796" s="311" t="s">
        <v>418</v>
      </c>
      <c r="H796" s="313" t="s">
        <v>67</v>
      </c>
      <c r="I796" s="279">
        <f>I797</f>
        <v>0</v>
      </c>
      <c r="J796" s="279">
        <f t="shared" ref="J796:K796" si="313">J797</f>
        <v>0</v>
      </c>
      <c r="K796" s="279">
        <f t="shared" si="313"/>
        <v>0</v>
      </c>
    </row>
    <row r="797" spans="1:15" ht="20.100000000000001" hidden="1" customHeight="1" x14ac:dyDescent="0.25">
      <c r="A797" s="171"/>
      <c r="B797" s="171"/>
      <c r="C797" s="171"/>
      <c r="D797" s="171"/>
      <c r="E797" s="169" t="s">
        <v>329</v>
      </c>
      <c r="F797" s="169"/>
      <c r="G797" s="311" t="s">
        <v>418</v>
      </c>
      <c r="H797" s="169" t="s">
        <v>67</v>
      </c>
      <c r="I797" s="279">
        <f>I798</f>
        <v>0</v>
      </c>
      <c r="J797" s="279">
        <f t="shared" ref="J797:K797" si="314">J798</f>
        <v>0</v>
      </c>
      <c r="K797" s="279">
        <f t="shared" si="314"/>
        <v>0</v>
      </c>
    </row>
    <row r="798" spans="1:15" ht="20.100000000000001" hidden="1" customHeight="1" x14ac:dyDescent="0.25">
      <c r="A798" s="171"/>
      <c r="B798" s="171"/>
      <c r="C798" s="171"/>
      <c r="D798" s="171"/>
      <c r="E798" s="169"/>
      <c r="F798" s="169" t="s">
        <v>330</v>
      </c>
      <c r="G798" s="311" t="s">
        <v>418</v>
      </c>
      <c r="H798" s="169" t="s">
        <v>67</v>
      </c>
      <c r="I798" s="279">
        <v>0</v>
      </c>
      <c r="J798" s="278">
        <v>0</v>
      </c>
      <c r="K798" s="278">
        <v>0</v>
      </c>
    </row>
    <row r="799" spans="1:15" s="4" customFormat="1" ht="28.5" hidden="1" customHeight="1" x14ac:dyDescent="0.25">
      <c r="A799" s="172"/>
      <c r="B799" s="172">
        <v>42</v>
      </c>
      <c r="C799" s="172"/>
      <c r="D799" s="172"/>
      <c r="E799" s="172"/>
      <c r="F799" s="172"/>
      <c r="G799" s="273"/>
      <c r="H799" s="226" t="s">
        <v>68</v>
      </c>
      <c r="I799" s="286">
        <f>I800+I811</f>
        <v>0</v>
      </c>
      <c r="J799" s="286">
        <f t="shared" ref="J799:K799" si="315">J800+J811</f>
        <v>0</v>
      </c>
      <c r="K799" s="286">
        <f t="shared" si="315"/>
        <v>0</v>
      </c>
      <c r="L799" s="2"/>
      <c r="M799" s="3"/>
      <c r="N799" s="3"/>
      <c r="O799" s="3"/>
    </row>
    <row r="800" spans="1:15" s="4" customFormat="1" ht="20.100000000000001" hidden="1" customHeight="1" x14ac:dyDescent="0.25">
      <c r="A800" s="172"/>
      <c r="B800" s="172"/>
      <c r="C800" s="172">
        <v>422</v>
      </c>
      <c r="D800" s="172"/>
      <c r="E800" s="172"/>
      <c r="F800" s="172"/>
      <c r="G800" s="273"/>
      <c r="H800" s="226" t="s">
        <v>69</v>
      </c>
      <c r="I800" s="286">
        <f>I801+I806</f>
        <v>0</v>
      </c>
      <c r="J800" s="286">
        <f t="shared" ref="J800:K800" si="316">J801+J806</f>
        <v>0</v>
      </c>
      <c r="K800" s="286">
        <f t="shared" si="316"/>
        <v>0</v>
      </c>
      <c r="L800" s="2"/>
      <c r="M800" s="3"/>
      <c r="N800" s="3"/>
      <c r="O800" s="3"/>
    </row>
    <row r="801" spans="1:15" ht="20.100000000000001" hidden="1" customHeight="1" x14ac:dyDescent="0.25">
      <c r="A801" s="171"/>
      <c r="B801" s="171"/>
      <c r="C801" s="171"/>
      <c r="D801" s="171">
        <v>4221</v>
      </c>
      <c r="E801" s="171"/>
      <c r="F801" s="171"/>
      <c r="G801" s="311" t="s">
        <v>418</v>
      </c>
      <c r="H801" s="313" t="s">
        <v>70</v>
      </c>
      <c r="I801" s="279">
        <f>I802+I804</f>
        <v>0</v>
      </c>
      <c r="J801" s="279">
        <f t="shared" ref="J801:K801" si="317">J802+J804</f>
        <v>0</v>
      </c>
      <c r="K801" s="279">
        <f t="shared" si="317"/>
        <v>0</v>
      </c>
    </row>
    <row r="802" spans="1:15" ht="20.100000000000001" hidden="1" customHeight="1" x14ac:dyDescent="0.25">
      <c r="A802" s="171"/>
      <c r="B802" s="171"/>
      <c r="C802" s="171"/>
      <c r="D802" s="171"/>
      <c r="E802" s="169" t="s">
        <v>331</v>
      </c>
      <c r="F802" s="169"/>
      <c r="G802" s="311" t="s">
        <v>418</v>
      </c>
      <c r="H802" s="169" t="s">
        <v>332</v>
      </c>
      <c r="I802" s="279">
        <f>I803</f>
        <v>0</v>
      </c>
      <c r="J802" s="279">
        <f t="shared" ref="J802:K802" si="318">J803</f>
        <v>0</v>
      </c>
      <c r="K802" s="279">
        <f t="shared" si="318"/>
        <v>0</v>
      </c>
    </row>
    <row r="803" spans="1:15" ht="20.100000000000001" hidden="1" customHeight="1" x14ac:dyDescent="0.25">
      <c r="A803" s="171"/>
      <c r="B803" s="171"/>
      <c r="C803" s="171"/>
      <c r="D803" s="171"/>
      <c r="E803" s="169"/>
      <c r="F803" s="169" t="s">
        <v>333</v>
      </c>
      <c r="G803" s="311" t="s">
        <v>418</v>
      </c>
      <c r="H803" s="169" t="s">
        <v>332</v>
      </c>
      <c r="I803" s="279">
        <v>0</v>
      </c>
      <c r="J803" s="278">
        <v>0</v>
      </c>
      <c r="K803" s="278">
        <v>0</v>
      </c>
    </row>
    <row r="804" spans="1:15" ht="20.100000000000001" hidden="1" customHeight="1" x14ac:dyDescent="0.25">
      <c r="A804" s="171"/>
      <c r="B804" s="171"/>
      <c r="C804" s="171"/>
      <c r="D804" s="171"/>
      <c r="E804" s="169" t="s">
        <v>334</v>
      </c>
      <c r="F804" s="169"/>
      <c r="G804" s="311" t="s">
        <v>418</v>
      </c>
      <c r="H804" s="169" t="s">
        <v>335</v>
      </c>
      <c r="I804" s="279">
        <f>I805</f>
        <v>0</v>
      </c>
      <c r="J804" s="279">
        <f t="shared" ref="J804:K804" si="319">J805</f>
        <v>0</v>
      </c>
      <c r="K804" s="279">
        <f t="shared" si="319"/>
        <v>0</v>
      </c>
    </row>
    <row r="805" spans="1:15" ht="20.100000000000001" hidden="1" customHeight="1" x14ac:dyDescent="0.25">
      <c r="A805" s="171"/>
      <c r="B805" s="171"/>
      <c r="C805" s="171"/>
      <c r="D805" s="171"/>
      <c r="E805" s="169"/>
      <c r="F805" s="169" t="s">
        <v>336</v>
      </c>
      <c r="G805" s="311" t="s">
        <v>418</v>
      </c>
      <c r="H805" s="169" t="s">
        <v>335</v>
      </c>
      <c r="I805" s="279">
        <v>0</v>
      </c>
      <c r="J805" s="278">
        <v>0</v>
      </c>
      <c r="K805" s="278">
        <v>0</v>
      </c>
    </row>
    <row r="806" spans="1:15" ht="20.100000000000001" hidden="1" customHeight="1" x14ac:dyDescent="0.25">
      <c r="A806" s="171"/>
      <c r="B806" s="171"/>
      <c r="C806" s="171"/>
      <c r="D806" s="171">
        <v>4224</v>
      </c>
      <c r="E806" s="171"/>
      <c r="F806" s="171"/>
      <c r="G806" s="311" t="s">
        <v>418</v>
      </c>
      <c r="H806" s="313" t="s">
        <v>71</v>
      </c>
      <c r="I806" s="279">
        <f>I807+I809</f>
        <v>0</v>
      </c>
      <c r="J806" s="279">
        <f t="shared" ref="J806:K806" si="320">J807+J809</f>
        <v>0</v>
      </c>
      <c r="K806" s="279">
        <f t="shared" si="320"/>
        <v>0</v>
      </c>
    </row>
    <row r="807" spans="1:15" ht="20.100000000000001" hidden="1" customHeight="1" x14ac:dyDescent="0.25">
      <c r="A807" s="171"/>
      <c r="B807" s="171"/>
      <c r="C807" s="171"/>
      <c r="D807" s="171"/>
      <c r="E807" s="169" t="s">
        <v>337</v>
      </c>
      <c r="F807" s="169"/>
      <c r="G807" s="311" t="s">
        <v>418</v>
      </c>
      <c r="H807" s="169" t="s">
        <v>338</v>
      </c>
      <c r="I807" s="279">
        <f>I808</f>
        <v>0</v>
      </c>
      <c r="J807" s="279">
        <f t="shared" ref="J807:K807" si="321">J808</f>
        <v>0</v>
      </c>
      <c r="K807" s="279">
        <f t="shared" si="321"/>
        <v>0</v>
      </c>
    </row>
    <row r="808" spans="1:15" ht="20.100000000000001" hidden="1" customHeight="1" x14ac:dyDescent="0.25">
      <c r="A808" s="171"/>
      <c r="B808" s="171"/>
      <c r="C808" s="171"/>
      <c r="D808" s="171"/>
      <c r="E808" s="169"/>
      <c r="F808" s="169" t="s">
        <v>339</v>
      </c>
      <c r="G808" s="311" t="s">
        <v>418</v>
      </c>
      <c r="H808" s="169" t="s">
        <v>338</v>
      </c>
      <c r="I808" s="279">
        <v>0</v>
      </c>
      <c r="J808" s="278">
        <v>0</v>
      </c>
      <c r="K808" s="278">
        <v>0</v>
      </c>
    </row>
    <row r="809" spans="1:15" ht="20.100000000000001" hidden="1" customHeight="1" x14ac:dyDescent="0.25">
      <c r="A809" s="171"/>
      <c r="B809" s="171"/>
      <c r="C809" s="171"/>
      <c r="D809" s="171"/>
      <c r="E809" s="169" t="s">
        <v>340</v>
      </c>
      <c r="F809" s="169"/>
      <c r="G809" s="311" t="s">
        <v>418</v>
      </c>
      <c r="H809" s="169" t="s">
        <v>341</v>
      </c>
      <c r="I809" s="279">
        <f>I810</f>
        <v>0</v>
      </c>
      <c r="J809" s="279">
        <f t="shared" ref="J809:K809" si="322">J810</f>
        <v>0</v>
      </c>
      <c r="K809" s="279">
        <f t="shared" si="322"/>
        <v>0</v>
      </c>
    </row>
    <row r="810" spans="1:15" ht="20.100000000000001" hidden="1" customHeight="1" x14ac:dyDescent="0.25">
      <c r="A810" s="171"/>
      <c r="B810" s="171"/>
      <c r="C810" s="171"/>
      <c r="D810" s="171"/>
      <c r="E810" s="169"/>
      <c r="F810" s="169" t="s">
        <v>342</v>
      </c>
      <c r="G810" s="311" t="s">
        <v>418</v>
      </c>
      <c r="H810" s="169" t="s">
        <v>341</v>
      </c>
      <c r="I810" s="279">
        <v>0</v>
      </c>
      <c r="J810" s="278">
        <v>0</v>
      </c>
      <c r="K810" s="278">
        <v>0</v>
      </c>
    </row>
    <row r="811" spans="1:15" s="4" customFormat="1" ht="20.100000000000001" hidden="1" customHeight="1" x14ac:dyDescent="0.25">
      <c r="A811" s="172"/>
      <c r="B811" s="172"/>
      <c r="C811" s="172">
        <v>426</v>
      </c>
      <c r="D811" s="172"/>
      <c r="E811" s="172"/>
      <c r="F811" s="172"/>
      <c r="G811" s="273"/>
      <c r="H811" s="226" t="s">
        <v>74</v>
      </c>
      <c r="I811" s="286">
        <f>I812</f>
        <v>0</v>
      </c>
      <c r="J811" s="286">
        <f t="shared" ref="J811:K811" si="323">J812</f>
        <v>0</v>
      </c>
      <c r="K811" s="286">
        <f t="shared" si="323"/>
        <v>0</v>
      </c>
      <c r="L811" s="2"/>
      <c r="M811" s="3"/>
      <c r="N811" s="3"/>
      <c r="O811" s="3"/>
    </row>
    <row r="812" spans="1:15" ht="20.100000000000001" hidden="1" customHeight="1" x14ac:dyDescent="0.25">
      <c r="A812" s="171"/>
      <c r="B812" s="171"/>
      <c r="C812" s="171"/>
      <c r="D812" s="171">
        <v>4262</v>
      </c>
      <c r="E812" s="171"/>
      <c r="F812" s="171"/>
      <c r="G812" s="311" t="s">
        <v>418</v>
      </c>
      <c r="H812" s="313" t="s">
        <v>75</v>
      </c>
      <c r="I812" s="279">
        <f>I813</f>
        <v>0</v>
      </c>
      <c r="J812" s="279">
        <f t="shared" ref="J812:K812" si="324">J813</f>
        <v>0</v>
      </c>
      <c r="K812" s="279">
        <f t="shared" si="324"/>
        <v>0</v>
      </c>
    </row>
    <row r="813" spans="1:15" ht="20.100000000000001" hidden="1" customHeight="1" x14ac:dyDescent="0.25">
      <c r="A813" s="171"/>
      <c r="B813" s="171"/>
      <c r="C813" s="171"/>
      <c r="D813" s="171"/>
      <c r="E813" s="169" t="s">
        <v>347</v>
      </c>
      <c r="F813" s="169"/>
      <c r="G813" s="311" t="s">
        <v>418</v>
      </c>
      <c r="H813" s="169" t="s">
        <v>75</v>
      </c>
      <c r="I813" s="279">
        <f>I814</f>
        <v>0</v>
      </c>
      <c r="J813" s="279">
        <f t="shared" ref="J813:K813" si="325">J814</f>
        <v>0</v>
      </c>
      <c r="K813" s="279">
        <f t="shared" si="325"/>
        <v>0</v>
      </c>
    </row>
    <row r="814" spans="1:15" ht="20.100000000000001" hidden="1" customHeight="1" x14ac:dyDescent="0.25">
      <c r="A814" s="171"/>
      <c r="B814" s="171"/>
      <c r="C814" s="171"/>
      <c r="D814" s="171"/>
      <c r="E814" s="169"/>
      <c r="F814" s="169" t="s">
        <v>348</v>
      </c>
      <c r="G814" s="311" t="s">
        <v>418</v>
      </c>
      <c r="H814" s="169" t="s">
        <v>75</v>
      </c>
      <c r="I814" s="279">
        <v>0</v>
      </c>
      <c r="J814" s="278">
        <v>0</v>
      </c>
      <c r="K814" s="278">
        <v>0</v>
      </c>
    </row>
    <row r="815" spans="1:15" ht="30.75" customHeight="1" x14ac:dyDescent="0.25">
      <c r="A815" s="165"/>
      <c r="B815" s="165"/>
      <c r="C815" s="165"/>
      <c r="D815" s="165"/>
      <c r="E815" s="165"/>
      <c r="F815" s="165"/>
      <c r="G815" s="347"/>
      <c r="H815" s="165" t="s">
        <v>363</v>
      </c>
      <c r="I815" s="293"/>
      <c r="J815" s="293"/>
      <c r="K815" s="293"/>
    </row>
    <row r="816" spans="1:15" ht="20.100000000000001" customHeight="1" x14ac:dyDescent="0.25">
      <c r="A816" s="47"/>
      <c r="B816" s="47"/>
      <c r="C816" s="47"/>
      <c r="D816" s="47"/>
      <c r="E816" s="47"/>
      <c r="F816" s="47"/>
      <c r="G816" s="344"/>
      <c r="H816" s="345" t="s">
        <v>288</v>
      </c>
      <c r="I816" s="291"/>
      <c r="J816" s="288"/>
      <c r="K816" s="288"/>
    </row>
    <row r="817" spans="1:15" s="4" customFormat="1" ht="20.100000000000001" customHeight="1" x14ac:dyDescent="0.25">
      <c r="A817" s="172">
        <v>3</v>
      </c>
      <c r="B817" s="172"/>
      <c r="C817" s="172"/>
      <c r="D817" s="172"/>
      <c r="E817" s="172"/>
      <c r="F817" s="172"/>
      <c r="G817" s="311"/>
      <c r="H817" s="226" t="s">
        <v>86</v>
      </c>
      <c r="I817" s="286">
        <f>I818+I850</f>
        <v>72000</v>
      </c>
      <c r="J817" s="286">
        <f t="shared" ref="J817:K817" si="326">J818+J850</f>
        <v>72000</v>
      </c>
      <c r="K817" s="286">
        <f t="shared" si="326"/>
        <v>72000</v>
      </c>
      <c r="L817" s="7"/>
      <c r="M817" s="7"/>
      <c r="N817" s="7"/>
      <c r="O817" s="3"/>
    </row>
    <row r="818" spans="1:15" s="4" customFormat="1" ht="20.100000000000001" customHeight="1" x14ac:dyDescent="0.25">
      <c r="A818" s="172"/>
      <c r="B818" s="172">
        <v>31</v>
      </c>
      <c r="C818" s="172"/>
      <c r="D818" s="172"/>
      <c r="E818" s="172"/>
      <c r="F818" s="172"/>
      <c r="G818" s="311"/>
      <c r="H818" s="226" t="s">
        <v>17</v>
      </c>
      <c r="I818" s="286">
        <f>I819+I841+I829</f>
        <v>22500</v>
      </c>
      <c r="J818" s="286">
        <f t="shared" ref="J818:K818" si="327">J819+J841+J829</f>
        <v>23900</v>
      </c>
      <c r="K818" s="286">
        <f t="shared" si="327"/>
        <v>24200</v>
      </c>
      <c r="L818" s="2"/>
      <c r="M818" s="3"/>
      <c r="N818" s="3"/>
      <c r="O818" s="3"/>
    </row>
    <row r="819" spans="1:15" s="4" customFormat="1" ht="20.100000000000001" customHeight="1" x14ac:dyDescent="0.25">
      <c r="A819" s="172"/>
      <c r="B819" s="172"/>
      <c r="C819" s="172">
        <v>311</v>
      </c>
      <c r="D819" s="172"/>
      <c r="E819" s="172"/>
      <c r="F819" s="172"/>
      <c r="G819" s="271" t="s">
        <v>418</v>
      </c>
      <c r="H819" s="226" t="s">
        <v>18</v>
      </c>
      <c r="I819" s="312">
        <f t="shared" ref="I819:K819" si="328">I820+I823+I826</f>
        <v>19500</v>
      </c>
      <c r="J819" s="409">
        <f>J820+J823+J826</f>
        <v>20800</v>
      </c>
      <c r="K819" s="409">
        <f t="shared" si="328"/>
        <v>21000</v>
      </c>
      <c r="L819" s="8"/>
      <c r="M819" s="8"/>
      <c r="N819" s="8"/>
      <c r="O819" s="3"/>
    </row>
    <row r="820" spans="1:15" ht="20.100000000000001" hidden="1" customHeight="1" x14ac:dyDescent="0.25">
      <c r="A820" s="171"/>
      <c r="B820" s="171"/>
      <c r="C820" s="171"/>
      <c r="D820" s="171">
        <v>3111</v>
      </c>
      <c r="E820" s="171"/>
      <c r="F820" s="171"/>
      <c r="G820" s="271" t="s">
        <v>418</v>
      </c>
      <c r="H820" s="313" t="s">
        <v>19</v>
      </c>
      <c r="I820" s="279">
        <f t="shared" ref="I820:K821" si="329">I821</f>
        <v>10500</v>
      </c>
      <c r="J820" s="410">
        <f t="shared" si="329"/>
        <v>10800</v>
      </c>
      <c r="K820" s="410">
        <f t="shared" si="329"/>
        <v>11000</v>
      </c>
      <c r="L820" s="9"/>
      <c r="M820" s="11"/>
      <c r="N820" s="11"/>
    </row>
    <row r="821" spans="1:15" ht="20.100000000000001" hidden="1" customHeight="1" x14ac:dyDescent="0.25">
      <c r="A821" s="171"/>
      <c r="B821" s="171"/>
      <c r="C821" s="171"/>
      <c r="D821" s="171"/>
      <c r="E821" s="169" t="s">
        <v>289</v>
      </c>
      <c r="F821" s="169"/>
      <c r="G821" s="271" t="s">
        <v>418</v>
      </c>
      <c r="H821" s="169" t="s">
        <v>290</v>
      </c>
      <c r="I821" s="279">
        <f t="shared" si="329"/>
        <v>10500</v>
      </c>
      <c r="J821" s="411">
        <f t="shared" si="329"/>
        <v>10800</v>
      </c>
      <c r="K821" s="411">
        <f t="shared" si="329"/>
        <v>11000</v>
      </c>
      <c r="L821" s="9"/>
    </row>
    <row r="822" spans="1:15" ht="20.100000000000001" hidden="1" customHeight="1" x14ac:dyDescent="0.25">
      <c r="A822" s="171"/>
      <c r="B822" s="171"/>
      <c r="C822" s="171"/>
      <c r="D822" s="171"/>
      <c r="E822" s="169"/>
      <c r="F822" s="169" t="s">
        <v>291</v>
      </c>
      <c r="G822" s="271" t="s">
        <v>418</v>
      </c>
      <c r="H822" s="169" t="s">
        <v>351</v>
      </c>
      <c r="I822" s="279">
        <v>10500</v>
      </c>
      <c r="J822" s="411">
        <v>10800</v>
      </c>
      <c r="K822" s="411">
        <v>11000</v>
      </c>
      <c r="L822" s="9"/>
    </row>
    <row r="823" spans="1:15" ht="20.100000000000001" hidden="1" customHeight="1" x14ac:dyDescent="0.25">
      <c r="A823" s="171"/>
      <c r="B823" s="171"/>
      <c r="C823" s="171"/>
      <c r="D823" s="171">
        <v>3113</v>
      </c>
      <c r="E823" s="171"/>
      <c r="F823" s="171"/>
      <c r="G823" s="271" t="s">
        <v>418</v>
      </c>
      <c r="H823" s="313" t="s">
        <v>20</v>
      </c>
      <c r="I823" s="279">
        <f t="shared" ref="I823:K824" si="330">I824</f>
        <v>8000</v>
      </c>
      <c r="J823" s="410">
        <f t="shared" si="330"/>
        <v>9000</v>
      </c>
      <c r="K823" s="410">
        <f t="shared" si="330"/>
        <v>9000</v>
      </c>
      <c r="L823" s="9"/>
    </row>
    <row r="824" spans="1:15" ht="19.5" hidden="1" customHeight="1" x14ac:dyDescent="0.25">
      <c r="A824" s="171"/>
      <c r="B824" s="171"/>
      <c r="C824" s="171"/>
      <c r="D824" s="171"/>
      <c r="E824" s="169" t="s">
        <v>293</v>
      </c>
      <c r="F824" s="169"/>
      <c r="G824" s="271" t="s">
        <v>418</v>
      </c>
      <c r="H824" s="169" t="s">
        <v>20</v>
      </c>
      <c r="I824" s="279">
        <f t="shared" si="330"/>
        <v>8000</v>
      </c>
      <c r="J824" s="410">
        <f t="shared" si="330"/>
        <v>9000</v>
      </c>
      <c r="K824" s="410">
        <f t="shared" si="330"/>
        <v>9000</v>
      </c>
    </row>
    <row r="825" spans="1:15" ht="20.100000000000001" hidden="1" customHeight="1" x14ac:dyDescent="0.25">
      <c r="A825" s="171"/>
      <c r="B825" s="171"/>
      <c r="C825" s="171"/>
      <c r="D825" s="171"/>
      <c r="E825" s="169"/>
      <c r="F825" s="169" t="s">
        <v>294</v>
      </c>
      <c r="G825" s="271" t="s">
        <v>418</v>
      </c>
      <c r="H825" s="169" t="s">
        <v>20</v>
      </c>
      <c r="I825" s="279">
        <v>8000</v>
      </c>
      <c r="J825" s="410">
        <v>9000</v>
      </c>
      <c r="K825" s="410">
        <v>9000</v>
      </c>
    </row>
    <row r="826" spans="1:15" ht="20.100000000000001" hidden="1" customHeight="1" x14ac:dyDescent="0.25">
      <c r="A826" s="171"/>
      <c r="B826" s="171"/>
      <c r="C826" s="171"/>
      <c r="D826" s="171">
        <v>3114</v>
      </c>
      <c r="E826" s="171"/>
      <c r="F826" s="171"/>
      <c r="G826" s="271" t="s">
        <v>418</v>
      </c>
      <c r="H826" s="313" t="s">
        <v>364</v>
      </c>
      <c r="I826" s="279">
        <f t="shared" ref="I826:K827" si="331">I827</f>
        <v>1000</v>
      </c>
      <c r="J826" s="410">
        <f t="shared" si="331"/>
        <v>1000</v>
      </c>
      <c r="K826" s="410">
        <f t="shared" si="331"/>
        <v>1000</v>
      </c>
    </row>
    <row r="827" spans="1:15" ht="20.100000000000001" hidden="1" customHeight="1" x14ac:dyDescent="0.25">
      <c r="A827" s="171"/>
      <c r="B827" s="171"/>
      <c r="C827" s="171"/>
      <c r="D827" s="171"/>
      <c r="E827" s="169" t="s">
        <v>295</v>
      </c>
      <c r="F827" s="169"/>
      <c r="G827" s="271" t="s">
        <v>418</v>
      </c>
      <c r="H827" s="169" t="s">
        <v>21</v>
      </c>
      <c r="I827" s="279">
        <f t="shared" si="331"/>
        <v>1000</v>
      </c>
      <c r="J827" s="410">
        <f t="shared" si="331"/>
        <v>1000</v>
      </c>
      <c r="K827" s="410">
        <f t="shared" si="331"/>
        <v>1000</v>
      </c>
    </row>
    <row r="828" spans="1:15" ht="20.100000000000001" hidden="1" customHeight="1" x14ac:dyDescent="0.25">
      <c r="A828" s="171"/>
      <c r="B828" s="171"/>
      <c r="C828" s="171"/>
      <c r="D828" s="171"/>
      <c r="E828" s="169"/>
      <c r="F828" s="169" t="s">
        <v>296</v>
      </c>
      <c r="G828" s="271" t="s">
        <v>418</v>
      </c>
      <c r="H828" s="169" t="s">
        <v>21</v>
      </c>
      <c r="I828" s="279">
        <v>1000</v>
      </c>
      <c r="J828" s="410">
        <v>1000</v>
      </c>
      <c r="K828" s="410">
        <v>1000</v>
      </c>
    </row>
    <row r="829" spans="1:15" s="4" customFormat="1" ht="20.100000000000001" hidden="1" customHeight="1" x14ac:dyDescent="0.25">
      <c r="A829" s="172"/>
      <c r="B829" s="172"/>
      <c r="C829" s="172">
        <v>312</v>
      </c>
      <c r="D829" s="172"/>
      <c r="E829" s="172"/>
      <c r="F829" s="172"/>
      <c r="G829" s="271" t="s">
        <v>418</v>
      </c>
      <c r="H829" s="226" t="s">
        <v>22</v>
      </c>
      <c r="I829" s="286">
        <f>I830</f>
        <v>0</v>
      </c>
      <c r="J829" s="415">
        <f>J830</f>
        <v>0</v>
      </c>
      <c r="K829" s="415">
        <f>K830</f>
        <v>0</v>
      </c>
      <c r="L829" s="2"/>
      <c r="M829" s="3"/>
      <c r="N829" s="3"/>
      <c r="O829" s="3"/>
    </row>
    <row r="830" spans="1:15" ht="20.100000000000001" hidden="1" customHeight="1" x14ac:dyDescent="0.25">
      <c r="A830" s="171"/>
      <c r="B830" s="171"/>
      <c r="C830" s="171"/>
      <c r="D830" s="171">
        <v>3121</v>
      </c>
      <c r="E830" s="171"/>
      <c r="F830" s="171"/>
      <c r="G830" s="271" t="s">
        <v>418</v>
      </c>
      <c r="H830" s="313" t="s">
        <v>22</v>
      </c>
      <c r="I830" s="279">
        <f>I831+I833+I835+I837+I839</f>
        <v>0</v>
      </c>
      <c r="J830" s="411">
        <f t="shared" ref="J830:K830" si="332">J831+J833+J835+J837+J839</f>
        <v>0</v>
      </c>
      <c r="K830" s="411">
        <f t="shared" si="332"/>
        <v>0</v>
      </c>
    </row>
    <row r="831" spans="1:15" ht="20.100000000000001" hidden="1" customHeight="1" x14ac:dyDescent="0.25">
      <c r="A831" s="171"/>
      <c r="B831" s="171"/>
      <c r="C831" s="171"/>
      <c r="D831" s="171"/>
      <c r="E831" s="169" t="s">
        <v>89</v>
      </c>
      <c r="F831" s="169"/>
      <c r="G831" s="271" t="s">
        <v>418</v>
      </c>
      <c r="H831" s="169" t="s">
        <v>90</v>
      </c>
      <c r="I831" s="279">
        <f>I832</f>
        <v>0</v>
      </c>
      <c r="J831" s="411">
        <f t="shared" ref="J831:K831" si="333">J832</f>
        <v>0</v>
      </c>
      <c r="K831" s="411">
        <f t="shared" si="333"/>
        <v>0</v>
      </c>
    </row>
    <row r="832" spans="1:15" ht="20.100000000000001" hidden="1" customHeight="1" x14ac:dyDescent="0.25">
      <c r="A832" s="171"/>
      <c r="B832" s="171"/>
      <c r="C832" s="171"/>
      <c r="D832" s="171"/>
      <c r="E832" s="169"/>
      <c r="F832" s="169" t="s">
        <v>91</v>
      </c>
      <c r="G832" s="271" t="s">
        <v>418</v>
      </c>
      <c r="H832" s="169" t="s">
        <v>90</v>
      </c>
      <c r="I832" s="279">
        <v>0</v>
      </c>
      <c r="J832" s="410">
        <v>0</v>
      </c>
      <c r="K832" s="410">
        <v>0</v>
      </c>
    </row>
    <row r="833" spans="1:15" ht="20.100000000000001" hidden="1" customHeight="1" x14ac:dyDescent="0.25">
      <c r="A833" s="171"/>
      <c r="B833" s="171"/>
      <c r="C833" s="171"/>
      <c r="D833" s="171"/>
      <c r="E833" s="169" t="s">
        <v>92</v>
      </c>
      <c r="F833" s="169"/>
      <c r="G833" s="271" t="s">
        <v>418</v>
      </c>
      <c r="H833" s="169" t="s">
        <v>93</v>
      </c>
      <c r="I833" s="279">
        <f>I834</f>
        <v>0</v>
      </c>
      <c r="J833" s="411">
        <f t="shared" ref="J833:K833" si="334">J834</f>
        <v>0</v>
      </c>
      <c r="K833" s="411">
        <f t="shared" si="334"/>
        <v>0</v>
      </c>
    </row>
    <row r="834" spans="1:15" ht="20.100000000000001" hidden="1" customHeight="1" x14ac:dyDescent="0.25">
      <c r="A834" s="171"/>
      <c r="B834" s="171"/>
      <c r="C834" s="171"/>
      <c r="D834" s="171"/>
      <c r="E834" s="169"/>
      <c r="F834" s="169" t="s">
        <v>94</v>
      </c>
      <c r="G834" s="271" t="s">
        <v>418</v>
      </c>
      <c r="H834" s="169" t="s">
        <v>93</v>
      </c>
      <c r="I834" s="279">
        <v>0</v>
      </c>
      <c r="J834" s="410">
        <v>0</v>
      </c>
      <c r="K834" s="410">
        <v>0</v>
      </c>
    </row>
    <row r="835" spans="1:15" ht="20.100000000000001" hidden="1" customHeight="1" x14ac:dyDescent="0.25">
      <c r="A835" s="171"/>
      <c r="B835" s="171"/>
      <c r="C835" s="171"/>
      <c r="D835" s="171"/>
      <c r="E835" s="169" t="s">
        <v>95</v>
      </c>
      <c r="F835" s="169"/>
      <c r="G835" s="271" t="s">
        <v>418</v>
      </c>
      <c r="H835" s="169" t="s">
        <v>96</v>
      </c>
      <c r="I835" s="279">
        <f>I836</f>
        <v>0</v>
      </c>
      <c r="J835" s="411">
        <f t="shared" ref="J835:K835" si="335">J836</f>
        <v>0</v>
      </c>
      <c r="K835" s="411">
        <f t="shared" si="335"/>
        <v>0</v>
      </c>
    </row>
    <row r="836" spans="1:15" ht="20.100000000000001" hidden="1" customHeight="1" x14ac:dyDescent="0.25">
      <c r="A836" s="171"/>
      <c r="B836" s="171"/>
      <c r="C836" s="171"/>
      <c r="D836" s="171"/>
      <c r="E836" s="169"/>
      <c r="F836" s="169" t="s">
        <v>97</v>
      </c>
      <c r="G836" s="271" t="s">
        <v>418</v>
      </c>
      <c r="H836" s="169" t="s">
        <v>96</v>
      </c>
      <c r="I836" s="279">
        <v>0</v>
      </c>
      <c r="J836" s="410">
        <v>0</v>
      </c>
      <c r="K836" s="410">
        <v>0</v>
      </c>
    </row>
    <row r="837" spans="1:15" ht="20.100000000000001" hidden="1" customHeight="1" x14ac:dyDescent="0.25">
      <c r="A837" s="171"/>
      <c r="B837" s="171"/>
      <c r="C837" s="171"/>
      <c r="D837" s="171"/>
      <c r="E837" s="169" t="s">
        <v>98</v>
      </c>
      <c r="F837" s="169"/>
      <c r="G837" s="271" t="s">
        <v>418</v>
      </c>
      <c r="H837" s="169" t="s">
        <v>99</v>
      </c>
      <c r="I837" s="279">
        <f>I838</f>
        <v>0</v>
      </c>
      <c r="J837" s="411">
        <f t="shared" ref="J837:K837" si="336">J838</f>
        <v>0</v>
      </c>
      <c r="K837" s="411">
        <f t="shared" si="336"/>
        <v>0</v>
      </c>
    </row>
    <row r="838" spans="1:15" ht="20.100000000000001" hidden="1" customHeight="1" x14ac:dyDescent="0.25">
      <c r="A838" s="171"/>
      <c r="B838" s="171"/>
      <c r="C838" s="171"/>
      <c r="D838" s="171"/>
      <c r="E838" s="169"/>
      <c r="F838" s="169" t="s">
        <v>100</v>
      </c>
      <c r="G838" s="271" t="s">
        <v>418</v>
      </c>
      <c r="H838" s="169" t="s">
        <v>99</v>
      </c>
      <c r="I838" s="279">
        <v>0</v>
      </c>
      <c r="J838" s="410">
        <v>0</v>
      </c>
      <c r="K838" s="410">
        <v>0</v>
      </c>
    </row>
    <row r="839" spans="1:15" ht="20.100000000000001" hidden="1" customHeight="1" x14ac:dyDescent="0.25">
      <c r="A839" s="171"/>
      <c r="B839" s="171"/>
      <c r="C839" s="171"/>
      <c r="D839" s="171"/>
      <c r="E839" s="169" t="s">
        <v>101</v>
      </c>
      <c r="F839" s="169"/>
      <c r="G839" s="271" t="s">
        <v>418</v>
      </c>
      <c r="H839" s="169" t="s">
        <v>102</v>
      </c>
      <c r="I839" s="279">
        <f>I840</f>
        <v>0</v>
      </c>
      <c r="J839" s="411">
        <f t="shared" ref="J839:K839" si="337">J840</f>
        <v>0</v>
      </c>
      <c r="K839" s="411">
        <f t="shared" si="337"/>
        <v>0</v>
      </c>
    </row>
    <row r="840" spans="1:15" ht="20.100000000000001" hidden="1" customHeight="1" x14ac:dyDescent="0.25">
      <c r="A840" s="171"/>
      <c r="B840" s="171"/>
      <c r="C840" s="171"/>
      <c r="D840" s="171"/>
      <c r="E840" s="169"/>
      <c r="F840" s="169" t="s">
        <v>103</v>
      </c>
      <c r="G840" s="271" t="s">
        <v>418</v>
      </c>
      <c r="H840" s="169" t="s">
        <v>102</v>
      </c>
      <c r="I840" s="279">
        <v>0</v>
      </c>
      <c r="J840" s="410">
        <v>0</v>
      </c>
      <c r="K840" s="410">
        <v>0</v>
      </c>
    </row>
    <row r="841" spans="1:15" s="4" customFormat="1" ht="20.100000000000001" customHeight="1" x14ac:dyDescent="0.25">
      <c r="A841" s="172"/>
      <c r="B841" s="172"/>
      <c r="C841" s="172">
        <v>313</v>
      </c>
      <c r="D841" s="172"/>
      <c r="E841" s="172"/>
      <c r="F841" s="172"/>
      <c r="G841" s="271" t="s">
        <v>418</v>
      </c>
      <c r="H841" s="226" t="s">
        <v>105</v>
      </c>
      <c r="I841" s="286">
        <f>I842+I847</f>
        <v>3000</v>
      </c>
      <c r="J841" s="415">
        <f t="shared" ref="J841:K841" si="338">J842+J847</f>
        <v>3100</v>
      </c>
      <c r="K841" s="415">
        <f t="shared" si="338"/>
        <v>3200</v>
      </c>
      <c r="L841" s="2"/>
      <c r="M841" s="3"/>
      <c r="N841" s="3"/>
      <c r="O841" s="3"/>
    </row>
    <row r="842" spans="1:15" ht="20.100000000000001" hidden="1" customHeight="1" x14ac:dyDescent="0.25">
      <c r="A842" s="171"/>
      <c r="B842" s="171"/>
      <c r="C842" s="171"/>
      <c r="D842" s="171">
        <v>3132</v>
      </c>
      <c r="E842" s="171"/>
      <c r="F842" s="171"/>
      <c r="G842" s="271" t="s">
        <v>418</v>
      </c>
      <c r="H842" s="313" t="s">
        <v>24</v>
      </c>
      <c r="I842" s="279">
        <f>I843+I845</f>
        <v>3000</v>
      </c>
      <c r="J842" s="279">
        <f t="shared" ref="J842:K842" si="339">J843+J845</f>
        <v>3100</v>
      </c>
      <c r="K842" s="279">
        <f t="shared" si="339"/>
        <v>3200</v>
      </c>
    </row>
    <row r="843" spans="1:15" ht="20.100000000000001" hidden="1" customHeight="1" x14ac:dyDescent="0.25">
      <c r="A843" s="171"/>
      <c r="B843" s="171"/>
      <c r="C843" s="171"/>
      <c r="D843" s="171"/>
      <c r="E843" s="169" t="s">
        <v>300</v>
      </c>
      <c r="F843" s="169"/>
      <c r="G843" s="271" t="s">
        <v>418</v>
      </c>
      <c r="H843" s="169" t="s">
        <v>24</v>
      </c>
      <c r="I843" s="279">
        <f>I844</f>
        <v>3000</v>
      </c>
      <c r="J843" s="278">
        <f t="shared" ref="J843:K843" si="340">J844</f>
        <v>3100</v>
      </c>
      <c r="K843" s="278">
        <f t="shared" si="340"/>
        <v>3200</v>
      </c>
    </row>
    <row r="844" spans="1:15" ht="20.100000000000001" hidden="1" customHeight="1" x14ac:dyDescent="0.25">
      <c r="A844" s="171"/>
      <c r="B844" s="171"/>
      <c r="C844" s="171"/>
      <c r="D844" s="171"/>
      <c r="E844" s="169"/>
      <c r="F844" s="169" t="s">
        <v>301</v>
      </c>
      <c r="G844" s="271" t="s">
        <v>418</v>
      </c>
      <c r="H844" s="169" t="s">
        <v>24</v>
      </c>
      <c r="I844" s="279">
        <v>3000</v>
      </c>
      <c r="J844" s="280">
        <v>3100</v>
      </c>
      <c r="K844" s="280">
        <v>3200</v>
      </c>
    </row>
    <row r="845" spans="1:15" ht="30" hidden="1" customHeight="1" x14ac:dyDescent="0.25">
      <c r="A845" s="171"/>
      <c r="B845" s="171"/>
      <c r="C845" s="171"/>
      <c r="D845" s="171"/>
      <c r="E845" s="169" t="s">
        <v>302</v>
      </c>
      <c r="F845" s="169"/>
      <c r="G845" s="271" t="s">
        <v>418</v>
      </c>
      <c r="H845" s="169" t="s">
        <v>106</v>
      </c>
      <c r="I845" s="279">
        <f>I846</f>
        <v>0</v>
      </c>
      <c r="J845" s="279">
        <f t="shared" ref="J845:K845" si="341">J846</f>
        <v>0</v>
      </c>
      <c r="K845" s="279">
        <f t="shared" si="341"/>
        <v>0</v>
      </c>
    </row>
    <row r="846" spans="1:15" ht="30" hidden="1" customHeight="1" x14ac:dyDescent="0.25">
      <c r="A846" s="171"/>
      <c r="B846" s="171"/>
      <c r="C846" s="171"/>
      <c r="D846" s="171"/>
      <c r="E846" s="169"/>
      <c r="F846" s="169" t="s">
        <v>303</v>
      </c>
      <c r="G846" s="271" t="s">
        <v>418</v>
      </c>
      <c r="H846" s="169" t="s">
        <v>106</v>
      </c>
      <c r="I846" s="279">
        <v>0</v>
      </c>
      <c r="J846" s="278">
        <v>0</v>
      </c>
      <c r="K846" s="278">
        <v>0</v>
      </c>
    </row>
    <row r="847" spans="1:15" ht="27" hidden="1" customHeight="1" x14ac:dyDescent="0.25">
      <c r="A847" s="171"/>
      <c r="B847" s="171"/>
      <c r="C847" s="171"/>
      <c r="D847" s="171">
        <v>3133</v>
      </c>
      <c r="E847" s="171"/>
      <c r="F847" s="171"/>
      <c r="G847" s="271" t="s">
        <v>418</v>
      </c>
      <c r="H847" s="313" t="s">
        <v>25</v>
      </c>
      <c r="I847" s="279">
        <f>I848</f>
        <v>0</v>
      </c>
      <c r="J847" s="279">
        <f t="shared" ref="J847:K847" si="342">J848</f>
        <v>0</v>
      </c>
      <c r="K847" s="279">
        <f t="shared" si="342"/>
        <v>0</v>
      </c>
    </row>
    <row r="848" spans="1:15" ht="30" hidden="1" customHeight="1" x14ac:dyDescent="0.25">
      <c r="A848" s="171"/>
      <c r="B848" s="171"/>
      <c r="C848" s="171"/>
      <c r="D848" s="171"/>
      <c r="E848" s="169" t="s">
        <v>304</v>
      </c>
      <c r="F848" s="169"/>
      <c r="G848" s="271" t="s">
        <v>418</v>
      </c>
      <c r="H848" s="169" t="s">
        <v>25</v>
      </c>
      <c r="I848" s="279">
        <f>I849</f>
        <v>0</v>
      </c>
      <c r="J848" s="279">
        <f t="shared" ref="J848:K848" si="343">J849</f>
        <v>0</v>
      </c>
      <c r="K848" s="279">
        <f t="shared" si="343"/>
        <v>0</v>
      </c>
    </row>
    <row r="849" spans="1:15" ht="30" hidden="1" customHeight="1" x14ac:dyDescent="0.25">
      <c r="A849" s="171"/>
      <c r="B849" s="171"/>
      <c r="C849" s="171"/>
      <c r="D849" s="171"/>
      <c r="E849" s="169"/>
      <c r="F849" s="169" t="s">
        <v>305</v>
      </c>
      <c r="G849" s="271" t="s">
        <v>418</v>
      </c>
      <c r="H849" s="169" t="s">
        <v>25</v>
      </c>
      <c r="I849" s="279">
        <v>0</v>
      </c>
      <c r="J849" s="278">
        <v>0</v>
      </c>
      <c r="K849" s="278">
        <v>0</v>
      </c>
    </row>
    <row r="850" spans="1:15" s="4" customFormat="1" ht="20.100000000000001" customHeight="1" x14ac:dyDescent="0.25">
      <c r="A850" s="172"/>
      <c r="B850" s="172">
        <v>32</v>
      </c>
      <c r="C850" s="172"/>
      <c r="D850" s="172"/>
      <c r="E850" s="172"/>
      <c r="F850" s="172"/>
      <c r="G850" s="271"/>
      <c r="H850" s="226" t="s">
        <v>26</v>
      </c>
      <c r="I850" s="286">
        <f>I851+I872+I896</f>
        <v>49500</v>
      </c>
      <c r="J850" s="277">
        <f>J851+J872+J896</f>
        <v>48100</v>
      </c>
      <c r="K850" s="277">
        <f>K851+K872+K896</f>
        <v>47800</v>
      </c>
      <c r="L850" s="2"/>
      <c r="M850" s="3"/>
      <c r="N850" s="3"/>
      <c r="O850" s="3"/>
    </row>
    <row r="851" spans="1:15" s="4" customFormat="1" ht="20.100000000000001" customHeight="1" x14ac:dyDescent="0.25">
      <c r="A851" s="316"/>
      <c r="B851" s="316"/>
      <c r="C851" s="316">
        <v>321</v>
      </c>
      <c r="D851" s="316"/>
      <c r="E851" s="316"/>
      <c r="F851" s="316"/>
      <c r="G851" s="271" t="s">
        <v>418</v>
      </c>
      <c r="H851" s="317" t="s">
        <v>27</v>
      </c>
      <c r="I851" s="286">
        <f>I852+I866+I861</f>
        <v>2500</v>
      </c>
      <c r="J851" s="415">
        <f t="shared" ref="J851:K851" si="344">J852+J866+J861</f>
        <v>2500</v>
      </c>
      <c r="K851" s="415">
        <f t="shared" si="344"/>
        <v>1500</v>
      </c>
      <c r="L851" s="2"/>
      <c r="M851" s="3"/>
      <c r="N851" s="3"/>
      <c r="O851" s="3"/>
    </row>
    <row r="852" spans="1:15" ht="20.100000000000001" hidden="1" customHeight="1" x14ac:dyDescent="0.25">
      <c r="A852" s="171"/>
      <c r="B852" s="171"/>
      <c r="C852" s="171"/>
      <c r="D852" s="171">
        <v>3211</v>
      </c>
      <c r="E852" s="171"/>
      <c r="F852" s="171"/>
      <c r="G852" s="271" t="s">
        <v>418</v>
      </c>
      <c r="H852" s="313" t="s">
        <v>28</v>
      </c>
      <c r="I852" s="279">
        <f>I853+I855+I857+I859</f>
        <v>700</v>
      </c>
      <c r="J852" s="411">
        <f t="shared" ref="J852:K852" si="345">J853+J855+J857+J859</f>
        <v>700</v>
      </c>
      <c r="K852" s="411">
        <f t="shared" si="345"/>
        <v>500</v>
      </c>
    </row>
    <row r="853" spans="1:15" ht="20.100000000000001" hidden="1" customHeight="1" x14ac:dyDescent="0.25">
      <c r="A853" s="171"/>
      <c r="B853" s="171"/>
      <c r="C853" s="171"/>
      <c r="D853" s="171"/>
      <c r="E853" s="169" t="s">
        <v>306</v>
      </c>
      <c r="F853" s="169"/>
      <c r="G853" s="271" t="s">
        <v>418</v>
      </c>
      <c r="H853" s="169" t="s">
        <v>107</v>
      </c>
      <c r="I853" s="279">
        <f t="shared" ref="I853:K853" si="346">I854</f>
        <v>700</v>
      </c>
      <c r="J853" s="410">
        <f t="shared" si="346"/>
        <v>700</v>
      </c>
      <c r="K853" s="410">
        <f t="shared" si="346"/>
        <v>500</v>
      </c>
    </row>
    <row r="854" spans="1:15" ht="20.100000000000001" hidden="1" customHeight="1" x14ac:dyDescent="0.25">
      <c r="A854" s="171"/>
      <c r="B854" s="171"/>
      <c r="C854" s="171"/>
      <c r="D854" s="171"/>
      <c r="E854" s="169"/>
      <c r="F854" s="169" t="s">
        <v>307</v>
      </c>
      <c r="G854" s="271" t="s">
        <v>418</v>
      </c>
      <c r="H854" s="169" t="s">
        <v>107</v>
      </c>
      <c r="I854" s="279">
        <v>700</v>
      </c>
      <c r="J854" s="410">
        <v>700</v>
      </c>
      <c r="K854" s="410">
        <v>500</v>
      </c>
    </row>
    <row r="855" spans="1:15" ht="30" hidden="1" customHeight="1" x14ac:dyDescent="0.25">
      <c r="A855" s="171"/>
      <c r="B855" s="171"/>
      <c r="C855" s="171"/>
      <c r="D855" s="171"/>
      <c r="E855" s="169" t="s">
        <v>308</v>
      </c>
      <c r="F855" s="169"/>
      <c r="G855" s="271" t="s">
        <v>418</v>
      </c>
      <c r="H855" s="169" t="s">
        <v>108</v>
      </c>
      <c r="I855" s="279">
        <f>I856</f>
        <v>0</v>
      </c>
      <c r="J855" s="411">
        <f t="shared" ref="J855:K855" si="347">J856</f>
        <v>0</v>
      </c>
      <c r="K855" s="411">
        <f t="shared" si="347"/>
        <v>0</v>
      </c>
    </row>
    <row r="856" spans="1:15" ht="30" hidden="1" customHeight="1" x14ac:dyDescent="0.25">
      <c r="A856" s="171"/>
      <c r="B856" s="171"/>
      <c r="C856" s="171"/>
      <c r="D856" s="171"/>
      <c r="E856" s="169"/>
      <c r="F856" s="169" t="s">
        <v>309</v>
      </c>
      <c r="G856" s="271" t="s">
        <v>418</v>
      </c>
      <c r="H856" s="169" t="s">
        <v>108</v>
      </c>
      <c r="I856" s="279">
        <v>0</v>
      </c>
      <c r="J856" s="410">
        <v>0</v>
      </c>
      <c r="K856" s="410">
        <v>0</v>
      </c>
    </row>
    <row r="857" spans="1:15" ht="30" hidden="1" customHeight="1" x14ac:dyDescent="0.25">
      <c r="A857" s="171"/>
      <c r="B857" s="171"/>
      <c r="C857" s="171"/>
      <c r="D857" s="171"/>
      <c r="E857" s="169" t="s">
        <v>310</v>
      </c>
      <c r="F857" s="169"/>
      <c r="G857" s="271" t="s">
        <v>418</v>
      </c>
      <c r="H857" s="169" t="s">
        <v>352</v>
      </c>
      <c r="I857" s="279">
        <f>I858</f>
        <v>0</v>
      </c>
      <c r="J857" s="411">
        <f t="shared" ref="J857:K857" si="348">J858</f>
        <v>0</v>
      </c>
      <c r="K857" s="411">
        <f t="shared" si="348"/>
        <v>0</v>
      </c>
    </row>
    <row r="858" spans="1:15" ht="30" hidden="1" customHeight="1" x14ac:dyDescent="0.25">
      <c r="A858" s="171"/>
      <c r="B858" s="171"/>
      <c r="C858" s="171"/>
      <c r="D858" s="171"/>
      <c r="E858" s="169"/>
      <c r="F858" s="169" t="s">
        <v>311</v>
      </c>
      <c r="G858" s="271" t="s">
        <v>418</v>
      </c>
      <c r="H858" s="169" t="s">
        <v>352</v>
      </c>
      <c r="I858" s="279">
        <v>0</v>
      </c>
      <c r="J858" s="410">
        <v>0</v>
      </c>
      <c r="K858" s="410">
        <v>0</v>
      </c>
    </row>
    <row r="859" spans="1:15" ht="20.100000000000001" hidden="1" customHeight="1" x14ac:dyDescent="0.25">
      <c r="A859" s="171"/>
      <c r="B859" s="171"/>
      <c r="C859" s="171"/>
      <c r="D859" s="171"/>
      <c r="E859" s="169" t="s">
        <v>312</v>
      </c>
      <c r="F859" s="169"/>
      <c r="G859" s="271" t="s">
        <v>418</v>
      </c>
      <c r="H859" s="169" t="s">
        <v>110</v>
      </c>
      <c r="I859" s="279">
        <f>I860</f>
        <v>0</v>
      </c>
      <c r="J859" s="411">
        <f t="shared" ref="J859:K859" si="349">J860</f>
        <v>0</v>
      </c>
      <c r="K859" s="411">
        <f t="shared" si="349"/>
        <v>0</v>
      </c>
    </row>
    <row r="860" spans="1:15" ht="20.100000000000001" hidden="1" customHeight="1" x14ac:dyDescent="0.25">
      <c r="A860" s="171"/>
      <c r="B860" s="171"/>
      <c r="C860" s="171"/>
      <c r="D860" s="171"/>
      <c r="E860" s="169"/>
      <c r="F860" s="169" t="s">
        <v>313</v>
      </c>
      <c r="G860" s="271" t="s">
        <v>418</v>
      </c>
      <c r="H860" s="169" t="s">
        <v>110</v>
      </c>
      <c r="I860" s="279">
        <v>0</v>
      </c>
      <c r="J860" s="410">
        <v>0</v>
      </c>
      <c r="K860" s="410">
        <v>0</v>
      </c>
    </row>
    <row r="861" spans="1:15" ht="27" hidden="1" customHeight="1" x14ac:dyDescent="0.25">
      <c r="A861" s="171"/>
      <c r="B861" s="171"/>
      <c r="C861" s="171"/>
      <c r="D861" s="171">
        <v>3212</v>
      </c>
      <c r="E861" s="171"/>
      <c r="F861" s="171"/>
      <c r="G861" s="271" t="s">
        <v>418</v>
      </c>
      <c r="H861" s="313" t="s">
        <v>29</v>
      </c>
      <c r="I861" s="279">
        <f>I862+I864</f>
        <v>0</v>
      </c>
      <c r="J861" s="411">
        <f t="shared" ref="J861:K861" si="350">J862+J864</f>
        <v>0</v>
      </c>
      <c r="K861" s="411">
        <f t="shared" si="350"/>
        <v>0</v>
      </c>
    </row>
    <row r="862" spans="1:15" ht="20.100000000000001" hidden="1" customHeight="1" x14ac:dyDescent="0.25">
      <c r="A862" s="171"/>
      <c r="B862" s="171"/>
      <c r="C862" s="171"/>
      <c r="D862" s="171"/>
      <c r="E862" s="169" t="s">
        <v>314</v>
      </c>
      <c r="F862" s="169"/>
      <c r="G862" s="271" t="s">
        <v>418</v>
      </c>
      <c r="H862" s="169" t="s">
        <v>111</v>
      </c>
      <c r="I862" s="279">
        <f>I863</f>
        <v>0</v>
      </c>
      <c r="J862" s="411">
        <f t="shared" ref="J862:K862" si="351">J863</f>
        <v>0</v>
      </c>
      <c r="K862" s="411">
        <f t="shared" si="351"/>
        <v>0</v>
      </c>
    </row>
    <row r="863" spans="1:15" ht="20.100000000000001" hidden="1" customHeight="1" x14ac:dyDescent="0.25">
      <c r="A863" s="171"/>
      <c r="B863" s="171"/>
      <c r="C863" s="171"/>
      <c r="D863" s="171"/>
      <c r="E863" s="169"/>
      <c r="F863" s="169" t="s">
        <v>315</v>
      </c>
      <c r="G863" s="271" t="s">
        <v>418</v>
      </c>
      <c r="H863" s="169" t="s">
        <v>111</v>
      </c>
      <c r="I863" s="279">
        <v>0</v>
      </c>
      <c r="J863" s="410">
        <v>0</v>
      </c>
      <c r="K863" s="410">
        <v>0</v>
      </c>
    </row>
    <row r="864" spans="1:15" ht="20.100000000000001" hidden="1" customHeight="1" x14ac:dyDescent="0.25">
      <c r="A864" s="171"/>
      <c r="B864" s="171"/>
      <c r="C864" s="171"/>
      <c r="D864" s="171"/>
      <c r="E864" s="169" t="s">
        <v>316</v>
      </c>
      <c r="F864" s="169"/>
      <c r="G864" s="271" t="s">
        <v>418</v>
      </c>
      <c r="H864" s="169" t="s">
        <v>317</v>
      </c>
      <c r="I864" s="279">
        <f>I865</f>
        <v>0</v>
      </c>
      <c r="J864" s="411">
        <f t="shared" ref="J864:K864" si="352">J865</f>
        <v>0</v>
      </c>
      <c r="K864" s="411">
        <f t="shared" si="352"/>
        <v>0</v>
      </c>
    </row>
    <row r="865" spans="1:15" ht="20.100000000000001" hidden="1" customHeight="1" x14ac:dyDescent="0.25">
      <c r="A865" s="171"/>
      <c r="B865" s="171"/>
      <c r="C865" s="171"/>
      <c r="D865" s="171"/>
      <c r="E865" s="169"/>
      <c r="F865" s="169" t="s">
        <v>318</v>
      </c>
      <c r="G865" s="271" t="s">
        <v>418</v>
      </c>
      <c r="H865" s="169" t="s">
        <v>317</v>
      </c>
      <c r="I865" s="279">
        <v>0</v>
      </c>
      <c r="J865" s="410">
        <v>0</v>
      </c>
      <c r="K865" s="410">
        <v>0</v>
      </c>
    </row>
    <row r="866" spans="1:15" ht="20.100000000000001" hidden="1" customHeight="1" x14ac:dyDescent="0.25">
      <c r="A866" s="171"/>
      <c r="B866" s="171"/>
      <c r="C866" s="171"/>
      <c r="D866" s="171">
        <v>3213</v>
      </c>
      <c r="E866" s="171"/>
      <c r="F866" s="171"/>
      <c r="G866" s="271" t="s">
        <v>418</v>
      </c>
      <c r="H866" s="313" t="s">
        <v>30</v>
      </c>
      <c r="I866" s="279">
        <f>I867+I870</f>
        <v>1800</v>
      </c>
      <c r="J866" s="411">
        <f t="shared" ref="J866:K866" si="353">J867+J870</f>
        <v>1800</v>
      </c>
      <c r="K866" s="411">
        <f t="shared" si="353"/>
        <v>1000</v>
      </c>
    </row>
    <row r="867" spans="1:15" ht="20.100000000000001" hidden="1" customHeight="1" x14ac:dyDescent="0.25">
      <c r="A867" s="171"/>
      <c r="B867" s="171"/>
      <c r="C867" s="171"/>
      <c r="D867" s="171"/>
      <c r="E867" s="169" t="s">
        <v>113</v>
      </c>
      <c r="F867" s="169"/>
      <c r="G867" s="271" t="s">
        <v>418</v>
      </c>
      <c r="H867" s="169" t="s">
        <v>114</v>
      </c>
      <c r="I867" s="279">
        <f>I868+I869</f>
        <v>1800</v>
      </c>
      <c r="J867" s="411">
        <f t="shared" ref="J867:K867" si="354">J868+J869</f>
        <v>1800</v>
      </c>
      <c r="K867" s="411">
        <f t="shared" si="354"/>
        <v>1000</v>
      </c>
    </row>
    <row r="868" spans="1:15" ht="20.100000000000001" hidden="1" customHeight="1" x14ac:dyDescent="0.25">
      <c r="A868" s="171"/>
      <c r="B868" s="171"/>
      <c r="C868" s="171"/>
      <c r="D868" s="171"/>
      <c r="E868" s="169"/>
      <c r="F868" s="169" t="s">
        <v>115</v>
      </c>
      <c r="G868" s="271" t="s">
        <v>418</v>
      </c>
      <c r="H868" s="169" t="s">
        <v>319</v>
      </c>
      <c r="I868" s="279">
        <v>1800</v>
      </c>
      <c r="J868" s="410">
        <v>1800</v>
      </c>
      <c r="K868" s="410">
        <v>1000</v>
      </c>
    </row>
    <row r="869" spans="1:15" ht="20.100000000000001" hidden="1" customHeight="1" x14ac:dyDescent="0.25">
      <c r="A869" s="171"/>
      <c r="B869" s="171"/>
      <c r="C869" s="171"/>
      <c r="D869" s="171"/>
      <c r="E869" s="169"/>
      <c r="F869" s="169" t="s">
        <v>117</v>
      </c>
      <c r="G869" s="271" t="s">
        <v>418</v>
      </c>
      <c r="H869" s="169" t="s">
        <v>320</v>
      </c>
      <c r="I869" s="279">
        <v>0</v>
      </c>
      <c r="J869" s="410">
        <v>0</v>
      </c>
      <c r="K869" s="410">
        <v>0</v>
      </c>
    </row>
    <row r="870" spans="1:15" ht="20.100000000000001" hidden="1" customHeight="1" x14ac:dyDescent="0.25">
      <c r="A870" s="171"/>
      <c r="B870" s="171"/>
      <c r="C870" s="171"/>
      <c r="D870" s="171"/>
      <c r="E870" s="169" t="s">
        <v>119</v>
      </c>
      <c r="F870" s="169"/>
      <c r="G870" s="271" t="s">
        <v>418</v>
      </c>
      <c r="H870" s="169" t="s">
        <v>120</v>
      </c>
      <c r="I870" s="279">
        <f>I871</f>
        <v>0</v>
      </c>
      <c r="J870" s="411">
        <f t="shared" ref="J870:K870" si="355">J871</f>
        <v>0</v>
      </c>
      <c r="K870" s="411">
        <f t="shared" si="355"/>
        <v>0</v>
      </c>
    </row>
    <row r="871" spans="1:15" ht="20.100000000000001" hidden="1" customHeight="1" x14ac:dyDescent="0.25">
      <c r="A871" s="171"/>
      <c r="B871" s="171"/>
      <c r="C871" s="171"/>
      <c r="D871" s="171"/>
      <c r="E871" s="169"/>
      <c r="F871" s="169" t="s">
        <v>121</v>
      </c>
      <c r="G871" s="271" t="s">
        <v>418</v>
      </c>
      <c r="H871" s="169" t="s">
        <v>120</v>
      </c>
      <c r="I871" s="279">
        <v>0</v>
      </c>
      <c r="J871" s="410">
        <v>0</v>
      </c>
      <c r="K871" s="410">
        <v>0</v>
      </c>
    </row>
    <row r="872" spans="1:15" s="4" customFormat="1" ht="20.100000000000001" customHeight="1" x14ac:dyDescent="0.25">
      <c r="A872" s="172"/>
      <c r="B872" s="172"/>
      <c r="C872" s="172">
        <v>322</v>
      </c>
      <c r="D872" s="172"/>
      <c r="E872" s="172"/>
      <c r="F872" s="172"/>
      <c r="G872" s="271" t="s">
        <v>418</v>
      </c>
      <c r="H872" s="226" t="s">
        <v>31</v>
      </c>
      <c r="I872" s="286">
        <f>I873+I883+I888</f>
        <v>16000</v>
      </c>
      <c r="J872" s="413">
        <f>J873+J883+J888</f>
        <v>15400</v>
      </c>
      <c r="K872" s="413">
        <f>K873+K883+K888</f>
        <v>20000</v>
      </c>
      <c r="L872" s="2"/>
      <c r="M872" s="3"/>
      <c r="N872" s="3"/>
      <c r="O872" s="3"/>
    </row>
    <row r="873" spans="1:15" ht="20.100000000000001" hidden="1" customHeight="1" x14ac:dyDescent="0.25">
      <c r="A873" s="171"/>
      <c r="B873" s="171"/>
      <c r="C873" s="171"/>
      <c r="D873" s="171">
        <v>3221</v>
      </c>
      <c r="E873" s="171"/>
      <c r="F873" s="171"/>
      <c r="G873" s="271" t="s">
        <v>418</v>
      </c>
      <c r="H873" s="313" t="s">
        <v>122</v>
      </c>
      <c r="I873" s="279">
        <f>I874+I879+I881+I877</f>
        <v>5500</v>
      </c>
      <c r="J873" s="411">
        <f t="shared" ref="J873:K873" si="356">J874+J879+J881+J877</f>
        <v>4700</v>
      </c>
      <c r="K873" s="411">
        <f t="shared" si="356"/>
        <v>5500</v>
      </c>
    </row>
    <row r="874" spans="1:15" ht="20.100000000000001" hidden="1" customHeight="1" x14ac:dyDescent="0.25">
      <c r="A874" s="171"/>
      <c r="B874" s="171"/>
      <c r="C874" s="171"/>
      <c r="D874" s="171"/>
      <c r="E874" s="169" t="s">
        <v>123</v>
      </c>
      <c r="F874" s="169"/>
      <c r="G874" s="271" t="s">
        <v>418</v>
      </c>
      <c r="H874" s="169" t="s">
        <v>124</v>
      </c>
      <c r="I874" s="279">
        <f>I876+I875</f>
        <v>2000</v>
      </c>
      <c r="J874" s="410">
        <f>J875+J876</f>
        <v>1500</v>
      </c>
      <c r="K874" s="410">
        <f>K875+K876</f>
        <v>3000</v>
      </c>
    </row>
    <row r="875" spans="1:15" ht="20.100000000000001" hidden="1" customHeight="1" x14ac:dyDescent="0.25">
      <c r="A875" s="171"/>
      <c r="B875" s="171"/>
      <c r="C875" s="171"/>
      <c r="D875" s="171"/>
      <c r="E875" s="169"/>
      <c r="F875" s="169" t="s">
        <v>125</v>
      </c>
      <c r="G875" s="271" t="s">
        <v>418</v>
      </c>
      <c r="H875" s="169" t="s">
        <v>124</v>
      </c>
      <c r="I875" s="279">
        <v>1000</v>
      </c>
      <c r="J875" s="410">
        <v>900</v>
      </c>
      <c r="K875" s="410">
        <v>1000</v>
      </c>
    </row>
    <row r="876" spans="1:15" ht="20.100000000000001" hidden="1" customHeight="1" x14ac:dyDescent="0.25">
      <c r="A876" s="171"/>
      <c r="B876" s="171"/>
      <c r="C876" s="171"/>
      <c r="D876" s="171"/>
      <c r="E876" s="169"/>
      <c r="F876" s="169" t="s">
        <v>126</v>
      </c>
      <c r="G876" s="271" t="s">
        <v>418</v>
      </c>
      <c r="H876" s="169" t="s">
        <v>127</v>
      </c>
      <c r="I876" s="279">
        <v>1000</v>
      </c>
      <c r="J876" s="410">
        <v>600</v>
      </c>
      <c r="K876" s="410">
        <v>2000</v>
      </c>
    </row>
    <row r="877" spans="1:15" ht="30" hidden="1" customHeight="1" x14ac:dyDescent="0.25">
      <c r="A877" s="171"/>
      <c r="B877" s="171"/>
      <c r="C877" s="171"/>
      <c r="D877" s="171"/>
      <c r="E877" s="169" t="s">
        <v>128</v>
      </c>
      <c r="F877" s="169"/>
      <c r="G877" s="271" t="s">
        <v>418</v>
      </c>
      <c r="H877" s="169" t="s">
        <v>129</v>
      </c>
      <c r="I877" s="279">
        <f>I878</f>
        <v>0</v>
      </c>
      <c r="J877" s="411">
        <f t="shared" ref="J877:K877" si="357">J878</f>
        <v>0</v>
      </c>
      <c r="K877" s="411">
        <f t="shared" si="357"/>
        <v>0</v>
      </c>
    </row>
    <row r="878" spans="1:15" ht="30" hidden="1" customHeight="1" x14ac:dyDescent="0.25">
      <c r="A878" s="171"/>
      <c r="B878" s="171"/>
      <c r="C878" s="171"/>
      <c r="D878" s="171"/>
      <c r="E878" s="169"/>
      <c r="F878" s="169" t="s">
        <v>130</v>
      </c>
      <c r="G878" s="271" t="s">
        <v>418</v>
      </c>
      <c r="H878" s="169" t="s">
        <v>129</v>
      </c>
      <c r="I878" s="279">
        <v>0</v>
      </c>
      <c r="J878" s="410">
        <v>0</v>
      </c>
      <c r="K878" s="410">
        <v>0</v>
      </c>
    </row>
    <row r="879" spans="1:15" ht="20.100000000000001" hidden="1" customHeight="1" x14ac:dyDescent="0.25">
      <c r="A879" s="171"/>
      <c r="B879" s="171"/>
      <c r="C879" s="171"/>
      <c r="D879" s="171"/>
      <c r="E879" s="169" t="s">
        <v>131</v>
      </c>
      <c r="F879" s="169"/>
      <c r="G879" s="271" t="s">
        <v>418</v>
      </c>
      <c r="H879" s="169" t="s">
        <v>132</v>
      </c>
      <c r="I879" s="279">
        <f>I880</f>
        <v>1000</v>
      </c>
      <c r="J879" s="410">
        <f>J880</f>
        <v>1000</v>
      </c>
      <c r="K879" s="410">
        <f>K880</f>
        <v>1000</v>
      </c>
    </row>
    <row r="880" spans="1:15" ht="20.100000000000001" hidden="1" customHeight="1" x14ac:dyDescent="0.25">
      <c r="A880" s="253"/>
      <c r="B880" s="253"/>
      <c r="C880" s="253"/>
      <c r="D880" s="253"/>
      <c r="E880" s="169"/>
      <c r="F880" s="169" t="s">
        <v>133</v>
      </c>
      <c r="G880" s="271" t="s">
        <v>418</v>
      </c>
      <c r="H880" s="169" t="s">
        <v>132</v>
      </c>
      <c r="I880" s="279">
        <v>1000</v>
      </c>
      <c r="J880" s="410">
        <v>1000</v>
      </c>
      <c r="K880" s="410">
        <v>1000</v>
      </c>
    </row>
    <row r="881" spans="1:15" ht="20.100000000000001" hidden="1" customHeight="1" x14ac:dyDescent="0.25">
      <c r="A881" s="253"/>
      <c r="B881" s="253"/>
      <c r="C881" s="253"/>
      <c r="D881" s="253"/>
      <c r="E881" s="169" t="s">
        <v>134</v>
      </c>
      <c r="F881" s="169"/>
      <c r="G881" s="271" t="s">
        <v>418</v>
      </c>
      <c r="H881" s="169" t="s">
        <v>135</v>
      </c>
      <c r="I881" s="279">
        <f>I882</f>
        <v>2500</v>
      </c>
      <c r="J881" s="411">
        <f t="shared" ref="J881:K881" si="358">J882</f>
        <v>2200</v>
      </c>
      <c r="K881" s="411">
        <f t="shared" si="358"/>
        <v>1500</v>
      </c>
    </row>
    <row r="882" spans="1:15" ht="20.100000000000001" hidden="1" customHeight="1" x14ac:dyDescent="0.25">
      <c r="A882" s="253"/>
      <c r="B882" s="253"/>
      <c r="C882" s="253"/>
      <c r="D882" s="253"/>
      <c r="E882" s="169"/>
      <c r="F882" s="169" t="s">
        <v>136</v>
      </c>
      <c r="G882" s="271" t="s">
        <v>418</v>
      </c>
      <c r="H882" s="169" t="s">
        <v>135</v>
      </c>
      <c r="I882" s="279">
        <v>2500</v>
      </c>
      <c r="J882" s="410">
        <v>2200</v>
      </c>
      <c r="K882" s="410">
        <v>1500</v>
      </c>
    </row>
    <row r="883" spans="1:15" ht="20.100000000000001" hidden="1" customHeight="1" x14ac:dyDescent="0.25">
      <c r="A883" s="171"/>
      <c r="B883" s="171"/>
      <c r="C883" s="171"/>
      <c r="D883" s="171">
        <v>3222</v>
      </c>
      <c r="E883" s="171"/>
      <c r="F883" s="171"/>
      <c r="G883" s="271" t="s">
        <v>418</v>
      </c>
      <c r="H883" s="313" t="s">
        <v>33</v>
      </c>
      <c r="I883" s="279">
        <f>I884+I886</f>
        <v>2000</v>
      </c>
      <c r="J883" s="410">
        <f>J884+J886</f>
        <v>2100</v>
      </c>
      <c r="K883" s="410">
        <f>K884+K886</f>
        <v>2000</v>
      </c>
    </row>
    <row r="884" spans="1:15" ht="20.100000000000001" hidden="1" customHeight="1" x14ac:dyDescent="0.25">
      <c r="A884" s="171"/>
      <c r="B884" s="171"/>
      <c r="C884" s="171"/>
      <c r="D884" s="171"/>
      <c r="E884" s="169" t="s">
        <v>140</v>
      </c>
      <c r="F884" s="169"/>
      <c r="G884" s="271" t="s">
        <v>418</v>
      </c>
      <c r="H884" s="169" t="s">
        <v>141</v>
      </c>
      <c r="I884" s="279">
        <f>I885</f>
        <v>0</v>
      </c>
      <c r="J884" s="410">
        <f>J885</f>
        <v>0</v>
      </c>
      <c r="K884" s="410">
        <f>K885</f>
        <v>0</v>
      </c>
    </row>
    <row r="885" spans="1:15" ht="20.100000000000001" hidden="1" customHeight="1" x14ac:dyDescent="0.25">
      <c r="A885" s="171"/>
      <c r="B885" s="171"/>
      <c r="C885" s="171"/>
      <c r="D885" s="171"/>
      <c r="E885" s="169"/>
      <c r="F885" s="169" t="s">
        <v>142</v>
      </c>
      <c r="G885" s="271" t="s">
        <v>418</v>
      </c>
      <c r="H885" s="169" t="s">
        <v>141</v>
      </c>
      <c r="I885" s="279">
        <v>0</v>
      </c>
      <c r="J885" s="410">
        <v>0</v>
      </c>
      <c r="K885" s="410">
        <v>0</v>
      </c>
    </row>
    <row r="886" spans="1:15" ht="20.100000000000001" hidden="1" customHeight="1" x14ac:dyDescent="0.25">
      <c r="A886" s="171"/>
      <c r="B886" s="171"/>
      <c r="C886" s="171"/>
      <c r="D886" s="171"/>
      <c r="E886" s="169" t="s">
        <v>143</v>
      </c>
      <c r="F886" s="169"/>
      <c r="G886" s="271" t="s">
        <v>418</v>
      </c>
      <c r="H886" s="169" t="s">
        <v>144</v>
      </c>
      <c r="I886" s="279">
        <f>I887</f>
        <v>2000</v>
      </c>
      <c r="J886" s="410">
        <f>J887</f>
        <v>2100</v>
      </c>
      <c r="K886" s="410">
        <f>K887</f>
        <v>2000</v>
      </c>
    </row>
    <row r="887" spans="1:15" ht="20.100000000000001" hidden="1" customHeight="1" x14ac:dyDescent="0.25">
      <c r="A887" s="171"/>
      <c r="B887" s="171"/>
      <c r="C887" s="171"/>
      <c r="D887" s="171"/>
      <c r="E887" s="169"/>
      <c r="F887" s="169" t="s">
        <v>145</v>
      </c>
      <c r="G887" s="271" t="s">
        <v>418</v>
      </c>
      <c r="H887" s="169" t="s">
        <v>144</v>
      </c>
      <c r="I887" s="279">
        <v>2000</v>
      </c>
      <c r="J887" s="410">
        <v>2100</v>
      </c>
      <c r="K887" s="410">
        <v>2000</v>
      </c>
    </row>
    <row r="888" spans="1:15" ht="20.100000000000001" hidden="1" customHeight="1" x14ac:dyDescent="0.25">
      <c r="A888" s="171"/>
      <c r="B888" s="171"/>
      <c r="C888" s="171"/>
      <c r="D888" s="253">
        <v>3223</v>
      </c>
      <c r="E888" s="253"/>
      <c r="F888" s="253"/>
      <c r="G888" s="271" t="s">
        <v>418</v>
      </c>
      <c r="H888" s="355" t="s">
        <v>34</v>
      </c>
      <c r="I888" s="279">
        <f>I889+I892+I894</f>
        <v>8500</v>
      </c>
      <c r="J888" s="411">
        <f t="shared" ref="J888:K888" si="359">J889+J892+J894</f>
        <v>8600</v>
      </c>
      <c r="K888" s="411">
        <f t="shared" si="359"/>
        <v>12500</v>
      </c>
    </row>
    <row r="889" spans="1:15" ht="20.100000000000001" hidden="1" customHeight="1" x14ac:dyDescent="0.25">
      <c r="A889" s="171"/>
      <c r="B889" s="171"/>
      <c r="C889" s="171"/>
      <c r="D889" s="253"/>
      <c r="E889" s="169" t="s">
        <v>146</v>
      </c>
      <c r="F889" s="169"/>
      <c r="G889" s="271" t="s">
        <v>418</v>
      </c>
      <c r="H889" s="169" t="s">
        <v>147</v>
      </c>
      <c r="I889" s="279">
        <f>I890+I891</f>
        <v>4000</v>
      </c>
      <c r="J889" s="410">
        <f>J890+J891</f>
        <v>4000</v>
      </c>
      <c r="K889" s="410">
        <f>K890+K891</f>
        <v>8000</v>
      </c>
    </row>
    <row r="890" spans="1:15" ht="20.100000000000001" hidden="1" customHeight="1" x14ac:dyDescent="0.25">
      <c r="A890" s="171"/>
      <c r="B890" s="171"/>
      <c r="C890" s="171"/>
      <c r="D890" s="253"/>
      <c r="E890" s="169"/>
      <c r="F890" s="169" t="s">
        <v>148</v>
      </c>
      <c r="G890" s="271" t="s">
        <v>418</v>
      </c>
      <c r="H890" s="169" t="s">
        <v>147</v>
      </c>
      <c r="I890" s="279">
        <v>2000</v>
      </c>
      <c r="J890" s="410">
        <v>2000</v>
      </c>
      <c r="K890" s="410">
        <v>4000</v>
      </c>
    </row>
    <row r="891" spans="1:15" ht="20.100000000000001" hidden="1" customHeight="1" x14ac:dyDescent="0.25">
      <c r="A891" s="171"/>
      <c r="B891" s="171"/>
      <c r="C891" s="171"/>
      <c r="D891" s="253"/>
      <c r="E891" s="169"/>
      <c r="F891" s="169" t="s">
        <v>149</v>
      </c>
      <c r="G891" s="271" t="s">
        <v>418</v>
      </c>
      <c r="H891" s="169" t="s">
        <v>323</v>
      </c>
      <c r="I891" s="279">
        <v>2000</v>
      </c>
      <c r="J891" s="410">
        <v>2000</v>
      </c>
      <c r="K891" s="410">
        <v>4000</v>
      </c>
    </row>
    <row r="892" spans="1:15" ht="20.100000000000001" hidden="1" customHeight="1" x14ac:dyDescent="0.25">
      <c r="A892" s="171"/>
      <c r="B892" s="171"/>
      <c r="C892" s="171"/>
      <c r="D892" s="253"/>
      <c r="E892" s="169" t="s">
        <v>151</v>
      </c>
      <c r="F892" s="169"/>
      <c r="G892" s="271" t="s">
        <v>418</v>
      </c>
      <c r="H892" s="169" t="s">
        <v>152</v>
      </c>
      <c r="I892" s="279">
        <f>I893</f>
        <v>4500</v>
      </c>
      <c r="J892" s="410">
        <f>J893</f>
        <v>4600</v>
      </c>
      <c r="K892" s="410">
        <f>K893</f>
        <v>4500</v>
      </c>
    </row>
    <row r="893" spans="1:15" ht="20.100000000000001" hidden="1" customHeight="1" x14ac:dyDescent="0.25">
      <c r="A893" s="171"/>
      <c r="B893" s="171"/>
      <c r="C893" s="171"/>
      <c r="D893" s="253"/>
      <c r="E893" s="169"/>
      <c r="F893" s="169" t="s">
        <v>153</v>
      </c>
      <c r="G893" s="271" t="s">
        <v>418</v>
      </c>
      <c r="H893" s="169" t="s">
        <v>152</v>
      </c>
      <c r="I893" s="279">
        <v>4500</v>
      </c>
      <c r="J893" s="410">
        <v>4600</v>
      </c>
      <c r="K893" s="410">
        <v>4500</v>
      </c>
    </row>
    <row r="894" spans="1:15" ht="20.100000000000001" hidden="1" customHeight="1" x14ac:dyDescent="0.25">
      <c r="A894" s="171"/>
      <c r="B894" s="171"/>
      <c r="C894" s="171"/>
      <c r="D894" s="253"/>
      <c r="E894" s="169" t="s">
        <v>154</v>
      </c>
      <c r="F894" s="169"/>
      <c r="G894" s="271" t="s">
        <v>418</v>
      </c>
      <c r="H894" s="169" t="s">
        <v>155</v>
      </c>
      <c r="I894" s="279">
        <f>I895</f>
        <v>0</v>
      </c>
      <c r="J894" s="411">
        <f t="shared" ref="J894:K894" si="360">J895</f>
        <v>0</v>
      </c>
      <c r="K894" s="411">
        <f t="shared" si="360"/>
        <v>0</v>
      </c>
    </row>
    <row r="895" spans="1:15" ht="20.100000000000001" hidden="1" customHeight="1" x14ac:dyDescent="0.25">
      <c r="A895" s="171"/>
      <c r="B895" s="171"/>
      <c r="C895" s="171"/>
      <c r="D895" s="253"/>
      <c r="E895" s="169"/>
      <c r="F895" s="169" t="s">
        <v>156</v>
      </c>
      <c r="G895" s="271" t="s">
        <v>418</v>
      </c>
      <c r="H895" s="169" t="s">
        <v>155</v>
      </c>
      <c r="I895" s="279">
        <v>0</v>
      </c>
      <c r="J895" s="410">
        <v>0</v>
      </c>
      <c r="K895" s="410">
        <v>0</v>
      </c>
    </row>
    <row r="896" spans="1:15" s="4" customFormat="1" ht="20.100000000000001" customHeight="1" x14ac:dyDescent="0.25">
      <c r="A896" s="172"/>
      <c r="B896" s="172"/>
      <c r="C896" s="172">
        <v>323</v>
      </c>
      <c r="D896" s="245"/>
      <c r="E896" s="245"/>
      <c r="F896" s="245"/>
      <c r="G896" s="271" t="s">
        <v>418</v>
      </c>
      <c r="H896" s="173" t="s">
        <v>38</v>
      </c>
      <c r="I896" s="286">
        <f>I897+I906+I909+I922+I930+I933+I917</f>
        <v>31000</v>
      </c>
      <c r="J896" s="415">
        <f t="shared" ref="J896:K896" si="361">J897+J906+J909+J922+J930+J933+J917</f>
        <v>30200</v>
      </c>
      <c r="K896" s="415">
        <f t="shared" si="361"/>
        <v>26300</v>
      </c>
      <c r="L896" s="2"/>
      <c r="M896" s="3"/>
      <c r="N896" s="3"/>
      <c r="O896" s="3"/>
    </row>
    <row r="897" spans="1:15" ht="20.100000000000001" hidden="1" customHeight="1" x14ac:dyDescent="0.25">
      <c r="A897" s="171"/>
      <c r="B897" s="171"/>
      <c r="C897" s="171"/>
      <c r="D897" s="254">
        <v>3231</v>
      </c>
      <c r="E897" s="254"/>
      <c r="F897" s="254"/>
      <c r="G897" s="273" t="s">
        <v>418</v>
      </c>
      <c r="H897" s="355" t="s">
        <v>171</v>
      </c>
      <c r="I897" s="279">
        <f>I898+I900+I902+I904</f>
        <v>3500</v>
      </c>
      <c r="J897" s="279">
        <f t="shared" ref="J897:K897" si="362">J898+J900+J902+J904</f>
        <v>3000</v>
      </c>
      <c r="K897" s="279">
        <f t="shared" si="362"/>
        <v>3500</v>
      </c>
    </row>
    <row r="898" spans="1:15" ht="20.100000000000001" hidden="1" customHeight="1" x14ac:dyDescent="0.25">
      <c r="A898" s="171"/>
      <c r="B898" s="171"/>
      <c r="C898" s="171"/>
      <c r="D898" s="254"/>
      <c r="E898" s="169" t="s">
        <v>172</v>
      </c>
      <c r="F898" s="169"/>
      <c r="G898" s="273" t="s">
        <v>418</v>
      </c>
      <c r="H898" s="169" t="s">
        <v>173</v>
      </c>
      <c r="I898" s="279">
        <f t="shared" ref="I898:K898" si="363">I899</f>
        <v>3500</v>
      </c>
      <c r="J898" s="278">
        <f t="shared" si="363"/>
        <v>3000</v>
      </c>
      <c r="K898" s="278">
        <f t="shared" si="363"/>
        <v>3500</v>
      </c>
    </row>
    <row r="899" spans="1:15" ht="20.100000000000001" hidden="1" customHeight="1" x14ac:dyDescent="0.25">
      <c r="A899" s="171"/>
      <c r="B899" s="171"/>
      <c r="C899" s="171"/>
      <c r="D899" s="254"/>
      <c r="E899" s="169"/>
      <c r="F899" s="169" t="s">
        <v>174</v>
      </c>
      <c r="G899" s="273" t="s">
        <v>418</v>
      </c>
      <c r="H899" s="169" t="s">
        <v>173</v>
      </c>
      <c r="I899" s="279">
        <v>3500</v>
      </c>
      <c r="J899" s="278">
        <v>3000</v>
      </c>
      <c r="K899" s="278">
        <v>3500</v>
      </c>
    </row>
    <row r="900" spans="1:15" ht="20.100000000000001" hidden="1" customHeight="1" x14ac:dyDescent="0.25">
      <c r="A900" s="171"/>
      <c r="B900" s="171"/>
      <c r="C900" s="171"/>
      <c r="D900" s="254"/>
      <c r="E900" s="169" t="s">
        <v>175</v>
      </c>
      <c r="F900" s="169"/>
      <c r="G900" s="273" t="s">
        <v>418</v>
      </c>
      <c r="H900" s="169" t="s">
        <v>176</v>
      </c>
      <c r="I900" s="279">
        <f>I901</f>
        <v>0</v>
      </c>
      <c r="J900" s="279">
        <f t="shared" ref="J900:K900" si="364">J901</f>
        <v>0</v>
      </c>
      <c r="K900" s="279">
        <f t="shared" si="364"/>
        <v>0</v>
      </c>
      <c r="L900" s="14"/>
      <c r="M900" s="14"/>
      <c r="N900" s="14"/>
      <c r="O900" s="14"/>
    </row>
    <row r="901" spans="1:15" ht="20.100000000000001" hidden="1" customHeight="1" x14ac:dyDescent="0.25">
      <c r="A901" s="171"/>
      <c r="B901" s="171"/>
      <c r="C901" s="171"/>
      <c r="D901" s="254"/>
      <c r="E901" s="169"/>
      <c r="F901" s="169" t="s">
        <v>177</v>
      </c>
      <c r="G901" s="273" t="s">
        <v>418</v>
      </c>
      <c r="H901" s="169" t="s">
        <v>176</v>
      </c>
      <c r="I901" s="279">
        <v>0</v>
      </c>
      <c r="J901" s="278">
        <v>0</v>
      </c>
      <c r="K901" s="278">
        <v>0</v>
      </c>
      <c r="L901" s="14"/>
      <c r="M901" s="14"/>
      <c r="N901" s="14"/>
      <c r="O901" s="14"/>
    </row>
    <row r="902" spans="1:15" ht="20.100000000000001" hidden="1" customHeight="1" x14ac:dyDescent="0.25">
      <c r="A902" s="171"/>
      <c r="B902" s="171"/>
      <c r="C902" s="171"/>
      <c r="D902" s="254"/>
      <c r="E902" s="169" t="s">
        <v>178</v>
      </c>
      <c r="F902" s="169"/>
      <c r="G902" s="273" t="s">
        <v>418</v>
      </c>
      <c r="H902" s="169" t="s">
        <v>179</v>
      </c>
      <c r="I902" s="279">
        <f>I903</f>
        <v>0</v>
      </c>
      <c r="J902" s="279">
        <f t="shared" ref="J902:K902" si="365">J903</f>
        <v>0</v>
      </c>
      <c r="K902" s="279">
        <f t="shared" si="365"/>
        <v>0</v>
      </c>
      <c r="L902" s="14"/>
      <c r="M902" s="14"/>
      <c r="N902" s="14"/>
      <c r="O902" s="14"/>
    </row>
    <row r="903" spans="1:15" ht="20.100000000000001" hidden="1" customHeight="1" x14ac:dyDescent="0.25">
      <c r="A903" s="171"/>
      <c r="B903" s="171"/>
      <c r="C903" s="171"/>
      <c r="D903" s="254"/>
      <c r="E903" s="169"/>
      <c r="F903" s="169" t="s">
        <v>180</v>
      </c>
      <c r="G903" s="273" t="s">
        <v>418</v>
      </c>
      <c r="H903" s="169" t="s">
        <v>179</v>
      </c>
      <c r="I903" s="279">
        <v>0</v>
      </c>
      <c r="J903" s="278">
        <v>0</v>
      </c>
      <c r="K903" s="278">
        <v>0</v>
      </c>
      <c r="L903" s="14"/>
      <c r="M903" s="14"/>
      <c r="N903" s="14"/>
      <c r="O903" s="14"/>
    </row>
    <row r="904" spans="1:15" ht="20.100000000000001" hidden="1" customHeight="1" x14ac:dyDescent="0.25">
      <c r="A904" s="171"/>
      <c r="B904" s="171"/>
      <c r="C904" s="171"/>
      <c r="D904" s="254"/>
      <c r="E904" s="169" t="s">
        <v>181</v>
      </c>
      <c r="F904" s="169"/>
      <c r="G904" s="273" t="s">
        <v>418</v>
      </c>
      <c r="H904" s="169" t="s">
        <v>182</v>
      </c>
      <c r="I904" s="279">
        <f>I905</f>
        <v>0</v>
      </c>
      <c r="J904" s="279">
        <f t="shared" ref="J904:K904" si="366">J905</f>
        <v>0</v>
      </c>
      <c r="K904" s="279">
        <f t="shared" si="366"/>
        <v>0</v>
      </c>
      <c r="L904" s="14"/>
      <c r="M904" s="14"/>
      <c r="N904" s="14"/>
      <c r="O904" s="14"/>
    </row>
    <row r="905" spans="1:15" ht="20.100000000000001" hidden="1" customHeight="1" x14ac:dyDescent="0.25">
      <c r="A905" s="171"/>
      <c r="B905" s="171"/>
      <c r="C905" s="171"/>
      <c r="D905" s="254"/>
      <c r="E905" s="169"/>
      <c r="F905" s="169" t="s">
        <v>183</v>
      </c>
      <c r="G905" s="273" t="s">
        <v>418</v>
      </c>
      <c r="H905" s="169" t="s">
        <v>182</v>
      </c>
      <c r="I905" s="279">
        <v>0</v>
      </c>
      <c r="J905" s="278">
        <v>0</v>
      </c>
      <c r="K905" s="278">
        <v>0</v>
      </c>
      <c r="L905" s="14"/>
      <c r="M905" s="14"/>
      <c r="N905" s="14"/>
      <c r="O905" s="14"/>
    </row>
    <row r="906" spans="1:15" ht="20.100000000000001" hidden="1" customHeight="1" x14ac:dyDescent="0.25">
      <c r="A906" s="171"/>
      <c r="B906" s="171"/>
      <c r="C906" s="171"/>
      <c r="D906" s="253">
        <v>3233</v>
      </c>
      <c r="E906" s="253"/>
      <c r="F906" s="253"/>
      <c r="G906" s="273" t="s">
        <v>418</v>
      </c>
      <c r="H906" s="169" t="s">
        <v>41</v>
      </c>
      <c r="I906" s="279">
        <f>I907</f>
        <v>2000</v>
      </c>
      <c r="J906" s="278">
        <f>J907</f>
        <v>2400</v>
      </c>
      <c r="K906" s="278">
        <f>K907</f>
        <v>2000</v>
      </c>
      <c r="L906" s="14"/>
      <c r="M906" s="14"/>
      <c r="N906" s="14"/>
      <c r="O906" s="14"/>
    </row>
    <row r="907" spans="1:15" ht="20.100000000000001" hidden="1" customHeight="1" x14ac:dyDescent="0.25">
      <c r="A907" s="253"/>
      <c r="B907" s="253"/>
      <c r="C907" s="253"/>
      <c r="D907" s="253"/>
      <c r="E907" s="169" t="s">
        <v>187</v>
      </c>
      <c r="F907" s="169"/>
      <c r="G907" s="273" t="s">
        <v>418</v>
      </c>
      <c r="H907" s="169" t="s">
        <v>188</v>
      </c>
      <c r="I907" s="279">
        <f>I908</f>
        <v>2000</v>
      </c>
      <c r="J907" s="279">
        <f t="shared" ref="J907:K907" si="367">J908</f>
        <v>2400</v>
      </c>
      <c r="K907" s="279">
        <f t="shared" si="367"/>
        <v>2000</v>
      </c>
      <c r="L907" s="14"/>
      <c r="M907" s="14"/>
      <c r="N907" s="14"/>
      <c r="O907" s="14"/>
    </row>
    <row r="908" spans="1:15" ht="20.100000000000001" hidden="1" customHeight="1" x14ac:dyDescent="0.25">
      <c r="A908" s="253"/>
      <c r="B908" s="253"/>
      <c r="C908" s="253"/>
      <c r="D908" s="253"/>
      <c r="E908" s="169"/>
      <c r="F908" s="169" t="s">
        <v>189</v>
      </c>
      <c r="G908" s="273" t="s">
        <v>418</v>
      </c>
      <c r="H908" s="169" t="s">
        <v>188</v>
      </c>
      <c r="I908" s="279">
        <v>2000</v>
      </c>
      <c r="J908" s="278">
        <v>2400</v>
      </c>
      <c r="K908" s="278">
        <v>2000</v>
      </c>
      <c r="L908" s="14"/>
      <c r="M908" s="14"/>
      <c r="N908" s="14"/>
      <c r="O908" s="14"/>
    </row>
    <row r="909" spans="1:15" ht="20.100000000000001" hidden="1" customHeight="1" x14ac:dyDescent="0.25">
      <c r="A909" s="171"/>
      <c r="B909" s="171"/>
      <c r="C909" s="171"/>
      <c r="D909" s="254">
        <v>3234</v>
      </c>
      <c r="E909" s="254"/>
      <c r="F909" s="254"/>
      <c r="G909" s="273" t="s">
        <v>418</v>
      </c>
      <c r="H909" s="355" t="s">
        <v>42</v>
      </c>
      <c r="I909" s="279">
        <f>I910+I912+I914</f>
        <v>3100</v>
      </c>
      <c r="J909" s="278">
        <f>J910+J912+J914</f>
        <v>2800</v>
      </c>
      <c r="K909" s="278">
        <f>K910+K912+K914</f>
        <v>2800</v>
      </c>
      <c r="L909" s="14"/>
      <c r="M909" s="14"/>
      <c r="N909" s="14"/>
      <c r="O909" s="14"/>
    </row>
    <row r="910" spans="1:15" ht="20.100000000000001" hidden="1" customHeight="1" x14ac:dyDescent="0.25">
      <c r="A910" s="171"/>
      <c r="B910" s="171"/>
      <c r="C910" s="171"/>
      <c r="D910" s="254"/>
      <c r="E910" s="169" t="s">
        <v>190</v>
      </c>
      <c r="F910" s="169"/>
      <c r="G910" s="273" t="s">
        <v>418</v>
      </c>
      <c r="H910" s="169" t="s">
        <v>191</v>
      </c>
      <c r="I910" s="279">
        <f>I911</f>
        <v>1000</v>
      </c>
      <c r="J910" s="278">
        <f>J911</f>
        <v>900</v>
      </c>
      <c r="K910" s="278">
        <f>K911</f>
        <v>900</v>
      </c>
      <c r="L910" s="14"/>
      <c r="M910" s="14"/>
      <c r="N910" s="14"/>
      <c r="O910" s="14"/>
    </row>
    <row r="911" spans="1:15" ht="20.100000000000001" hidden="1" customHeight="1" x14ac:dyDescent="0.25">
      <c r="A911" s="171"/>
      <c r="B911" s="171"/>
      <c r="C911" s="171"/>
      <c r="D911" s="254"/>
      <c r="E911" s="169"/>
      <c r="F911" s="169" t="s">
        <v>192</v>
      </c>
      <c r="G911" s="273" t="s">
        <v>418</v>
      </c>
      <c r="H911" s="169" t="s">
        <v>191</v>
      </c>
      <c r="I911" s="279">
        <v>1000</v>
      </c>
      <c r="J911" s="278">
        <v>900</v>
      </c>
      <c r="K911" s="278">
        <v>900</v>
      </c>
      <c r="L911" s="14"/>
      <c r="M911" s="14"/>
      <c r="N911" s="14"/>
      <c r="O911" s="14"/>
    </row>
    <row r="912" spans="1:15" ht="20.100000000000001" hidden="1" customHeight="1" x14ac:dyDescent="0.25">
      <c r="A912" s="171"/>
      <c r="B912" s="171"/>
      <c r="C912" s="171"/>
      <c r="D912" s="254"/>
      <c r="E912" s="169" t="s">
        <v>193</v>
      </c>
      <c r="F912" s="169"/>
      <c r="G912" s="273" t="s">
        <v>418</v>
      </c>
      <c r="H912" s="169" t="s">
        <v>194</v>
      </c>
      <c r="I912" s="279">
        <f>I913</f>
        <v>1000</v>
      </c>
      <c r="J912" s="278">
        <f>J913</f>
        <v>900</v>
      </c>
      <c r="K912" s="278">
        <f>K913</f>
        <v>900</v>
      </c>
      <c r="L912" s="14"/>
      <c r="M912" s="14"/>
      <c r="N912" s="14"/>
      <c r="O912" s="14"/>
    </row>
    <row r="913" spans="1:15" ht="20.100000000000001" hidden="1" customHeight="1" x14ac:dyDescent="0.25">
      <c r="A913" s="171"/>
      <c r="B913" s="171"/>
      <c r="C913" s="171"/>
      <c r="D913" s="254"/>
      <c r="E913" s="169"/>
      <c r="F913" s="169" t="s">
        <v>195</v>
      </c>
      <c r="G913" s="273" t="s">
        <v>418</v>
      </c>
      <c r="H913" s="169" t="s">
        <v>194</v>
      </c>
      <c r="I913" s="279">
        <v>1000</v>
      </c>
      <c r="J913" s="278">
        <v>900</v>
      </c>
      <c r="K913" s="278">
        <v>900</v>
      </c>
      <c r="L913" s="14"/>
      <c r="M913" s="14"/>
      <c r="N913" s="14"/>
      <c r="O913" s="14"/>
    </row>
    <row r="914" spans="1:15" ht="20.100000000000001" hidden="1" customHeight="1" x14ac:dyDescent="0.25">
      <c r="A914" s="171"/>
      <c r="B914" s="171"/>
      <c r="C914" s="171"/>
      <c r="D914" s="254"/>
      <c r="E914" s="169" t="s">
        <v>196</v>
      </c>
      <c r="F914" s="169"/>
      <c r="G914" s="273" t="s">
        <v>418</v>
      </c>
      <c r="H914" s="169" t="s">
        <v>197</v>
      </c>
      <c r="I914" s="279">
        <f>I915+I916</f>
        <v>1100</v>
      </c>
      <c r="J914" s="278">
        <f>J915+J916</f>
        <v>1000</v>
      </c>
      <c r="K914" s="278">
        <f>K915+K916</f>
        <v>1000</v>
      </c>
      <c r="L914" s="14"/>
      <c r="M914" s="14"/>
      <c r="N914" s="14"/>
      <c r="O914" s="14"/>
    </row>
    <row r="915" spans="1:15" ht="20.100000000000001" hidden="1" customHeight="1" x14ac:dyDescent="0.25">
      <c r="A915" s="171"/>
      <c r="B915" s="171"/>
      <c r="C915" s="171"/>
      <c r="D915" s="254"/>
      <c r="E915" s="169"/>
      <c r="F915" s="169" t="s">
        <v>198</v>
      </c>
      <c r="G915" s="273" t="s">
        <v>418</v>
      </c>
      <c r="H915" s="169" t="s">
        <v>197</v>
      </c>
      <c r="I915" s="279">
        <v>100</v>
      </c>
      <c r="J915" s="278">
        <v>200</v>
      </c>
      <c r="K915" s="278">
        <v>200</v>
      </c>
      <c r="L915" s="14"/>
      <c r="M915" s="14"/>
      <c r="N915" s="14"/>
      <c r="O915" s="14"/>
    </row>
    <row r="916" spans="1:15" ht="30" hidden="1" x14ac:dyDescent="0.25">
      <c r="A916" s="171"/>
      <c r="B916" s="171"/>
      <c r="C916" s="171"/>
      <c r="D916" s="254"/>
      <c r="E916" s="169"/>
      <c r="F916" s="169" t="s">
        <v>199</v>
      </c>
      <c r="G916" s="273" t="s">
        <v>418</v>
      </c>
      <c r="H916" s="169" t="s">
        <v>200</v>
      </c>
      <c r="I916" s="279">
        <v>1000</v>
      </c>
      <c r="J916" s="278">
        <v>800</v>
      </c>
      <c r="K916" s="278">
        <v>800</v>
      </c>
      <c r="L916" s="14"/>
      <c r="M916" s="14"/>
      <c r="N916" s="14"/>
      <c r="O916" s="14"/>
    </row>
    <row r="917" spans="1:15" s="1" customFormat="1" ht="20.100000000000001" hidden="1" customHeight="1" x14ac:dyDescent="0.25">
      <c r="A917" s="253"/>
      <c r="B917" s="253"/>
      <c r="C917" s="253"/>
      <c r="D917" s="253">
        <v>3236</v>
      </c>
      <c r="E917" s="253"/>
      <c r="F917" s="253"/>
      <c r="G917" s="273" t="s">
        <v>418</v>
      </c>
      <c r="H917" s="169" t="s">
        <v>44</v>
      </c>
      <c r="I917" s="283">
        <f>I918+I920</f>
        <v>0</v>
      </c>
      <c r="J917" s="283">
        <f t="shared" ref="J917:K917" si="368">J918+J920</f>
        <v>0</v>
      </c>
      <c r="K917" s="283">
        <f t="shared" si="368"/>
        <v>0</v>
      </c>
    </row>
    <row r="918" spans="1:15" s="1" customFormat="1" ht="20.100000000000001" hidden="1" customHeight="1" x14ac:dyDescent="0.25">
      <c r="A918" s="253"/>
      <c r="B918" s="253"/>
      <c r="C918" s="253"/>
      <c r="D918" s="253"/>
      <c r="E918" s="169" t="s">
        <v>207</v>
      </c>
      <c r="F918" s="169"/>
      <c r="G918" s="273" t="s">
        <v>418</v>
      </c>
      <c r="H918" s="169" t="s">
        <v>208</v>
      </c>
      <c r="I918" s="283">
        <f>I919</f>
        <v>0</v>
      </c>
      <c r="J918" s="283">
        <f t="shared" ref="J918:K918" si="369">J919</f>
        <v>0</v>
      </c>
      <c r="K918" s="283">
        <f t="shared" si="369"/>
        <v>0</v>
      </c>
    </row>
    <row r="919" spans="1:15" s="1" customFormat="1" ht="20.100000000000001" hidden="1" customHeight="1" x14ac:dyDescent="0.25">
      <c r="A919" s="253"/>
      <c r="B919" s="253"/>
      <c r="C919" s="253"/>
      <c r="D919" s="253"/>
      <c r="E919" s="169"/>
      <c r="F919" s="169" t="s">
        <v>209</v>
      </c>
      <c r="G919" s="273" t="s">
        <v>418</v>
      </c>
      <c r="H919" s="169" t="s">
        <v>208</v>
      </c>
      <c r="I919" s="283">
        <v>0</v>
      </c>
      <c r="J919" s="280">
        <v>0</v>
      </c>
      <c r="K919" s="280">
        <v>0</v>
      </c>
    </row>
    <row r="920" spans="1:15" s="1" customFormat="1" ht="20.100000000000001" hidden="1" customHeight="1" x14ac:dyDescent="0.25">
      <c r="A920" s="253"/>
      <c r="B920" s="253"/>
      <c r="C920" s="253"/>
      <c r="D920" s="253"/>
      <c r="E920" s="169" t="s">
        <v>210</v>
      </c>
      <c r="F920" s="169"/>
      <c r="G920" s="273" t="s">
        <v>418</v>
      </c>
      <c r="H920" s="169" t="s">
        <v>211</v>
      </c>
      <c r="I920" s="283">
        <f>I921</f>
        <v>0</v>
      </c>
      <c r="J920" s="283">
        <f t="shared" ref="J920:K920" si="370">J921</f>
        <v>0</v>
      </c>
      <c r="K920" s="283">
        <f t="shared" si="370"/>
        <v>0</v>
      </c>
    </row>
    <row r="921" spans="1:15" s="1" customFormat="1" ht="20.100000000000001" hidden="1" customHeight="1" x14ac:dyDescent="0.25">
      <c r="A921" s="253"/>
      <c r="B921" s="253"/>
      <c r="C921" s="253"/>
      <c r="D921" s="253"/>
      <c r="E921" s="169"/>
      <c r="F921" s="169" t="s">
        <v>212</v>
      </c>
      <c r="G921" s="273" t="s">
        <v>418</v>
      </c>
      <c r="H921" s="169" t="s">
        <v>211</v>
      </c>
      <c r="I921" s="283">
        <v>0</v>
      </c>
      <c r="J921" s="280">
        <v>0</v>
      </c>
      <c r="K921" s="280">
        <v>0</v>
      </c>
    </row>
    <row r="922" spans="1:15" ht="20.100000000000001" hidden="1" customHeight="1" x14ac:dyDescent="0.25">
      <c r="A922" s="171"/>
      <c r="B922" s="171"/>
      <c r="C922" s="171"/>
      <c r="D922" s="171">
        <v>3237</v>
      </c>
      <c r="E922" s="171"/>
      <c r="F922" s="171"/>
      <c r="G922" s="273" t="s">
        <v>418</v>
      </c>
      <c r="H922" s="313" t="s">
        <v>213</v>
      </c>
      <c r="I922" s="279">
        <f>I923+I925+I927</f>
        <v>10000</v>
      </c>
      <c r="J922" s="279">
        <f t="shared" ref="J922:K922" si="371">J923+J925+J927</f>
        <v>9500</v>
      </c>
      <c r="K922" s="279">
        <f t="shared" si="371"/>
        <v>8000</v>
      </c>
      <c r="L922" s="14"/>
      <c r="M922" s="14"/>
      <c r="N922" s="14"/>
      <c r="O922" s="14"/>
    </row>
    <row r="923" spans="1:15" ht="20.100000000000001" hidden="1" customHeight="1" x14ac:dyDescent="0.25">
      <c r="A923" s="171"/>
      <c r="B923" s="171"/>
      <c r="C923" s="171"/>
      <c r="D923" s="171"/>
      <c r="E923" s="169" t="s">
        <v>214</v>
      </c>
      <c r="F923" s="169"/>
      <c r="G923" s="273" t="s">
        <v>418</v>
      </c>
      <c r="H923" s="169" t="s">
        <v>215</v>
      </c>
      <c r="I923" s="279">
        <f t="shared" ref="I923:K923" si="372">I924</f>
        <v>10000</v>
      </c>
      <c r="J923" s="278">
        <f t="shared" si="372"/>
        <v>9500</v>
      </c>
      <c r="K923" s="278">
        <f t="shared" si="372"/>
        <v>8000</v>
      </c>
      <c r="L923" s="14"/>
      <c r="M923" s="14"/>
      <c r="N923" s="14"/>
      <c r="O923" s="14"/>
    </row>
    <row r="924" spans="1:15" ht="20.100000000000001" hidden="1" customHeight="1" x14ac:dyDescent="0.25">
      <c r="A924" s="171"/>
      <c r="B924" s="171"/>
      <c r="C924" s="171"/>
      <c r="D924" s="171"/>
      <c r="E924" s="169"/>
      <c r="F924" s="169" t="s">
        <v>216</v>
      </c>
      <c r="G924" s="273" t="s">
        <v>418</v>
      </c>
      <c r="H924" s="169" t="s">
        <v>215</v>
      </c>
      <c r="I924" s="279">
        <v>10000</v>
      </c>
      <c r="J924" s="278">
        <v>9500</v>
      </c>
      <c r="K924" s="278">
        <v>8000</v>
      </c>
      <c r="L924" s="14"/>
      <c r="M924" s="14"/>
      <c r="N924" s="14"/>
      <c r="O924" s="14"/>
    </row>
    <row r="925" spans="1:15" ht="20.100000000000001" hidden="1" customHeight="1" x14ac:dyDescent="0.25">
      <c r="A925" s="171"/>
      <c r="B925" s="171"/>
      <c r="C925" s="171"/>
      <c r="D925" s="171"/>
      <c r="E925" s="169" t="s">
        <v>217</v>
      </c>
      <c r="F925" s="169"/>
      <c r="G925" s="273" t="s">
        <v>418</v>
      </c>
      <c r="H925" s="169" t="s">
        <v>218</v>
      </c>
      <c r="I925" s="279">
        <f>I926</f>
        <v>0</v>
      </c>
      <c r="J925" s="279">
        <f t="shared" ref="J925:K925" si="373">J926</f>
        <v>0</v>
      </c>
      <c r="K925" s="279">
        <f t="shared" si="373"/>
        <v>0</v>
      </c>
      <c r="L925" s="14"/>
      <c r="M925" s="14"/>
      <c r="N925" s="14"/>
      <c r="O925" s="14"/>
    </row>
    <row r="926" spans="1:15" ht="20.100000000000001" hidden="1" customHeight="1" x14ac:dyDescent="0.25">
      <c r="A926" s="171"/>
      <c r="B926" s="171"/>
      <c r="C926" s="171"/>
      <c r="D926" s="171"/>
      <c r="E926" s="169"/>
      <c r="F926" s="169" t="s">
        <v>219</v>
      </c>
      <c r="G926" s="273" t="s">
        <v>418</v>
      </c>
      <c r="H926" s="169" t="s">
        <v>218</v>
      </c>
      <c r="I926" s="279">
        <v>0</v>
      </c>
      <c r="J926" s="278">
        <v>0</v>
      </c>
      <c r="K926" s="278">
        <v>0</v>
      </c>
      <c r="L926" s="14"/>
      <c r="M926" s="14"/>
      <c r="N926" s="14"/>
      <c r="O926" s="14"/>
    </row>
    <row r="927" spans="1:15" ht="20.100000000000001" hidden="1" customHeight="1" x14ac:dyDescent="0.25">
      <c r="A927" s="171"/>
      <c r="B927" s="171"/>
      <c r="C927" s="171"/>
      <c r="D927" s="171"/>
      <c r="E927" s="169" t="s">
        <v>220</v>
      </c>
      <c r="F927" s="169"/>
      <c r="G927" s="273" t="s">
        <v>418</v>
      </c>
      <c r="H927" s="169" t="s">
        <v>221</v>
      </c>
      <c r="I927" s="279">
        <f>I928+I929</f>
        <v>0</v>
      </c>
      <c r="J927" s="279">
        <f t="shared" ref="J927:K927" si="374">J928+J929</f>
        <v>0</v>
      </c>
      <c r="K927" s="279">
        <f t="shared" si="374"/>
        <v>0</v>
      </c>
      <c r="L927" s="14"/>
      <c r="M927" s="14"/>
      <c r="N927" s="14"/>
      <c r="O927" s="14"/>
    </row>
    <row r="928" spans="1:15" ht="20.100000000000001" hidden="1" customHeight="1" x14ac:dyDescent="0.25">
      <c r="A928" s="171"/>
      <c r="B928" s="171"/>
      <c r="C928" s="171"/>
      <c r="D928" s="171"/>
      <c r="E928" s="169"/>
      <c r="F928" s="169" t="s">
        <v>222</v>
      </c>
      <c r="G928" s="273" t="s">
        <v>418</v>
      </c>
      <c r="H928" s="169" t="s">
        <v>221</v>
      </c>
      <c r="I928" s="279">
        <v>0</v>
      </c>
      <c r="J928" s="278">
        <v>0</v>
      </c>
      <c r="K928" s="278">
        <v>0</v>
      </c>
      <c r="L928" s="14"/>
      <c r="M928" s="14"/>
      <c r="N928" s="14"/>
      <c r="O928" s="14"/>
    </row>
    <row r="929" spans="1:15" ht="20.100000000000001" hidden="1" customHeight="1" x14ac:dyDescent="0.25">
      <c r="A929" s="171"/>
      <c r="B929" s="171"/>
      <c r="C929" s="171"/>
      <c r="D929" s="171"/>
      <c r="E929" s="169"/>
      <c r="F929" s="169" t="s">
        <v>223</v>
      </c>
      <c r="G929" s="273" t="s">
        <v>418</v>
      </c>
      <c r="H929" s="169" t="s">
        <v>221</v>
      </c>
      <c r="I929" s="279">
        <v>0</v>
      </c>
      <c r="J929" s="278">
        <v>0</v>
      </c>
      <c r="K929" s="278">
        <v>0</v>
      </c>
      <c r="L929" s="14"/>
      <c r="M929" s="14"/>
      <c r="N929" s="14"/>
      <c r="O929" s="14"/>
    </row>
    <row r="930" spans="1:15" ht="20.100000000000001" hidden="1" customHeight="1" x14ac:dyDescent="0.25">
      <c r="A930" s="171"/>
      <c r="B930" s="171"/>
      <c r="C930" s="171"/>
      <c r="D930" s="254">
        <v>3238</v>
      </c>
      <c r="E930" s="254"/>
      <c r="F930" s="254"/>
      <c r="G930" s="273" t="s">
        <v>418</v>
      </c>
      <c r="H930" s="355" t="s">
        <v>45</v>
      </c>
      <c r="I930" s="279">
        <f t="shared" ref="I930:K931" si="375">I931</f>
        <v>9400</v>
      </c>
      <c r="J930" s="278">
        <f t="shared" si="375"/>
        <v>9500</v>
      </c>
      <c r="K930" s="278">
        <f t="shared" si="375"/>
        <v>7000</v>
      </c>
    </row>
    <row r="931" spans="1:15" ht="20.100000000000001" hidden="1" customHeight="1" x14ac:dyDescent="0.25">
      <c r="A931" s="171"/>
      <c r="B931" s="171"/>
      <c r="C931" s="171"/>
      <c r="D931" s="254"/>
      <c r="E931" s="169" t="s">
        <v>224</v>
      </c>
      <c r="F931" s="169"/>
      <c r="G931" s="273" t="s">
        <v>418</v>
      </c>
      <c r="H931" s="169" t="s">
        <v>225</v>
      </c>
      <c r="I931" s="279">
        <f t="shared" si="375"/>
        <v>9400</v>
      </c>
      <c r="J931" s="278">
        <f t="shared" si="375"/>
        <v>9500</v>
      </c>
      <c r="K931" s="278">
        <f t="shared" si="375"/>
        <v>7000</v>
      </c>
    </row>
    <row r="932" spans="1:15" ht="20.100000000000001" hidden="1" customHeight="1" x14ac:dyDescent="0.25">
      <c r="A932" s="171"/>
      <c r="B932" s="171"/>
      <c r="C932" s="171"/>
      <c r="D932" s="254"/>
      <c r="E932" s="169"/>
      <c r="F932" s="169" t="s">
        <v>226</v>
      </c>
      <c r="G932" s="273" t="s">
        <v>418</v>
      </c>
      <c r="H932" s="169" t="s">
        <v>225</v>
      </c>
      <c r="I932" s="279">
        <v>9400</v>
      </c>
      <c r="J932" s="278">
        <v>9500</v>
      </c>
      <c r="K932" s="278">
        <v>7000</v>
      </c>
    </row>
    <row r="933" spans="1:15" ht="20.100000000000001" hidden="1" customHeight="1" x14ac:dyDescent="0.25">
      <c r="A933" s="171"/>
      <c r="B933" s="171"/>
      <c r="C933" s="171"/>
      <c r="D933" s="254">
        <v>3239</v>
      </c>
      <c r="E933" s="254"/>
      <c r="F933" s="254"/>
      <c r="G933" s="273" t="s">
        <v>418</v>
      </c>
      <c r="H933" s="355" t="s">
        <v>46</v>
      </c>
      <c r="I933" s="279">
        <f>I938+I940+I936+I934</f>
        <v>3000</v>
      </c>
      <c r="J933" s="279">
        <f t="shared" ref="J933:K933" si="376">J938+J940+J936+J934</f>
        <v>3000</v>
      </c>
      <c r="K933" s="279">
        <f t="shared" si="376"/>
        <v>3000</v>
      </c>
    </row>
    <row r="934" spans="1:15" ht="30" hidden="1" customHeight="1" x14ac:dyDescent="0.25">
      <c r="A934" s="171"/>
      <c r="B934" s="171"/>
      <c r="C934" s="171"/>
      <c r="D934" s="254"/>
      <c r="E934" s="169" t="s">
        <v>227</v>
      </c>
      <c r="F934" s="169"/>
      <c r="G934" s="273" t="s">
        <v>418</v>
      </c>
      <c r="H934" s="169" t="s">
        <v>228</v>
      </c>
      <c r="I934" s="279">
        <f>I935</f>
        <v>0</v>
      </c>
      <c r="J934" s="279">
        <f t="shared" ref="J934:K934" si="377">J935</f>
        <v>0</v>
      </c>
      <c r="K934" s="279">
        <f t="shared" si="377"/>
        <v>0</v>
      </c>
    </row>
    <row r="935" spans="1:15" ht="30" hidden="1" customHeight="1" x14ac:dyDescent="0.25">
      <c r="A935" s="171"/>
      <c r="B935" s="171"/>
      <c r="C935" s="171"/>
      <c r="D935" s="254"/>
      <c r="E935" s="169"/>
      <c r="F935" s="169" t="s">
        <v>229</v>
      </c>
      <c r="G935" s="273" t="s">
        <v>418</v>
      </c>
      <c r="H935" s="169" t="s">
        <v>228</v>
      </c>
      <c r="I935" s="279">
        <v>0</v>
      </c>
      <c r="J935" s="278">
        <v>0</v>
      </c>
      <c r="K935" s="278">
        <v>0</v>
      </c>
    </row>
    <row r="936" spans="1:15" ht="20.100000000000001" hidden="1" customHeight="1" x14ac:dyDescent="0.25">
      <c r="A936" s="171"/>
      <c r="B936" s="171"/>
      <c r="C936" s="171"/>
      <c r="D936" s="254"/>
      <c r="E936" s="169" t="s">
        <v>230</v>
      </c>
      <c r="F936" s="169"/>
      <c r="G936" s="273" t="s">
        <v>418</v>
      </c>
      <c r="H936" s="169" t="s">
        <v>231</v>
      </c>
      <c r="I936" s="279">
        <f>I937</f>
        <v>0</v>
      </c>
      <c r="J936" s="279">
        <f t="shared" ref="J936:K936" si="378">J937</f>
        <v>0</v>
      </c>
      <c r="K936" s="279">
        <f t="shared" si="378"/>
        <v>0</v>
      </c>
    </row>
    <row r="937" spans="1:15" ht="20.100000000000001" hidden="1" customHeight="1" x14ac:dyDescent="0.25">
      <c r="A937" s="171"/>
      <c r="B937" s="171"/>
      <c r="C937" s="171"/>
      <c r="D937" s="254"/>
      <c r="E937" s="169"/>
      <c r="F937" s="169" t="s">
        <v>232</v>
      </c>
      <c r="G937" s="273" t="s">
        <v>418</v>
      </c>
      <c r="H937" s="169" t="s">
        <v>231</v>
      </c>
      <c r="I937" s="279">
        <v>0</v>
      </c>
      <c r="J937" s="278">
        <v>0</v>
      </c>
      <c r="K937" s="278">
        <v>0</v>
      </c>
    </row>
    <row r="938" spans="1:15" ht="20.100000000000001" hidden="1" customHeight="1" x14ac:dyDescent="0.25">
      <c r="A938" s="171"/>
      <c r="B938" s="171"/>
      <c r="C938" s="171"/>
      <c r="D938" s="254"/>
      <c r="E938" s="169" t="s">
        <v>233</v>
      </c>
      <c r="F938" s="169"/>
      <c r="G938" s="273" t="s">
        <v>418</v>
      </c>
      <c r="H938" s="169" t="s">
        <v>234</v>
      </c>
      <c r="I938" s="279">
        <f>I939</f>
        <v>2000</v>
      </c>
      <c r="J938" s="278">
        <f>J939</f>
        <v>2000</v>
      </c>
      <c r="K938" s="278">
        <f>K939</f>
        <v>2000</v>
      </c>
    </row>
    <row r="939" spans="1:15" ht="20.100000000000001" hidden="1" customHeight="1" x14ac:dyDescent="0.25">
      <c r="A939" s="171"/>
      <c r="B939" s="171"/>
      <c r="C939" s="171"/>
      <c r="D939" s="254"/>
      <c r="E939" s="169"/>
      <c r="F939" s="169" t="s">
        <v>235</v>
      </c>
      <c r="G939" s="273" t="s">
        <v>418</v>
      </c>
      <c r="H939" s="169" t="s">
        <v>234</v>
      </c>
      <c r="I939" s="279">
        <v>2000</v>
      </c>
      <c r="J939" s="278">
        <v>2000</v>
      </c>
      <c r="K939" s="278">
        <v>2000</v>
      </c>
    </row>
    <row r="940" spans="1:15" ht="20.100000000000001" hidden="1" customHeight="1" x14ac:dyDescent="0.25">
      <c r="A940" s="171"/>
      <c r="B940" s="171"/>
      <c r="C940" s="171"/>
      <c r="D940" s="254"/>
      <c r="E940" s="169" t="s">
        <v>236</v>
      </c>
      <c r="F940" s="169"/>
      <c r="G940" s="273" t="s">
        <v>418</v>
      </c>
      <c r="H940" s="169" t="s">
        <v>237</v>
      </c>
      <c r="I940" s="279">
        <f>I945+I944+I943+I942+I941</f>
        <v>1000</v>
      </c>
      <c r="J940" s="279">
        <f t="shared" ref="J940:K940" si="379">J945+J944+J943+J942+J941</f>
        <v>1000</v>
      </c>
      <c r="K940" s="279">
        <f t="shared" si="379"/>
        <v>1000</v>
      </c>
    </row>
    <row r="941" spans="1:15" ht="30" hidden="1" customHeight="1" x14ac:dyDescent="0.25">
      <c r="A941" s="171"/>
      <c r="B941" s="171"/>
      <c r="C941" s="171"/>
      <c r="D941" s="171"/>
      <c r="E941" s="169"/>
      <c r="F941" s="169" t="s">
        <v>238</v>
      </c>
      <c r="G941" s="273" t="s">
        <v>418</v>
      </c>
      <c r="H941" s="169" t="s">
        <v>239</v>
      </c>
      <c r="I941" s="279">
        <v>0</v>
      </c>
      <c r="J941" s="278">
        <v>0</v>
      </c>
      <c r="K941" s="278">
        <v>0</v>
      </c>
      <c r="M941" s="10"/>
    </row>
    <row r="942" spans="1:15" ht="30" hidden="1" customHeight="1" x14ac:dyDescent="0.25">
      <c r="A942" s="171"/>
      <c r="B942" s="171"/>
      <c r="C942" s="171"/>
      <c r="D942" s="171"/>
      <c r="E942" s="169"/>
      <c r="F942" s="169" t="s">
        <v>240</v>
      </c>
      <c r="G942" s="273" t="s">
        <v>418</v>
      </c>
      <c r="H942" s="169" t="s">
        <v>241</v>
      </c>
      <c r="I942" s="279">
        <v>0</v>
      </c>
      <c r="J942" s="278">
        <v>0</v>
      </c>
      <c r="K942" s="278">
        <v>0</v>
      </c>
      <c r="M942" s="10"/>
    </row>
    <row r="943" spans="1:15" ht="23.25" hidden="1" customHeight="1" x14ac:dyDescent="0.25">
      <c r="A943" s="171"/>
      <c r="B943" s="171"/>
      <c r="C943" s="171"/>
      <c r="D943" s="171"/>
      <c r="E943" s="169"/>
      <c r="F943" s="169" t="s">
        <v>242</v>
      </c>
      <c r="G943" s="273" t="s">
        <v>418</v>
      </c>
      <c r="H943" s="169" t="s">
        <v>243</v>
      </c>
      <c r="I943" s="279">
        <v>0</v>
      </c>
      <c r="J943" s="278">
        <v>0</v>
      </c>
      <c r="K943" s="278">
        <v>0</v>
      </c>
      <c r="M943" s="10"/>
    </row>
    <row r="944" spans="1:15" ht="30" hidden="1" customHeight="1" x14ac:dyDescent="0.25">
      <c r="A944" s="171"/>
      <c r="B944" s="171"/>
      <c r="C944" s="171"/>
      <c r="D944" s="171"/>
      <c r="E944" s="169"/>
      <c r="F944" s="169" t="s">
        <v>244</v>
      </c>
      <c r="G944" s="273" t="s">
        <v>418</v>
      </c>
      <c r="H944" s="169" t="s">
        <v>245</v>
      </c>
      <c r="I944" s="279">
        <v>0</v>
      </c>
      <c r="J944" s="278">
        <v>0</v>
      </c>
      <c r="K944" s="278">
        <v>0</v>
      </c>
      <c r="M944" s="10"/>
    </row>
    <row r="945" spans="1:15" ht="30" hidden="1" customHeight="1" x14ac:dyDescent="0.25">
      <c r="A945" s="171"/>
      <c r="B945" s="171"/>
      <c r="C945" s="171"/>
      <c r="D945" s="171"/>
      <c r="E945" s="169"/>
      <c r="F945" s="169" t="s">
        <v>246</v>
      </c>
      <c r="G945" s="273" t="s">
        <v>418</v>
      </c>
      <c r="H945" s="169" t="s">
        <v>247</v>
      </c>
      <c r="I945" s="279">
        <v>1000</v>
      </c>
      <c r="J945" s="278">
        <v>1000</v>
      </c>
      <c r="K945" s="278">
        <v>1000</v>
      </c>
      <c r="M945" s="10"/>
    </row>
    <row r="946" spans="1:15" ht="42.75" hidden="1" customHeight="1" x14ac:dyDescent="0.25">
      <c r="A946" s="48"/>
      <c r="B946" s="48"/>
      <c r="C946" s="48"/>
      <c r="D946" s="48"/>
      <c r="E946" s="48"/>
      <c r="F946" s="48"/>
      <c r="G946" s="356"/>
      <c r="H946" s="354" t="s">
        <v>365</v>
      </c>
      <c r="I946" s="292"/>
      <c r="J946" s="292"/>
      <c r="K946" s="292"/>
      <c r="L946" s="16"/>
    </row>
    <row r="947" spans="1:15" ht="20.100000000000001" hidden="1" customHeight="1" x14ac:dyDescent="0.25">
      <c r="A947" s="172"/>
      <c r="B947" s="172"/>
      <c r="C947" s="172"/>
      <c r="D947" s="172"/>
      <c r="E947" s="172"/>
      <c r="F947" s="172"/>
      <c r="G947" s="273"/>
      <c r="H947" s="336" t="s">
        <v>288</v>
      </c>
      <c r="I947" s="279"/>
      <c r="J947" s="278"/>
      <c r="K947" s="278"/>
      <c r="L947" s="7"/>
      <c r="M947" s="7"/>
      <c r="N947" s="7"/>
    </row>
    <row r="948" spans="1:15" s="4" customFormat="1" ht="20.100000000000001" hidden="1" customHeight="1" x14ac:dyDescent="0.25">
      <c r="A948" s="172">
        <v>4</v>
      </c>
      <c r="B948" s="172"/>
      <c r="C948" s="172"/>
      <c r="D948" s="172"/>
      <c r="E948" s="172"/>
      <c r="F948" s="172"/>
      <c r="G948" s="273"/>
      <c r="H948" s="226" t="s">
        <v>327</v>
      </c>
      <c r="I948" s="286">
        <f>I949+I954</f>
        <v>0</v>
      </c>
      <c r="J948" s="286">
        <f t="shared" ref="J948:K948" si="380">J949+J954</f>
        <v>0</v>
      </c>
      <c r="K948" s="286">
        <f t="shared" si="380"/>
        <v>0</v>
      </c>
      <c r="L948" s="2"/>
      <c r="M948" s="3"/>
      <c r="N948" s="3"/>
      <c r="O948" s="3"/>
    </row>
    <row r="949" spans="1:15" s="4" customFormat="1" ht="28.5" hidden="1" customHeight="1" x14ac:dyDescent="0.25">
      <c r="A949" s="172"/>
      <c r="B949" s="172">
        <v>41</v>
      </c>
      <c r="C949" s="172"/>
      <c r="D949" s="172"/>
      <c r="E949" s="172"/>
      <c r="F949" s="172"/>
      <c r="G949" s="273"/>
      <c r="H949" s="226" t="s">
        <v>65</v>
      </c>
      <c r="I949" s="286">
        <f>I950</f>
        <v>0</v>
      </c>
      <c r="J949" s="286">
        <f t="shared" ref="J949:K949" si="381">J950</f>
        <v>0</v>
      </c>
      <c r="K949" s="286">
        <f t="shared" si="381"/>
        <v>0</v>
      </c>
      <c r="L949" s="2"/>
      <c r="M949" s="3"/>
      <c r="N949" s="3"/>
      <c r="O949" s="3"/>
    </row>
    <row r="950" spans="1:15" s="4" customFormat="1" ht="20.100000000000001" hidden="1" customHeight="1" x14ac:dyDescent="0.25">
      <c r="A950" s="172"/>
      <c r="B950" s="172"/>
      <c r="C950" s="172">
        <v>412</v>
      </c>
      <c r="D950" s="172"/>
      <c r="E950" s="172"/>
      <c r="F950" s="172"/>
      <c r="G950" s="273"/>
      <c r="H950" s="226" t="s">
        <v>328</v>
      </c>
      <c r="I950" s="286">
        <f>I951</f>
        <v>0</v>
      </c>
      <c r="J950" s="286">
        <f t="shared" ref="J950:K950" si="382">J951</f>
        <v>0</v>
      </c>
      <c r="K950" s="286">
        <f t="shared" si="382"/>
        <v>0</v>
      </c>
      <c r="L950" s="2"/>
      <c r="M950" s="3"/>
      <c r="N950" s="3"/>
      <c r="O950" s="3"/>
    </row>
    <row r="951" spans="1:15" ht="20.100000000000001" hidden="1" customHeight="1" x14ac:dyDescent="0.25">
      <c r="A951" s="171"/>
      <c r="B951" s="171"/>
      <c r="C951" s="171"/>
      <c r="D951" s="171">
        <v>4123</v>
      </c>
      <c r="E951" s="171"/>
      <c r="F951" s="171"/>
      <c r="G951" s="273" t="s">
        <v>418</v>
      </c>
      <c r="H951" s="313" t="s">
        <v>67</v>
      </c>
      <c r="I951" s="279">
        <f>I952</f>
        <v>0</v>
      </c>
      <c r="J951" s="279">
        <f t="shared" ref="J951:K951" si="383">J952</f>
        <v>0</v>
      </c>
      <c r="K951" s="279">
        <f t="shared" si="383"/>
        <v>0</v>
      </c>
    </row>
    <row r="952" spans="1:15" ht="20.100000000000001" hidden="1" customHeight="1" x14ac:dyDescent="0.25">
      <c r="A952" s="171"/>
      <c r="B952" s="171"/>
      <c r="C952" s="171"/>
      <c r="D952" s="171"/>
      <c r="E952" s="169" t="s">
        <v>329</v>
      </c>
      <c r="F952" s="169"/>
      <c r="G952" s="273" t="s">
        <v>418</v>
      </c>
      <c r="H952" s="313" t="s">
        <v>67</v>
      </c>
      <c r="I952" s="279">
        <f>I953</f>
        <v>0</v>
      </c>
      <c r="J952" s="279">
        <f t="shared" ref="J952:K952" si="384">J953</f>
        <v>0</v>
      </c>
      <c r="K952" s="279">
        <f t="shared" si="384"/>
        <v>0</v>
      </c>
    </row>
    <row r="953" spans="1:15" ht="20.100000000000001" hidden="1" customHeight="1" x14ac:dyDescent="0.25">
      <c r="A953" s="171"/>
      <c r="B953" s="171"/>
      <c r="C953" s="171"/>
      <c r="D953" s="171"/>
      <c r="E953" s="169"/>
      <c r="F953" s="169" t="s">
        <v>330</v>
      </c>
      <c r="G953" s="273" t="s">
        <v>418</v>
      </c>
      <c r="H953" s="313" t="s">
        <v>67</v>
      </c>
      <c r="I953" s="279">
        <v>0</v>
      </c>
      <c r="J953" s="278">
        <v>0</v>
      </c>
      <c r="K953" s="278">
        <v>0</v>
      </c>
    </row>
    <row r="954" spans="1:15" s="4" customFormat="1" ht="28.5" hidden="1" x14ac:dyDescent="0.25">
      <c r="A954" s="172"/>
      <c r="B954" s="172">
        <v>42</v>
      </c>
      <c r="C954" s="172"/>
      <c r="D954" s="172"/>
      <c r="E954" s="172"/>
      <c r="F954" s="172"/>
      <c r="G954" s="273"/>
      <c r="H954" s="226" t="s">
        <v>68</v>
      </c>
      <c r="I954" s="286">
        <f>I955</f>
        <v>0</v>
      </c>
      <c r="J954" s="286">
        <f t="shared" ref="J954:K954" si="385">J955</f>
        <v>0</v>
      </c>
      <c r="K954" s="286">
        <f t="shared" si="385"/>
        <v>0</v>
      </c>
      <c r="L954" s="2"/>
      <c r="M954" s="3"/>
      <c r="N954" s="3"/>
      <c r="O954" s="3"/>
    </row>
    <row r="955" spans="1:15" s="4" customFormat="1" ht="20.100000000000001" hidden="1" customHeight="1" x14ac:dyDescent="0.25">
      <c r="A955" s="172"/>
      <c r="B955" s="172"/>
      <c r="C955" s="172">
        <v>422</v>
      </c>
      <c r="D955" s="172"/>
      <c r="E955" s="172"/>
      <c r="F955" s="172"/>
      <c r="G955" s="273"/>
      <c r="H955" s="226" t="s">
        <v>366</v>
      </c>
      <c r="I955" s="286">
        <f>I956+I961</f>
        <v>0</v>
      </c>
      <c r="J955" s="286">
        <f t="shared" ref="J955:K955" si="386">J956+J961</f>
        <v>0</v>
      </c>
      <c r="K955" s="286">
        <f t="shared" si="386"/>
        <v>0</v>
      </c>
      <c r="L955" s="2"/>
      <c r="M955" s="3"/>
      <c r="N955" s="3"/>
      <c r="O955" s="3"/>
    </row>
    <row r="956" spans="1:15" ht="20.100000000000001" hidden="1" customHeight="1" x14ac:dyDescent="0.25">
      <c r="A956" s="171"/>
      <c r="B956" s="171"/>
      <c r="C956" s="171"/>
      <c r="D956" s="171">
        <v>4221</v>
      </c>
      <c r="E956" s="171"/>
      <c r="F956" s="171"/>
      <c r="G956" s="273" t="s">
        <v>418</v>
      </c>
      <c r="H956" s="313" t="s">
        <v>70</v>
      </c>
      <c r="I956" s="279">
        <f>I957+I959</f>
        <v>0</v>
      </c>
      <c r="J956" s="279">
        <f t="shared" ref="J956:K956" si="387">J957+J959</f>
        <v>0</v>
      </c>
      <c r="K956" s="279">
        <f t="shared" si="387"/>
        <v>0</v>
      </c>
    </row>
    <row r="957" spans="1:15" ht="20.100000000000001" hidden="1" customHeight="1" x14ac:dyDescent="0.25">
      <c r="A957" s="171"/>
      <c r="B957" s="171"/>
      <c r="C957" s="171"/>
      <c r="D957" s="171"/>
      <c r="E957" s="169" t="s">
        <v>331</v>
      </c>
      <c r="F957" s="169"/>
      <c r="G957" s="273" t="s">
        <v>418</v>
      </c>
      <c r="H957" s="169" t="s">
        <v>332</v>
      </c>
      <c r="I957" s="279">
        <f>I958</f>
        <v>0</v>
      </c>
      <c r="J957" s="279">
        <f t="shared" ref="J957:K957" si="388">J958</f>
        <v>0</v>
      </c>
      <c r="K957" s="279">
        <f t="shared" si="388"/>
        <v>0</v>
      </c>
    </row>
    <row r="958" spans="1:15" ht="20.100000000000001" hidden="1" customHeight="1" x14ac:dyDescent="0.25">
      <c r="A958" s="171"/>
      <c r="B958" s="171"/>
      <c r="C958" s="171"/>
      <c r="D958" s="171"/>
      <c r="E958" s="169"/>
      <c r="F958" s="169" t="s">
        <v>333</v>
      </c>
      <c r="G958" s="273" t="s">
        <v>418</v>
      </c>
      <c r="H958" s="169" t="s">
        <v>332</v>
      </c>
      <c r="I958" s="279">
        <v>0</v>
      </c>
      <c r="J958" s="278">
        <v>0</v>
      </c>
      <c r="K958" s="278">
        <v>0</v>
      </c>
    </row>
    <row r="959" spans="1:15" ht="20.100000000000001" hidden="1" customHeight="1" x14ac:dyDescent="0.25">
      <c r="A959" s="171"/>
      <c r="B959" s="171"/>
      <c r="C959" s="171"/>
      <c r="D959" s="171"/>
      <c r="E959" s="169" t="s">
        <v>334</v>
      </c>
      <c r="F959" s="169"/>
      <c r="G959" s="273" t="s">
        <v>418</v>
      </c>
      <c r="H959" s="169" t="s">
        <v>335</v>
      </c>
      <c r="I959" s="279">
        <f>I960</f>
        <v>0</v>
      </c>
      <c r="J959" s="279">
        <f t="shared" ref="J959:K959" si="389">J960</f>
        <v>0</v>
      </c>
      <c r="K959" s="279">
        <f t="shared" si="389"/>
        <v>0</v>
      </c>
    </row>
    <row r="960" spans="1:15" ht="20.100000000000001" hidden="1" customHeight="1" x14ac:dyDescent="0.25">
      <c r="A960" s="171"/>
      <c r="B960" s="171"/>
      <c r="C960" s="171"/>
      <c r="D960" s="171"/>
      <c r="E960" s="169"/>
      <c r="F960" s="169" t="s">
        <v>336</v>
      </c>
      <c r="G960" s="273" t="s">
        <v>418</v>
      </c>
      <c r="H960" s="169" t="s">
        <v>335</v>
      </c>
      <c r="I960" s="279">
        <v>0</v>
      </c>
      <c r="J960" s="278">
        <v>0</v>
      </c>
      <c r="K960" s="278">
        <v>0</v>
      </c>
    </row>
    <row r="961" spans="1:15" ht="20.100000000000001" hidden="1" customHeight="1" x14ac:dyDescent="0.25">
      <c r="A961" s="171"/>
      <c r="B961" s="171"/>
      <c r="C961" s="171"/>
      <c r="D961" s="171">
        <v>4224</v>
      </c>
      <c r="E961" s="171"/>
      <c r="F961" s="171"/>
      <c r="G961" s="273" t="s">
        <v>418</v>
      </c>
      <c r="H961" s="313" t="s">
        <v>71</v>
      </c>
      <c r="I961" s="279">
        <f>I962+I964</f>
        <v>0</v>
      </c>
      <c r="J961" s="279">
        <f t="shared" ref="J961:K961" si="390">J962+J964</f>
        <v>0</v>
      </c>
      <c r="K961" s="279">
        <f t="shared" si="390"/>
        <v>0</v>
      </c>
    </row>
    <row r="962" spans="1:15" ht="20.100000000000001" hidden="1" customHeight="1" x14ac:dyDescent="0.25">
      <c r="A962" s="171"/>
      <c r="B962" s="171"/>
      <c r="C962" s="171"/>
      <c r="D962" s="171"/>
      <c r="E962" s="169" t="s">
        <v>337</v>
      </c>
      <c r="F962" s="169"/>
      <c r="G962" s="273" t="s">
        <v>418</v>
      </c>
      <c r="H962" s="169" t="s">
        <v>338</v>
      </c>
      <c r="I962" s="279">
        <f>I963</f>
        <v>0</v>
      </c>
      <c r="J962" s="279">
        <f t="shared" ref="J962:K962" si="391">J963</f>
        <v>0</v>
      </c>
      <c r="K962" s="279">
        <f t="shared" si="391"/>
        <v>0</v>
      </c>
    </row>
    <row r="963" spans="1:15" ht="20.100000000000001" hidden="1" customHeight="1" x14ac:dyDescent="0.25">
      <c r="A963" s="171"/>
      <c r="B963" s="171"/>
      <c r="C963" s="171"/>
      <c r="D963" s="171"/>
      <c r="E963" s="169"/>
      <c r="F963" s="169" t="s">
        <v>339</v>
      </c>
      <c r="G963" s="273" t="s">
        <v>418</v>
      </c>
      <c r="H963" s="169" t="s">
        <v>338</v>
      </c>
      <c r="I963" s="279">
        <v>0</v>
      </c>
      <c r="J963" s="278">
        <v>0</v>
      </c>
      <c r="K963" s="278">
        <v>0</v>
      </c>
    </row>
    <row r="964" spans="1:15" ht="20.100000000000001" hidden="1" customHeight="1" x14ac:dyDescent="0.25">
      <c r="A964" s="171"/>
      <c r="B964" s="171"/>
      <c r="C964" s="171"/>
      <c r="D964" s="171"/>
      <c r="E964" s="169" t="s">
        <v>340</v>
      </c>
      <c r="F964" s="169"/>
      <c r="G964" s="273" t="s">
        <v>418</v>
      </c>
      <c r="H964" s="169" t="s">
        <v>341</v>
      </c>
      <c r="I964" s="279">
        <f>I965</f>
        <v>0</v>
      </c>
      <c r="J964" s="279">
        <f t="shared" ref="J964:K964" si="392">J965</f>
        <v>0</v>
      </c>
      <c r="K964" s="279">
        <f t="shared" si="392"/>
        <v>0</v>
      </c>
    </row>
    <row r="965" spans="1:15" ht="20.100000000000001" hidden="1" customHeight="1" x14ac:dyDescent="0.25">
      <c r="A965" s="171"/>
      <c r="B965" s="171"/>
      <c r="C965" s="171"/>
      <c r="D965" s="171"/>
      <c r="E965" s="169"/>
      <c r="F965" s="169" t="s">
        <v>342</v>
      </c>
      <c r="G965" s="273" t="s">
        <v>418</v>
      </c>
      <c r="H965" s="169" t="s">
        <v>341</v>
      </c>
      <c r="I965" s="279">
        <v>0</v>
      </c>
      <c r="J965" s="278">
        <v>0</v>
      </c>
      <c r="K965" s="278">
        <v>0</v>
      </c>
    </row>
    <row r="966" spans="1:15" ht="24.75" customHeight="1" x14ac:dyDescent="0.25">
      <c r="A966" s="164"/>
      <c r="B966" s="164"/>
      <c r="C966" s="164"/>
      <c r="D966" s="164"/>
      <c r="E966" s="164"/>
      <c r="F966" s="164"/>
      <c r="G966" s="357"/>
      <c r="H966" s="164" t="s">
        <v>502</v>
      </c>
      <c r="I966" s="294"/>
      <c r="J966" s="294"/>
      <c r="K966" s="294"/>
    </row>
    <row r="967" spans="1:15" ht="20.100000000000001" customHeight="1" x14ac:dyDescent="0.25">
      <c r="A967" s="47"/>
      <c r="B967" s="47"/>
      <c r="C967" s="47"/>
      <c r="D967" s="47"/>
      <c r="E967" s="47"/>
      <c r="F967" s="47"/>
      <c r="G967" s="344"/>
      <c r="H967" s="358" t="s">
        <v>380</v>
      </c>
      <c r="I967" s="291"/>
      <c r="J967" s="288"/>
      <c r="K967" s="288"/>
    </row>
    <row r="968" spans="1:15" s="4" customFormat="1" ht="20.100000000000001" customHeight="1" x14ac:dyDescent="0.25">
      <c r="A968" s="172">
        <v>3</v>
      </c>
      <c r="B968" s="172"/>
      <c r="C968" s="172"/>
      <c r="D968" s="172"/>
      <c r="E968" s="172"/>
      <c r="F968" s="172"/>
      <c r="G968" s="311"/>
      <c r="H968" s="226" t="s">
        <v>86</v>
      </c>
      <c r="I968" s="286">
        <f>I969+I986</f>
        <v>300000</v>
      </c>
      <c r="J968" s="286">
        <f t="shared" ref="J968:K968" si="393">J969+J986</f>
        <v>300000</v>
      </c>
      <c r="K968" s="286">
        <f t="shared" si="393"/>
        <v>300000</v>
      </c>
      <c r="L968" s="7"/>
      <c r="M968" s="7"/>
      <c r="N968" s="7"/>
      <c r="O968" s="3"/>
    </row>
    <row r="969" spans="1:15" s="4" customFormat="1" ht="20.100000000000001" customHeight="1" x14ac:dyDescent="0.25">
      <c r="A969" s="172"/>
      <c r="B969" s="172">
        <v>31</v>
      </c>
      <c r="C969" s="172"/>
      <c r="D969" s="172"/>
      <c r="E969" s="172"/>
      <c r="F969" s="172"/>
      <c r="G969" s="311"/>
      <c r="H969" s="226" t="s">
        <v>17</v>
      </c>
      <c r="I969" s="286">
        <f>I970+I977</f>
        <v>137000</v>
      </c>
      <c r="J969" s="277">
        <f>J970+J977</f>
        <v>141200</v>
      </c>
      <c r="K969" s="277">
        <f>K970+K977</f>
        <v>143500</v>
      </c>
      <c r="L969" s="2"/>
      <c r="M969" s="3"/>
      <c r="N969" s="3"/>
      <c r="O969" s="3"/>
    </row>
    <row r="970" spans="1:15" s="4" customFormat="1" ht="20.100000000000001" customHeight="1" x14ac:dyDescent="0.25">
      <c r="A970" s="172"/>
      <c r="B970" s="172"/>
      <c r="C970" s="172">
        <v>311</v>
      </c>
      <c r="D970" s="172"/>
      <c r="E970" s="172"/>
      <c r="F970" s="172"/>
      <c r="G970" s="273" t="s">
        <v>420</v>
      </c>
      <c r="H970" s="226" t="s">
        <v>18</v>
      </c>
      <c r="I970" s="286">
        <f>I971+I974</f>
        <v>117600</v>
      </c>
      <c r="J970" s="413">
        <f>J971+J974</f>
        <v>121200</v>
      </c>
      <c r="K970" s="413">
        <f>K971+K974</f>
        <v>123000</v>
      </c>
      <c r="L970" s="8"/>
      <c r="M970" s="3"/>
      <c r="N970" s="3"/>
      <c r="O970" s="3"/>
    </row>
    <row r="971" spans="1:15" ht="20.100000000000001" hidden="1" customHeight="1" x14ac:dyDescent="0.25">
      <c r="A971" s="171"/>
      <c r="B971" s="171"/>
      <c r="C971" s="171"/>
      <c r="D971" s="171">
        <v>3111</v>
      </c>
      <c r="E971" s="171"/>
      <c r="F971" s="171"/>
      <c r="G971" s="273" t="s">
        <v>420</v>
      </c>
      <c r="H971" s="313" t="s">
        <v>19</v>
      </c>
      <c r="I971" s="279">
        <f t="shared" ref="I971:K972" si="394">I972</f>
        <v>106500</v>
      </c>
      <c r="J971" s="410">
        <f t="shared" si="394"/>
        <v>109700</v>
      </c>
      <c r="K971" s="410">
        <f t="shared" si="394"/>
        <v>111000</v>
      </c>
    </row>
    <row r="972" spans="1:15" ht="20.100000000000001" hidden="1" customHeight="1" x14ac:dyDescent="0.25">
      <c r="A972" s="171"/>
      <c r="B972" s="171"/>
      <c r="C972" s="171"/>
      <c r="D972" s="171"/>
      <c r="E972" s="169" t="s">
        <v>289</v>
      </c>
      <c r="F972" s="169"/>
      <c r="G972" s="273" t="s">
        <v>420</v>
      </c>
      <c r="H972" s="169" t="s">
        <v>290</v>
      </c>
      <c r="I972" s="279">
        <f t="shared" si="394"/>
        <v>106500</v>
      </c>
      <c r="J972" s="410">
        <f t="shared" si="394"/>
        <v>109700</v>
      </c>
      <c r="K972" s="410">
        <f t="shared" si="394"/>
        <v>111000</v>
      </c>
      <c r="L972" s="9"/>
      <c r="M972" s="11"/>
      <c r="N972" s="11"/>
      <c r="O972" s="10"/>
    </row>
    <row r="973" spans="1:15" ht="20.100000000000001" hidden="1" customHeight="1" x14ac:dyDescent="0.25">
      <c r="A973" s="171"/>
      <c r="B973" s="171"/>
      <c r="C973" s="171"/>
      <c r="D973" s="171"/>
      <c r="E973" s="169"/>
      <c r="F973" s="169" t="s">
        <v>291</v>
      </c>
      <c r="G973" s="273" t="s">
        <v>420</v>
      </c>
      <c r="H973" s="169" t="s">
        <v>290</v>
      </c>
      <c r="I973" s="279">
        <v>106500</v>
      </c>
      <c r="J973" s="410">
        <v>109700</v>
      </c>
      <c r="K973" s="410">
        <v>111000</v>
      </c>
      <c r="L973" s="9"/>
      <c r="M973" s="11"/>
      <c r="N973" s="11"/>
      <c r="O973" s="10"/>
    </row>
    <row r="974" spans="1:15" ht="20.100000000000001" hidden="1" customHeight="1" x14ac:dyDescent="0.25">
      <c r="A974" s="171"/>
      <c r="B974" s="171"/>
      <c r="C974" s="171"/>
      <c r="D974" s="171">
        <v>3114</v>
      </c>
      <c r="E974" s="171"/>
      <c r="F974" s="171"/>
      <c r="G974" s="273" t="s">
        <v>420</v>
      </c>
      <c r="H974" s="313" t="s">
        <v>21</v>
      </c>
      <c r="I974" s="279">
        <f t="shared" ref="I974:K975" si="395">I975</f>
        <v>11100</v>
      </c>
      <c r="J974" s="410">
        <f t="shared" si="395"/>
        <v>11500</v>
      </c>
      <c r="K974" s="410">
        <f t="shared" si="395"/>
        <v>12000</v>
      </c>
    </row>
    <row r="975" spans="1:15" ht="20.100000000000001" hidden="1" customHeight="1" x14ac:dyDescent="0.25">
      <c r="A975" s="171"/>
      <c r="B975" s="171"/>
      <c r="C975" s="171"/>
      <c r="D975" s="171"/>
      <c r="E975" s="169" t="s">
        <v>295</v>
      </c>
      <c r="F975" s="169"/>
      <c r="G975" s="273" t="s">
        <v>420</v>
      </c>
      <c r="H975" s="169" t="s">
        <v>21</v>
      </c>
      <c r="I975" s="279">
        <f t="shared" si="395"/>
        <v>11100</v>
      </c>
      <c r="J975" s="410">
        <f t="shared" si="395"/>
        <v>11500</v>
      </c>
      <c r="K975" s="410">
        <f t="shared" si="395"/>
        <v>12000</v>
      </c>
    </row>
    <row r="976" spans="1:15" ht="20.100000000000001" hidden="1" customHeight="1" x14ac:dyDescent="0.25">
      <c r="A976" s="171"/>
      <c r="B976" s="171"/>
      <c r="C976" s="171"/>
      <c r="D976" s="171"/>
      <c r="E976" s="169"/>
      <c r="F976" s="169" t="s">
        <v>296</v>
      </c>
      <c r="G976" s="273" t="s">
        <v>420</v>
      </c>
      <c r="H976" s="169" t="s">
        <v>21</v>
      </c>
      <c r="I976" s="279">
        <v>11100</v>
      </c>
      <c r="J976" s="410">
        <v>11500</v>
      </c>
      <c r="K976" s="410">
        <v>12000</v>
      </c>
    </row>
    <row r="977" spans="1:15" s="4" customFormat="1" ht="20.100000000000001" customHeight="1" x14ac:dyDescent="0.25">
      <c r="A977" s="172"/>
      <c r="B977" s="172"/>
      <c r="C977" s="172">
        <v>313</v>
      </c>
      <c r="D977" s="172"/>
      <c r="E977" s="172"/>
      <c r="F977" s="172"/>
      <c r="G977" s="273" t="s">
        <v>420</v>
      </c>
      <c r="H977" s="226" t="s">
        <v>105</v>
      </c>
      <c r="I977" s="286">
        <f>I978+I983</f>
        <v>19400</v>
      </c>
      <c r="J977" s="413">
        <f>J978+J983</f>
        <v>20000</v>
      </c>
      <c r="K977" s="413">
        <f>K978+K983</f>
        <v>20500</v>
      </c>
      <c r="L977" s="2"/>
      <c r="M977" s="3"/>
      <c r="N977" s="3"/>
      <c r="O977" s="3"/>
    </row>
    <row r="978" spans="1:15" ht="20.100000000000001" hidden="1" customHeight="1" x14ac:dyDescent="0.25">
      <c r="A978" s="171"/>
      <c r="B978" s="171"/>
      <c r="C978" s="171"/>
      <c r="D978" s="171">
        <v>3132</v>
      </c>
      <c r="E978" s="171"/>
      <c r="F978" s="171"/>
      <c r="G978" s="273" t="s">
        <v>420</v>
      </c>
      <c r="H978" s="313" t="s">
        <v>24</v>
      </c>
      <c r="I978" s="279">
        <f>I979+I981</f>
        <v>19400</v>
      </c>
      <c r="J978" s="278">
        <f>J979+J981</f>
        <v>20000</v>
      </c>
      <c r="K978" s="278">
        <f>K979+K981</f>
        <v>20500</v>
      </c>
      <c r="O978" s="10"/>
    </row>
    <row r="979" spans="1:15" ht="20.100000000000001" hidden="1" customHeight="1" x14ac:dyDescent="0.25">
      <c r="A979" s="171"/>
      <c r="B979" s="171"/>
      <c r="C979" s="171"/>
      <c r="D979" s="171"/>
      <c r="E979" s="169" t="s">
        <v>300</v>
      </c>
      <c r="F979" s="169"/>
      <c r="G979" s="273" t="s">
        <v>420</v>
      </c>
      <c r="H979" s="169" t="s">
        <v>24</v>
      </c>
      <c r="I979" s="279">
        <f>I980</f>
        <v>19400</v>
      </c>
      <c r="J979" s="278">
        <f>J980</f>
        <v>20000</v>
      </c>
      <c r="K979" s="278">
        <f>K980</f>
        <v>20500</v>
      </c>
    </row>
    <row r="980" spans="1:15" ht="20.100000000000001" hidden="1" customHeight="1" x14ac:dyDescent="0.25">
      <c r="A980" s="171"/>
      <c r="B980" s="171"/>
      <c r="C980" s="171"/>
      <c r="D980" s="171"/>
      <c r="E980" s="169"/>
      <c r="F980" s="169" t="s">
        <v>301</v>
      </c>
      <c r="G980" s="273" t="s">
        <v>420</v>
      </c>
      <c r="H980" s="169" t="s">
        <v>24</v>
      </c>
      <c r="I980" s="279">
        <v>19400</v>
      </c>
      <c r="J980" s="278">
        <v>20000</v>
      </c>
      <c r="K980" s="278">
        <v>20500</v>
      </c>
    </row>
    <row r="981" spans="1:15" ht="30" hidden="1" customHeight="1" x14ac:dyDescent="0.25">
      <c r="A981" s="171"/>
      <c r="B981" s="171"/>
      <c r="C981" s="171"/>
      <c r="D981" s="171"/>
      <c r="E981" s="169" t="s">
        <v>302</v>
      </c>
      <c r="F981" s="169"/>
      <c r="G981" s="273" t="s">
        <v>420</v>
      </c>
      <c r="H981" s="169" t="s">
        <v>106</v>
      </c>
      <c r="I981" s="279">
        <f>I982</f>
        <v>0</v>
      </c>
      <c r="J981" s="278">
        <f>J982</f>
        <v>0</v>
      </c>
      <c r="K981" s="278">
        <f>K982</f>
        <v>0</v>
      </c>
      <c r="O981" s="10"/>
    </row>
    <row r="982" spans="1:15" ht="30" hidden="1" customHeight="1" x14ac:dyDescent="0.25">
      <c r="A982" s="171"/>
      <c r="B982" s="171"/>
      <c r="C982" s="171"/>
      <c r="D982" s="171"/>
      <c r="E982" s="169"/>
      <c r="F982" s="169" t="s">
        <v>303</v>
      </c>
      <c r="G982" s="273" t="s">
        <v>420</v>
      </c>
      <c r="H982" s="169" t="s">
        <v>106</v>
      </c>
      <c r="I982" s="279">
        <v>0</v>
      </c>
      <c r="J982" s="278">
        <v>0</v>
      </c>
      <c r="K982" s="278">
        <v>0</v>
      </c>
      <c r="O982" s="10"/>
    </row>
    <row r="983" spans="1:15" ht="30.75" hidden="1" customHeight="1" x14ac:dyDescent="0.25">
      <c r="A983" s="171"/>
      <c r="B983" s="171"/>
      <c r="C983" s="171"/>
      <c r="D983" s="171">
        <v>3133</v>
      </c>
      <c r="E983" s="171"/>
      <c r="F983" s="171"/>
      <c r="G983" s="273" t="s">
        <v>420</v>
      </c>
      <c r="H983" s="313" t="s">
        <v>25</v>
      </c>
      <c r="I983" s="279">
        <f t="shared" ref="I983:K984" si="396">I984</f>
        <v>0</v>
      </c>
      <c r="J983" s="278">
        <f t="shared" si="396"/>
        <v>0</v>
      </c>
      <c r="K983" s="278">
        <f t="shared" si="396"/>
        <v>0</v>
      </c>
      <c r="O983" s="10"/>
    </row>
    <row r="984" spans="1:15" ht="30" hidden="1" customHeight="1" x14ac:dyDescent="0.25">
      <c r="A984" s="171"/>
      <c r="B984" s="171"/>
      <c r="C984" s="171"/>
      <c r="D984" s="171"/>
      <c r="E984" s="169" t="s">
        <v>304</v>
      </c>
      <c r="F984" s="169"/>
      <c r="G984" s="273" t="s">
        <v>420</v>
      </c>
      <c r="H984" s="169" t="s">
        <v>25</v>
      </c>
      <c r="I984" s="279">
        <f t="shared" si="396"/>
        <v>0</v>
      </c>
      <c r="J984" s="278">
        <f t="shared" si="396"/>
        <v>0</v>
      </c>
      <c r="K984" s="278">
        <f t="shared" si="396"/>
        <v>0</v>
      </c>
    </row>
    <row r="985" spans="1:15" ht="30" hidden="1" customHeight="1" x14ac:dyDescent="0.25">
      <c r="A985" s="171"/>
      <c r="B985" s="171"/>
      <c r="C985" s="171"/>
      <c r="D985" s="171"/>
      <c r="E985" s="169"/>
      <c r="F985" s="169" t="s">
        <v>305</v>
      </c>
      <c r="G985" s="273" t="s">
        <v>420</v>
      </c>
      <c r="H985" s="169" t="s">
        <v>25</v>
      </c>
      <c r="I985" s="279">
        <v>0</v>
      </c>
      <c r="J985" s="278">
        <v>0</v>
      </c>
      <c r="K985" s="278">
        <v>0</v>
      </c>
    </row>
    <row r="986" spans="1:15" s="4" customFormat="1" ht="20.100000000000001" customHeight="1" x14ac:dyDescent="0.25">
      <c r="A986" s="172"/>
      <c r="B986" s="172">
        <v>32</v>
      </c>
      <c r="C986" s="172"/>
      <c r="D986" s="172"/>
      <c r="E986" s="172"/>
      <c r="F986" s="172"/>
      <c r="G986" s="273"/>
      <c r="H986" s="226" t="s">
        <v>26</v>
      </c>
      <c r="I986" s="286">
        <f>I987+I1003+I1027+I1056</f>
        <v>163000</v>
      </c>
      <c r="J986" s="286">
        <f t="shared" ref="J986:K986" si="397">J987+J1003+J1027+J1056</f>
        <v>158800</v>
      </c>
      <c r="K986" s="286">
        <f t="shared" si="397"/>
        <v>156500</v>
      </c>
      <c r="L986" s="2"/>
      <c r="M986" s="3"/>
      <c r="N986" s="3"/>
      <c r="O986" s="8"/>
    </row>
    <row r="987" spans="1:15" s="4" customFormat="1" ht="20.100000000000001" customHeight="1" x14ac:dyDescent="0.25">
      <c r="A987" s="316"/>
      <c r="B987" s="316"/>
      <c r="C987" s="316">
        <v>321</v>
      </c>
      <c r="D987" s="316"/>
      <c r="E987" s="316"/>
      <c r="F987" s="316"/>
      <c r="G987" s="273" t="s">
        <v>420</v>
      </c>
      <c r="H987" s="317" t="s">
        <v>27</v>
      </c>
      <c r="I987" s="286">
        <f>I988+I997</f>
        <v>4200</v>
      </c>
      <c r="J987" s="420">
        <f>J988+J997</f>
        <v>4500</v>
      </c>
      <c r="K987" s="420">
        <f>K988+K997</f>
        <v>4100</v>
      </c>
      <c r="L987" s="2"/>
      <c r="M987" s="3"/>
      <c r="N987" s="3"/>
      <c r="O987" s="8"/>
    </row>
    <row r="988" spans="1:15" ht="20.100000000000001" hidden="1" customHeight="1" x14ac:dyDescent="0.25">
      <c r="A988" s="171"/>
      <c r="B988" s="171"/>
      <c r="C988" s="171"/>
      <c r="D988" s="171">
        <v>3211</v>
      </c>
      <c r="E988" s="171"/>
      <c r="F988" s="171"/>
      <c r="G988" s="273" t="s">
        <v>420</v>
      </c>
      <c r="H988" s="313" t="s">
        <v>28</v>
      </c>
      <c r="I988" s="279">
        <f>I989+I991+I993+I995</f>
        <v>1700</v>
      </c>
      <c r="J988" s="411">
        <f t="shared" ref="J988:K988" si="398">J989+J991+J993+J995</f>
        <v>2000</v>
      </c>
      <c r="K988" s="411">
        <f t="shared" si="398"/>
        <v>1700</v>
      </c>
      <c r="O988" s="10"/>
    </row>
    <row r="989" spans="1:15" ht="20.100000000000001" hidden="1" customHeight="1" x14ac:dyDescent="0.25">
      <c r="A989" s="171"/>
      <c r="B989" s="171"/>
      <c r="C989" s="171"/>
      <c r="D989" s="171"/>
      <c r="E989" s="169" t="s">
        <v>306</v>
      </c>
      <c r="F989" s="169"/>
      <c r="G989" s="273" t="s">
        <v>420</v>
      </c>
      <c r="H989" s="169" t="s">
        <v>107</v>
      </c>
      <c r="I989" s="279">
        <f t="shared" ref="I989:K989" si="399">I990</f>
        <v>700</v>
      </c>
      <c r="J989" s="410">
        <f t="shared" si="399"/>
        <v>1000</v>
      </c>
      <c r="K989" s="410">
        <f t="shared" si="399"/>
        <v>700</v>
      </c>
    </row>
    <row r="990" spans="1:15" ht="20.100000000000001" hidden="1" customHeight="1" x14ac:dyDescent="0.25">
      <c r="A990" s="171"/>
      <c r="B990" s="171"/>
      <c r="C990" s="171"/>
      <c r="D990" s="171"/>
      <c r="E990" s="169"/>
      <c r="F990" s="169" t="s">
        <v>307</v>
      </c>
      <c r="G990" s="273" t="s">
        <v>420</v>
      </c>
      <c r="H990" s="169" t="s">
        <v>107</v>
      </c>
      <c r="I990" s="279">
        <v>700</v>
      </c>
      <c r="J990" s="410">
        <v>1000</v>
      </c>
      <c r="K990" s="410">
        <v>700</v>
      </c>
    </row>
    <row r="991" spans="1:15" ht="30" hidden="1" customHeight="1" x14ac:dyDescent="0.25">
      <c r="A991" s="171"/>
      <c r="B991" s="171"/>
      <c r="C991" s="171"/>
      <c r="D991" s="171"/>
      <c r="E991" s="169" t="s">
        <v>308</v>
      </c>
      <c r="F991" s="169"/>
      <c r="G991" s="273" t="s">
        <v>420</v>
      </c>
      <c r="H991" s="169" t="s">
        <v>108</v>
      </c>
      <c r="I991" s="279">
        <f>I992</f>
        <v>1000</v>
      </c>
      <c r="J991" s="411">
        <f t="shared" ref="J991:K991" si="400">J992</f>
        <v>1000</v>
      </c>
      <c r="K991" s="411">
        <f t="shared" si="400"/>
        <v>1000</v>
      </c>
      <c r="O991" s="10"/>
    </row>
    <row r="992" spans="1:15" ht="30" hidden="1" customHeight="1" x14ac:dyDescent="0.25">
      <c r="A992" s="171"/>
      <c r="B992" s="171"/>
      <c r="C992" s="171"/>
      <c r="D992" s="171"/>
      <c r="E992" s="169"/>
      <c r="F992" s="169" t="s">
        <v>309</v>
      </c>
      <c r="G992" s="273" t="s">
        <v>420</v>
      </c>
      <c r="H992" s="169" t="s">
        <v>108</v>
      </c>
      <c r="I992" s="279">
        <v>1000</v>
      </c>
      <c r="J992" s="410">
        <v>1000</v>
      </c>
      <c r="K992" s="410">
        <v>1000</v>
      </c>
      <c r="O992" s="10"/>
    </row>
    <row r="993" spans="1:15" ht="30" hidden="1" customHeight="1" x14ac:dyDescent="0.25">
      <c r="A993" s="171"/>
      <c r="B993" s="171"/>
      <c r="C993" s="171"/>
      <c r="D993" s="171"/>
      <c r="E993" s="169" t="s">
        <v>310</v>
      </c>
      <c r="F993" s="169"/>
      <c r="G993" s="273" t="s">
        <v>420</v>
      </c>
      <c r="H993" s="169" t="s">
        <v>352</v>
      </c>
      <c r="I993" s="279">
        <f>I994</f>
        <v>0</v>
      </c>
      <c r="J993" s="411">
        <f t="shared" ref="J993:K993" si="401">J994</f>
        <v>0</v>
      </c>
      <c r="K993" s="411">
        <f t="shared" si="401"/>
        <v>0</v>
      </c>
      <c r="O993" s="10"/>
    </row>
    <row r="994" spans="1:15" ht="30" hidden="1" customHeight="1" x14ac:dyDescent="0.25">
      <c r="A994" s="171"/>
      <c r="B994" s="171"/>
      <c r="C994" s="171"/>
      <c r="D994" s="171"/>
      <c r="E994" s="169"/>
      <c r="F994" s="169" t="s">
        <v>311</v>
      </c>
      <c r="G994" s="273" t="s">
        <v>420</v>
      </c>
      <c r="H994" s="169" t="s">
        <v>352</v>
      </c>
      <c r="I994" s="279">
        <v>0</v>
      </c>
      <c r="J994" s="410">
        <v>0</v>
      </c>
      <c r="K994" s="410">
        <v>0</v>
      </c>
      <c r="O994" s="10"/>
    </row>
    <row r="995" spans="1:15" ht="20.100000000000001" hidden="1" customHeight="1" x14ac:dyDescent="0.25">
      <c r="A995" s="171"/>
      <c r="B995" s="171"/>
      <c r="C995" s="171"/>
      <c r="D995" s="171"/>
      <c r="E995" s="169" t="s">
        <v>312</v>
      </c>
      <c r="F995" s="169"/>
      <c r="G995" s="273" t="s">
        <v>420</v>
      </c>
      <c r="H995" s="169" t="s">
        <v>110</v>
      </c>
      <c r="I995" s="279">
        <f>I996</f>
        <v>0</v>
      </c>
      <c r="J995" s="411">
        <f t="shared" ref="J995:K995" si="402">J996</f>
        <v>0</v>
      </c>
      <c r="K995" s="411">
        <f t="shared" si="402"/>
        <v>0</v>
      </c>
      <c r="O995" s="10"/>
    </row>
    <row r="996" spans="1:15" ht="20.100000000000001" hidden="1" customHeight="1" x14ac:dyDescent="0.25">
      <c r="A996" s="171"/>
      <c r="B996" s="171"/>
      <c r="C996" s="171"/>
      <c r="D996" s="171"/>
      <c r="E996" s="169"/>
      <c r="F996" s="169" t="s">
        <v>313</v>
      </c>
      <c r="G996" s="273" t="s">
        <v>420</v>
      </c>
      <c r="H996" s="169" t="s">
        <v>110</v>
      </c>
      <c r="I996" s="279">
        <v>0</v>
      </c>
      <c r="J996" s="410">
        <v>0</v>
      </c>
      <c r="K996" s="410">
        <v>0</v>
      </c>
      <c r="O996" s="10"/>
    </row>
    <row r="997" spans="1:15" ht="20.100000000000001" hidden="1" customHeight="1" x14ac:dyDescent="0.25">
      <c r="A997" s="171"/>
      <c r="B997" s="171"/>
      <c r="C997" s="171"/>
      <c r="D997" s="171">
        <v>3213</v>
      </c>
      <c r="E997" s="171"/>
      <c r="F997" s="171"/>
      <c r="G997" s="273" t="s">
        <v>420</v>
      </c>
      <c r="H997" s="313" t="s">
        <v>30</v>
      </c>
      <c r="I997" s="279">
        <f>I998+I1001</f>
        <v>2500</v>
      </c>
      <c r="J997" s="411">
        <f t="shared" ref="J997:K997" si="403">J998+J1001</f>
        <v>2500</v>
      </c>
      <c r="K997" s="411">
        <f t="shared" si="403"/>
        <v>2400</v>
      </c>
      <c r="O997" s="10"/>
    </row>
    <row r="998" spans="1:15" ht="20.100000000000001" hidden="1" customHeight="1" x14ac:dyDescent="0.25">
      <c r="A998" s="171"/>
      <c r="B998" s="171"/>
      <c r="C998" s="171"/>
      <c r="D998" s="171"/>
      <c r="E998" s="169" t="s">
        <v>113</v>
      </c>
      <c r="F998" s="169"/>
      <c r="G998" s="273" t="s">
        <v>420</v>
      </c>
      <c r="H998" s="169" t="s">
        <v>114</v>
      </c>
      <c r="I998" s="279">
        <f>I999+I1000</f>
        <v>2500</v>
      </c>
      <c r="J998" s="411">
        <f t="shared" ref="J998:K998" si="404">J999+J1000</f>
        <v>2500</v>
      </c>
      <c r="K998" s="411">
        <f t="shared" si="404"/>
        <v>2400</v>
      </c>
      <c r="O998" s="10"/>
    </row>
    <row r="999" spans="1:15" ht="20.100000000000001" hidden="1" customHeight="1" x14ac:dyDescent="0.25">
      <c r="A999" s="171"/>
      <c r="B999" s="171"/>
      <c r="C999" s="171"/>
      <c r="D999" s="171"/>
      <c r="E999" s="169"/>
      <c r="F999" s="169" t="s">
        <v>115</v>
      </c>
      <c r="G999" s="273" t="s">
        <v>420</v>
      </c>
      <c r="H999" s="169" t="s">
        <v>319</v>
      </c>
      <c r="I999" s="279">
        <v>2500</v>
      </c>
      <c r="J999" s="410">
        <v>2500</v>
      </c>
      <c r="K999" s="410">
        <v>2400</v>
      </c>
      <c r="O999" s="10"/>
    </row>
    <row r="1000" spans="1:15" ht="20.100000000000001" hidden="1" customHeight="1" x14ac:dyDescent="0.25">
      <c r="A1000" s="171"/>
      <c r="B1000" s="171"/>
      <c r="C1000" s="171"/>
      <c r="D1000" s="171"/>
      <c r="E1000" s="169"/>
      <c r="F1000" s="169" t="s">
        <v>117</v>
      </c>
      <c r="G1000" s="273" t="s">
        <v>420</v>
      </c>
      <c r="H1000" s="169" t="s">
        <v>320</v>
      </c>
      <c r="I1000" s="279">
        <v>0</v>
      </c>
      <c r="J1000" s="410">
        <v>0</v>
      </c>
      <c r="K1000" s="410">
        <v>0</v>
      </c>
      <c r="O1000" s="10"/>
    </row>
    <row r="1001" spans="1:15" ht="20.100000000000001" hidden="1" customHeight="1" x14ac:dyDescent="0.25">
      <c r="A1001" s="171"/>
      <c r="B1001" s="171"/>
      <c r="C1001" s="171"/>
      <c r="D1001" s="171"/>
      <c r="E1001" s="169" t="s">
        <v>119</v>
      </c>
      <c r="F1001" s="169"/>
      <c r="G1001" s="273" t="s">
        <v>420</v>
      </c>
      <c r="H1001" s="169" t="s">
        <v>120</v>
      </c>
      <c r="I1001" s="279">
        <f>I1002</f>
        <v>0</v>
      </c>
      <c r="J1001" s="411">
        <f t="shared" ref="J1001:K1001" si="405">J1002</f>
        <v>0</v>
      </c>
      <c r="K1001" s="411">
        <f t="shared" si="405"/>
        <v>0</v>
      </c>
      <c r="O1001" s="10"/>
    </row>
    <row r="1002" spans="1:15" ht="20.100000000000001" hidden="1" customHeight="1" x14ac:dyDescent="0.25">
      <c r="A1002" s="171"/>
      <c r="B1002" s="171"/>
      <c r="C1002" s="171"/>
      <c r="D1002" s="171"/>
      <c r="E1002" s="169"/>
      <c r="F1002" s="169" t="s">
        <v>121</v>
      </c>
      <c r="G1002" s="273" t="s">
        <v>420</v>
      </c>
      <c r="H1002" s="169" t="s">
        <v>120</v>
      </c>
      <c r="I1002" s="279">
        <v>0</v>
      </c>
      <c r="J1002" s="410">
        <v>0</v>
      </c>
      <c r="K1002" s="410">
        <v>0</v>
      </c>
      <c r="O1002" s="10"/>
    </row>
    <row r="1003" spans="1:15" s="4" customFormat="1" ht="20.100000000000001" customHeight="1" x14ac:dyDescent="0.25">
      <c r="A1003" s="172"/>
      <c r="B1003" s="172"/>
      <c r="C1003" s="172">
        <v>322</v>
      </c>
      <c r="D1003" s="172"/>
      <c r="E1003" s="172"/>
      <c r="F1003" s="172"/>
      <c r="G1003" s="273" t="s">
        <v>420</v>
      </c>
      <c r="H1003" s="226" t="s">
        <v>31</v>
      </c>
      <c r="I1003" s="286">
        <f>I1004+I1014+I1019</f>
        <v>56600</v>
      </c>
      <c r="J1003" s="415">
        <f t="shared" ref="J1003:K1003" si="406">J1004+J1014+J1019</f>
        <v>58000</v>
      </c>
      <c r="K1003" s="415">
        <f t="shared" si="406"/>
        <v>59300</v>
      </c>
      <c r="L1003" s="2"/>
      <c r="M1003" s="3"/>
      <c r="N1003" s="3"/>
      <c r="O1003" s="8"/>
    </row>
    <row r="1004" spans="1:15" ht="20.100000000000001" hidden="1" customHeight="1" x14ac:dyDescent="0.25">
      <c r="A1004" s="171"/>
      <c r="B1004" s="171"/>
      <c r="C1004" s="171"/>
      <c r="D1004" s="171">
        <v>3221</v>
      </c>
      <c r="E1004" s="171"/>
      <c r="F1004" s="171"/>
      <c r="G1004" s="273" t="s">
        <v>420</v>
      </c>
      <c r="H1004" s="313" t="s">
        <v>122</v>
      </c>
      <c r="I1004" s="279">
        <f>I1005+I1010+I1012+I1008</f>
        <v>5600</v>
      </c>
      <c r="J1004" s="411">
        <f t="shared" ref="J1004:K1004" si="407">J1005+J1010+J1012+J1008</f>
        <v>5600</v>
      </c>
      <c r="K1004" s="411">
        <f t="shared" si="407"/>
        <v>4700</v>
      </c>
      <c r="O1004" s="10"/>
    </row>
    <row r="1005" spans="1:15" ht="20.100000000000001" hidden="1" customHeight="1" x14ac:dyDescent="0.25">
      <c r="A1005" s="171"/>
      <c r="B1005" s="171"/>
      <c r="C1005" s="171"/>
      <c r="D1005" s="171"/>
      <c r="E1005" s="169" t="s">
        <v>123</v>
      </c>
      <c r="F1005" s="169"/>
      <c r="G1005" s="273" t="s">
        <v>420</v>
      </c>
      <c r="H1005" s="169" t="s">
        <v>124</v>
      </c>
      <c r="I1005" s="279">
        <f>I1006+I1007</f>
        <v>3900</v>
      </c>
      <c r="J1005" s="410">
        <f>J1006+J1007</f>
        <v>4000</v>
      </c>
      <c r="K1005" s="410">
        <f>K1006+K1007</f>
        <v>3100</v>
      </c>
      <c r="O1005" s="10"/>
    </row>
    <row r="1006" spans="1:15" ht="20.100000000000001" hidden="1" customHeight="1" x14ac:dyDescent="0.25">
      <c r="A1006" s="171"/>
      <c r="B1006" s="171"/>
      <c r="C1006" s="171"/>
      <c r="D1006" s="171"/>
      <c r="E1006" s="169"/>
      <c r="F1006" s="169" t="s">
        <v>125</v>
      </c>
      <c r="G1006" s="273" t="s">
        <v>420</v>
      </c>
      <c r="H1006" s="169" t="s">
        <v>124</v>
      </c>
      <c r="I1006" s="279">
        <v>600</v>
      </c>
      <c r="J1006" s="410">
        <v>600</v>
      </c>
      <c r="K1006" s="410">
        <v>600</v>
      </c>
      <c r="O1006" s="10"/>
    </row>
    <row r="1007" spans="1:15" ht="15" hidden="1" customHeight="1" x14ac:dyDescent="0.25">
      <c r="A1007" s="171"/>
      <c r="B1007" s="171"/>
      <c r="C1007" s="171"/>
      <c r="D1007" s="171"/>
      <c r="E1007" s="169"/>
      <c r="F1007" s="169" t="s">
        <v>126</v>
      </c>
      <c r="G1007" s="273" t="s">
        <v>420</v>
      </c>
      <c r="H1007" s="169" t="s">
        <v>321</v>
      </c>
      <c r="I1007" s="279">
        <v>3300</v>
      </c>
      <c r="J1007" s="410">
        <v>3400</v>
      </c>
      <c r="K1007" s="410">
        <v>2500</v>
      </c>
      <c r="O1007" s="10"/>
    </row>
    <row r="1008" spans="1:15" ht="30" hidden="1" customHeight="1" x14ac:dyDescent="0.25">
      <c r="A1008" s="171"/>
      <c r="B1008" s="171"/>
      <c r="C1008" s="171"/>
      <c r="D1008" s="171"/>
      <c r="E1008" s="169" t="s">
        <v>128</v>
      </c>
      <c r="F1008" s="169"/>
      <c r="G1008" s="273" t="s">
        <v>420</v>
      </c>
      <c r="H1008" s="169" t="s">
        <v>129</v>
      </c>
      <c r="I1008" s="279">
        <f>I1009</f>
        <v>0</v>
      </c>
      <c r="J1008" s="411">
        <f t="shared" ref="J1008:K1008" si="408">J1009</f>
        <v>0</v>
      </c>
      <c r="K1008" s="411">
        <f t="shared" si="408"/>
        <v>0</v>
      </c>
      <c r="O1008" s="10"/>
    </row>
    <row r="1009" spans="1:16" ht="30" hidden="1" customHeight="1" x14ac:dyDescent="0.25">
      <c r="A1009" s="171"/>
      <c r="B1009" s="171"/>
      <c r="C1009" s="171"/>
      <c r="D1009" s="171"/>
      <c r="E1009" s="169"/>
      <c r="F1009" s="169" t="s">
        <v>130</v>
      </c>
      <c r="G1009" s="273" t="s">
        <v>420</v>
      </c>
      <c r="H1009" s="169" t="s">
        <v>129</v>
      </c>
      <c r="I1009" s="279">
        <v>0</v>
      </c>
      <c r="J1009" s="410">
        <v>0</v>
      </c>
      <c r="K1009" s="410">
        <v>0</v>
      </c>
      <c r="O1009" s="10"/>
    </row>
    <row r="1010" spans="1:16" ht="20.100000000000001" hidden="1" customHeight="1" x14ac:dyDescent="0.25">
      <c r="A1010" s="171"/>
      <c r="B1010" s="171"/>
      <c r="C1010" s="171"/>
      <c r="D1010" s="171"/>
      <c r="E1010" s="169" t="s">
        <v>131</v>
      </c>
      <c r="F1010" s="169"/>
      <c r="G1010" s="273" t="s">
        <v>420</v>
      </c>
      <c r="H1010" s="169" t="s">
        <v>132</v>
      </c>
      <c r="I1010" s="279">
        <f>I1011</f>
        <v>400</v>
      </c>
      <c r="J1010" s="410">
        <f>J1011</f>
        <v>300</v>
      </c>
      <c r="K1010" s="410">
        <f>K1011</f>
        <v>300</v>
      </c>
      <c r="M1010" s="10"/>
      <c r="O1010" s="10"/>
    </row>
    <row r="1011" spans="1:16" ht="20.100000000000001" hidden="1" customHeight="1" x14ac:dyDescent="0.25">
      <c r="A1011" s="171"/>
      <c r="B1011" s="171"/>
      <c r="C1011" s="171"/>
      <c r="D1011" s="171"/>
      <c r="E1011" s="169"/>
      <c r="F1011" s="169" t="s">
        <v>133</v>
      </c>
      <c r="G1011" s="273" t="s">
        <v>420</v>
      </c>
      <c r="H1011" s="169" t="s">
        <v>132</v>
      </c>
      <c r="I1011" s="279">
        <v>400</v>
      </c>
      <c r="J1011" s="412">
        <v>300</v>
      </c>
      <c r="K1011" s="412">
        <v>300</v>
      </c>
      <c r="M1011" s="10"/>
      <c r="O1011" s="10"/>
    </row>
    <row r="1012" spans="1:16" ht="20.100000000000001" hidden="1" customHeight="1" x14ac:dyDescent="0.25">
      <c r="A1012" s="171"/>
      <c r="B1012" s="171"/>
      <c r="C1012" s="171"/>
      <c r="D1012" s="171"/>
      <c r="E1012" s="169" t="s">
        <v>134</v>
      </c>
      <c r="F1012" s="169"/>
      <c r="G1012" s="273" t="s">
        <v>420</v>
      </c>
      <c r="H1012" s="169" t="s">
        <v>135</v>
      </c>
      <c r="I1012" s="279">
        <f>I1013</f>
        <v>1300</v>
      </c>
      <c r="J1012" s="410">
        <f>J1013</f>
        <v>1300</v>
      </c>
      <c r="K1012" s="410">
        <f>K1013</f>
        <v>1300</v>
      </c>
      <c r="O1012" s="10"/>
      <c r="P1012" s="1"/>
    </row>
    <row r="1013" spans="1:16" ht="20.100000000000001" hidden="1" customHeight="1" x14ac:dyDescent="0.25">
      <c r="A1013" s="171"/>
      <c r="B1013" s="171"/>
      <c r="C1013" s="171"/>
      <c r="D1013" s="171"/>
      <c r="E1013" s="169"/>
      <c r="F1013" s="169" t="s">
        <v>136</v>
      </c>
      <c r="G1013" s="273" t="s">
        <v>420</v>
      </c>
      <c r="H1013" s="169" t="s">
        <v>135</v>
      </c>
      <c r="I1013" s="279">
        <v>1300</v>
      </c>
      <c r="J1013" s="410">
        <v>1300</v>
      </c>
      <c r="K1013" s="410">
        <v>1300</v>
      </c>
      <c r="O1013" s="10"/>
      <c r="P1013" s="1"/>
    </row>
    <row r="1014" spans="1:16" ht="20.100000000000001" hidden="1" customHeight="1" x14ac:dyDescent="0.25">
      <c r="A1014" s="171"/>
      <c r="B1014" s="171"/>
      <c r="C1014" s="171"/>
      <c r="D1014" s="171">
        <v>3222</v>
      </c>
      <c r="E1014" s="171"/>
      <c r="F1014" s="171"/>
      <c r="G1014" s="273" t="s">
        <v>420</v>
      </c>
      <c r="H1014" s="313" t="s">
        <v>33</v>
      </c>
      <c r="I1014" s="279">
        <f>I1015+I1017</f>
        <v>33700</v>
      </c>
      <c r="J1014" s="410">
        <f>J1015+J1017</f>
        <v>34700</v>
      </c>
      <c r="K1014" s="410">
        <f>K1015+K1017</f>
        <v>35700</v>
      </c>
      <c r="O1014" s="10"/>
      <c r="P1014" s="1"/>
    </row>
    <row r="1015" spans="1:16" ht="20.100000000000001" hidden="1" customHeight="1" x14ac:dyDescent="0.25">
      <c r="A1015" s="171"/>
      <c r="B1015" s="171"/>
      <c r="C1015" s="171"/>
      <c r="D1015" s="171"/>
      <c r="E1015" s="169" t="s">
        <v>140</v>
      </c>
      <c r="F1015" s="169"/>
      <c r="G1015" s="273" t="s">
        <v>420</v>
      </c>
      <c r="H1015" s="169" t="s">
        <v>141</v>
      </c>
      <c r="I1015" s="279">
        <f>I1016</f>
        <v>10400</v>
      </c>
      <c r="J1015" s="410">
        <f>J1016</f>
        <v>10700</v>
      </c>
      <c r="K1015" s="410">
        <f>K1016</f>
        <v>11000</v>
      </c>
      <c r="O1015" s="10"/>
      <c r="P1015" s="1"/>
    </row>
    <row r="1016" spans="1:16" ht="20.100000000000001" hidden="1" customHeight="1" x14ac:dyDescent="0.25">
      <c r="A1016" s="171"/>
      <c r="B1016" s="171"/>
      <c r="C1016" s="171"/>
      <c r="D1016" s="171"/>
      <c r="E1016" s="169"/>
      <c r="F1016" s="169" t="s">
        <v>142</v>
      </c>
      <c r="G1016" s="273" t="s">
        <v>420</v>
      </c>
      <c r="H1016" s="169" t="s">
        <v>141</v>
      </c>
      <c r="I1016" s="279">
        <v>10400</v>
      </c>
      <c r="J1016" s="410">
        <v>10700</v>
      </c>
      <c r="K1016" s="410">
        <v>11000</v>
      </c>
      <c r="O1016" s="10"/>
      <c r="P1016" s="1"/>
    </row>
    <row r="1017" spans="1:16" ht="20.100000000000001" hidden="1" customHeight="1" x14ac:dyDescent="0.25">
      <c r="A1017" s="171"/>
      <c r="B1017" s="171"/>
      <c r="C1017" s="171"/>
      <c r="D1017" s="171"/>
      <c r="E1017" s="169" t="s">
        <v>143</v>
      </c>
      <c r="F1017" s="169"/>
      <c r="G1017" s="273" t="s">
        <v>420</v>
      </c>
      <c r="H1017" s="169" t="s">
        <v>144</v>
      </c>
      <c r="I1017" s="279">
        <f>I1018</f>
        <v>23300</v>
      </c>
      <c r="J1017" s="410">
        <f>J1018</f>
        <v>24000</v>
      </c>
      <c r="K1017" s="410">
        <f>K1018</f>
        <v>24700</v>
      </c>
      <c r="L1017" s="9"/>
      <c r="O1017" s="10"/>
      <c r="P1017" s="1"/>
    </row>
    <row r="1018" spans="1:16" ht="20.100000000000001" hidden="1" customHeight="1" x14ac:dyDescent="0.25">
      <c r="A1018" s="171"/>
      <c r="B1018" s="171"/>
      <c r="C1018" s="171"/>
      <c r="D1018" s="171"/>
      <c r="E1018" s="169"/>
      <c r="F1018" s="169" t="s">
        <v>145</v>
      </c>
      <c r="G1018" s="273" t="s">
        <v>420</v>
      </c>
      <c r="H1018" s="169" t="s">
        <v>144</v>
      </c>
      <c r="I1018" s="279">
        <v>23300</v>
      </c>
      <c r="J1018" s="410">
        <v>24000</v>
      </c>
      <c r="K1018" s="410">
        <v>24700</v>
      </c>
      <c r="L1018" s="9"/>
      <c r="O1018" s="10"/>
      <c r="P1018" s="1"/>
    </row>
    <row r="1019" spans="1:16" ht="20.100000000000001" hidden="1" customHeight="1" x14ac:dyDescent="0.25">
      <c r="A1019" s="171"/>
      <c r="B1019" s="171"/>
      <c r="C1019" s="171"/>
      <c r="D1019" s="254">
        <v>3223</v>
      </c>
      <c r="E1019" s="254"/>
      <c r="F1019" s="254"/>
      <c r="G1019" s="273" t="s">
        <v>420</v>
      </c>
      <c r="H1019" s="355" t="s">
        <v>34</v>
      </c>
      <c r="I1019" s="279">
        <f>I1020+I1023+I1025</f>
        <v>17300</v>
      </c>
      <c r="J1019" s="410">
        <f>J1020+J1023+J1025</f>
        <v>17700</v>
      </c>
      <c r="K1019" s="410">
        <f>K1020+K1023+K1025</f>
        <v>18900</v>
      </c>
      <c r="L1019" s="9"/>
      <c r="O1019" s="10"/>
      <c r="P1019" s="1"/>
    </row>
    <row r="1020" spans="1:16" ht="20.100000000000001" hidden="1" customHeight="1" x14ac:dyDescent="0.25">
      <c r="A1020" s="171"/>
      <c r="B1020" s="171"/>
      <c r="C1020" s="171"/>
      <c r="D1020" s="254"/>
      <c r="E1020" s="169" t="s">
        <v>146</v>
      </c>
      <c r="F1020" s="169"/>
      <c r="G1020" s="273" t="s">
        <v>420</v>
      </c>
      <c r="H1020" s="169" t="s">
        <v>147</v>
      </c>
      <c r="I1020" s="279">
        <f>I1021+I1022</f>
        <v>9000</v>
      </c>
      <c r="J1020" s="410">
        <f>J1021+J1022</f>
        <v>9100</v>
      </c>
      <c r="K1020" s="410">
        <f>K1021+K1022</f>
        <v>10100</v>
      </c>
      <c r="L1020" s="9"/>
      <c r="O1020" s="10"/>
      <c r="P1020" s="1"/>
    </row>
    <row r="1021" spans="1:16" ht="20.100000000000001" hidden="1" customHeight="1" x14ac:dyDescent="0.25">
      <c r="A1021" s="171"/>
      <c r="B1021" s="171"/>
      <c r="C1021" s="171"/>
      <c r="D1021" s="254"/>
      <c r="E1021" s="169"/>
      <c r="F1021" s="169" t="s">
        <v>148</v>
      </c>
      <c r="G1021" s="273" t="s">
        <v>420</v>
      </c>
      <c r="H1021" s="169" t="s">
        <v>147</v>
      </c>
      <c r="I1021" s="279">
        <v>4500</v>
      </c>
      <c r="J1021" s="410">
        <v>4500</v>
      </c>
      <c r="K1021" s="410">
        <v>5000</v>
      </c>
      <c r="L1021" s="9"/>
      <c r="O1021" s="10"/>
      <c r="P1021" s="1"/>
    </row>
    <row r="1022" spans="1:16" ht="20.100000000000001" hidden="1" customHeight="1" x14ac:dyDescent="0.25">
      <c r="A1022" s="171"/>
      <c r="B1022" s="171"/>
      <c r="C1022" s="171"/>
      <c r="D1022" s="254"/>
      <c r="E1022" s="169"/>
      <c r="F1022" s="169" t="s">
        <v>149</v>
      </c>
      <c r="G1022" s="273" t="s">
        <v>420</v>
      </c>
      <c r="H1022" s="169" t="s">
        <v>150</v>
      </c>
      <c r="I1022" s="279">
        <v>4500</v>
      </c>
      <c r="J1022" s="410">
        <v>4600</v>
      </c>
      <c r="K1022" s="410">
        <v>5100</v>
      </c>
      <c r="L1022" s="9"/>
      <c r="O1022" s="10"/>
      <c r="P1022" s="1"/>
    </row>
    <row r="1023" spans="1:16" ht="20.100000000000001" hidden="1" customHeight="1" x14ac:dyDescent="0.25">
      <c r="A1023" s="171"/>
      <c r="B1023" s="171"/>
      <c r="C1023" s="171"/>
      <c r="D1023" s="254"/>
      <c r="E1023" s="169" t="s">
        <v>151</v>
      </c>
      <c r="F1023" s="169"/>
      <c r="G1023" s="273" t="s">
        <v>420</v>
      </c>
      <c r="H1023" s="169" t="s">
        <v>152</v>
      </c>
      <c r="I1023" s="279">
        <f>I1024</f>
        <v>5800</v>
      </c>
      <c r="J1023" s="410">
        <f>J1024</f>
        <v>6000</v>
      </c>
      <c r="K1023" s="410">
        <f>K1024</f>
        <v>6100</v>
      </c>
      <c r="O1023" s="10"/>
      <c r="P1023" s="1"/>
    </row>
    <row r="1024" spans="1:16" ht="20.100000000000001" hidden="1" customHeight="1" x14ac:dyDescent="0.25">
      <c r="A1024" s="171"/>
      <c r="B1024" s="171"/>
      <c r="C1024" s="171"/>
      <c r="D1024" s="254"/>
      <c r="E1024" s="169"/>
      <c r="F1024" s="169" t="s">
        <v>153</v>
      </c>
      <c r="G1024" s="273" t="s">
        <v>420</v>
      </c>
      <c r="H1024" s="169" t="s">
        <v>152</v>
      </c>
      <c r="I1024" s="279">
        <v>5800</v>
      </c>
      <c r="J1024" s="410">
        <v>6000</v>
      </c>
      <c r="K1024" s="410">
        <v>6100</v>
      </c>
      <c r="O1024" s="10"/>
      <c r="P1024" s="1"/>
    </row>
    <row r="1025" spans="1:16" ht="20.100000000000001" hidden="1" customHeight="1" x14ac:dyDescent="0.25">
      <c r="A1025" s="171"/>
      <c r="B1025" s="171"/>
      <c r="C1025" s="171"/>
      <c r="D1025" s="254"/>
      <c r="E1025" s="169" t="s">
        <v>154</v>
      </c>
      <c r="F1025" s="169"/>
      <c r="G1025" s="273" t="s">
        <v>420</v>
      </c>
      <c r="H1025" s="169" t="s">
        <v>155</v>
      </c>
      <c r="I1025" s="279">
        <f>I1026</f>
        <v>2500</v>
      </c>
      <c r="J1025" s="410">
        <f>J1026</f>
        <v>2600</v>
      </c>
      <c r="K1025" s="410">
        <f>K1026</f>
        <v>2700</v>
      </c>
      <c r="O1025" s="10"/>
      <c r="P1025" s="1"/>
    </row>
    <row r="1026" spans="1:16" ht="20.100000000000001" hidden="1" customHeight="1" x14ac:dyDescent="0.25">
      <c r="A1026" s="171"/>
      <c r="B1026" s="171"/>
      <c r="C1026" s="171"/>
      <c r="D1026" s="254"/>
      <c r="E1026" s="169"/>
      <c r="F1026" s="169" t="s">
        <v>156</v>
      </c>
      <c r="G1026" s="273" t="s">
        <v>420</v>
      </c>
      <c r="H1026" s="169" t="s">
        <v>155</v>
      </c>
      <c r="I1026" s="279">
        <v>2500</v>
      </c>
      <c r="J1026" s="410">
        <v>2600</v>
      </c>
      <c r="K1026" s="410">
        <v>2700</v>
      </c>
      <c r="O1026" s="10"/>
      <c r="P1026" s="1"/>
    </row>
    <row r="1027" spans="1:16" s="4" customFormat="1" ht="20.100000000000001" customHeight="1" x14ac:dyDescent="0.25">
      <c r="A1027" s="172"/>
      <c r="B1027" s="172"/>
      <c r="C1027" s="172">
        <v>323</v>
      </c>
      <c r="D1027" s="245"/>
      <c r="E1027" s="245"/>
      <c r="F1027" s="245"/>
      <c r="G1027" s="273" t="s">
        <v>420</v>
      </c>
      <c r="H1027" s="173" t="s">
        <v>38</v>
      </c>
      <c r="I1027" s="286">
        <f>I1028+I1037+I1045+I1050+I1042+I1053</f>
        <v>101200</v>
      </c>
      <c r="J1027" s="415">
        <f t="shared" ref="J1027:K1027" si="409">J1028+J1037+J1045+J1050+J1042+J1053</f>
        <v>95200</v>
      </c>
      <c r="K1027" s="415">
        <f t="shared" si="409"/>
        <v>91900</v>
      </c>
      <c r="L1027" s="2"/>
      <c r="M1027" s="3"/>
      <c r="N1027" s="3"/>
      <c r="O1027" s="8"/>
      <c r="P1027" s="3"/>
    </row>
    <row r="1028" spans="1:16" ht="20.100000000000001" hidden="1" customHeight="1" x14ac:dyDescent="0.25">
      <c r="A1028" s="171"/>
      <c r="B1028" s="171"/>
      <c r="C1028" s="171"/>
      <c r="D1028" s="253">
        <v>3231</v>
      </c>
      <c r="E1028" s="253"/>
      <c r="F1028" s="253"/>
      <c r="G1028" s="273" t="s">
        <v>420</v>
      </c>
      <c r="H1028" s="355" t="s">
        <v>171</v>
      </c>
      <c r="I1028" s="279">
        <f>I1029+I1031+I1033+I1035</f>
        <v>2100</v>
      </c>
      <c r="J1028" s="411">
        <f t="shared" ref="J1028:K1028" si="410">J1029+J1031+J1033+J1035</f>
        <v>2200</v>
      </c>
      <c r="K1028" s="411">
        <f t="shared" si="410"/>
        <v>2200</v>
      </c>
      <c r="O1028" s="10"/>
      <c r="P1028" s="1"/>
    </row>
    <row r="1029" spans="1:16" ht="20.100000000000001" hidden="1" customHeight="1" x14ac:dyDescent="0.25">
      <c r="A1029" s="171"/>
      <c r="B1029" s="171"/>
      <c r="C1029" s="171"/>
      <c r="D1029" s="171"/>
      <c r="E1029" s="169" t="s">
        <v>172</v>
      </c>
      <c r="F1029" s="169"/>
      <c r="G1029" s="273" t="s">
        <v>420</v>
      </c>
      <c r="H1029" s="169" t="s">
        <v>173</v>
      </c>
      <c r="I1029" s="279">
        <f t="shared" ref="I1029:K1029" si="411">I1030</f>
        <v>1600</v>
      </c>
      <c r="J1029" s="410">
        <f t="shared" si="411"/>
        <v>1700</v>
      </c>
      <c r="K1029" s="410">
        <f t="shared" si="411"/>
        <v>1700</v>
      </c>
      <c r="O1029" s="10"/>
      <c r="P1029" s="1"/>
    </row>
    <row r="1030" spans="1:16" ht="20.100000000000001" hidden="1" customHeight="1" x14ac:dyDescent="0.25">
      <c r="A1030" s="171"/>
      <c r="B1030" s="171"/>
      <c r="C1030" s="171"/>
      <c r="D1030" s="171"/>
      <c r="E1030" s="169"/>
      <c r="F1030" s="169" t="s">
        <v>174</v>
      </c>
      <c r="G1030" s="273" t="s">
        <v>420</v>
      </c>
      <c r="H1030" s="169" t="s">
        <v>173</v>
      </c>
      <c r="I1030" s="279">
        <v>1600</v>
      </c>
      <c r="J1030" s="410">
        <v>1700</v>
      </c>
      <c r="K1030" s="410">
        <v>1700</v>
      </c>
      <c r="O1030" s="10"/>
      <c r="P1030" s="1"/>
    </row>
    <row r="1031" spans="1:16" ht="20.100000000000001" hidden="1" customHeight="1" x14ac:dyDescent="0.25">
      <c r="A1031" s="171"/>
      <c r="B1031" s="171"/>
      <c r="C1031" s="171"/>
      <c r="D1031" s="171"/>
      <c r="E1031" s="169" t="s">
        <v>175</v>
      </c>
      <c r="F1031" s="169"/>
      <c r="G1031" s="273" t="s">
        <v>420</v>
      </c>
      <c r="H1031" s="169" t="s">
        <v>176</v>
      </c>
      <c r="I1031" s="279">
        <f>I1032</f>
        <v>0</v>
      </c>
      <c r="J1031" s="411">
        <f t="shared" ref="J1031:K1031" si="412">J1032</f>
        <v>0</v>
      </c>
      <c r="K1031" s="411">
        <f t="shared" si="412"/>
        <v>0</v>
      </c>
      <c r="O1031" s="10"/>
      <c r="P1031" s="1"/>
    </row>
    <row r="1032" spans="1:16" ht="20.100000000000001" hidden="1" customHeight="1" x14ac:dyDescent="0.25">
      <c r="A1032" s="171"/>
      <c r="B1032" s="171"/>
      <c r="C1032" s="171"/>
      <c r="D1032" s="171"/>
      <c r="E1032" s="169"/>
      <c r="F1032" s="169" t="s">
        <v>177</v>
      </c>
      <c r="G1032" s="273" t="s">
        <v>420</v>
      </c>
      <c r="H1032" s="169" t="s">
        <v>176</v>
      </c>
      <c r="I1032" s="279">
        <v>0</v>
      </c>
      <c r="J1032" s="410">
        <v>0</v>
      </c>
      <c r="K1032" s="410">
        <v>0</v>
      </c>
      <c r="O1032" s="10"/>
      <c r="P1032" s="1"/>
    </row>
    <row r="1033" spans="1:16" ht="20.100000000000001" hidden="1" customHeight="1" x14ac:dyDescent="0.25">
      <c r="A1033" s="171"/>
      <c r="B1033" s="171"/>
      <c r="C1033" s="171"/>
      <c r="D1033" s="171"/>
      <c r="E1033" s="169" t="s">
        <v>178</v>
      </c>
      <c r="F1033" s="169"/>
      <c r="G1033" s="273" t="s">
        <v>420</v>
      </c>
      <c r="H1033" s="169" t="s">
        <v>179</v>
      </c>
      <c r="I1033" s="279">
        <f>I1034</f>
        <v>500</v>
      </c>
      <c r="J1033" s="411">
        <f t="shared" ref="J1033:K1033" si="413">J1034</f>
        <v>500</v>
      </c>
      <c r="K1033" s="411">
        <f t="shared" si="413"/>
        <v>500</v>
      </c>
      <c r="O1033" s="10"/>
      <c r="P1033" s="1"/>
    </row>
    <row r="1034" spans="1:16" ht="20.100000000000001" hidden="1" customHeight="1" x14ac:dyDescent="0.25">
      <c r="A1034" s="171"/>
      <c r="B1034" s="171"/>
      <c r="C1034" s="171"/>
      <c r="D1034" s="171"/>
      <c r="E1034" s="169"/>
      <c r="F1034" s="169" t="s">
        <v>180</v>
      </c>
      <c r="G1034" s="273" t="s">
        <v>420</v>
      </c>
      <c r="H1034" s="169" t="s">
        <v>179</v>
      </c>
      <c r="I1034" s="279">
        <v>500</v>
      </c>
      <c r="J1034" s="410">
        <v>500</v>
      </c>
      <c r="K1034" s="410">
        <v>500</v>
      </c>
      <c r="O1034" s="10"/>
      <c r="P1034" s="1"/>
    </row>
    <row r="1035" spans="1:16" ht="20.100000000000001" hidden="1" customHeight="1" x14ac:dyDescent="0.25">
      <c r="A1035" s="171"/>
      <c r="B1035" s="171"/>
      <c r="C1035" s="171"/>
      <c r="D1035" s="171"/>
      <c r="E1035" s="169" t="s">
        <v>181</v>
      </c>
      <c r="F1035" s="169"/>
      <c r="G1035" s="273" t="s">
        <v>420</v>
      </c>
      <c r="H1035" s="169" t="s">
        <v>182</v>
      </c>
      <c r="I1035" s="279">
        <f>I1036</f>
        <v>0</v>
      </c>
      <c r="J1035" s="411">
        <f t="shared" ref="J1035:K1035" si="414">J1036</f>
        <v>0</v>
      </c>
      <c r="K1035" s="411">
        <f t="shared" si="414"/>
        <v>0</v>
      </c>
      <c r="P1035" s="1"/>
    </row>
    <row r="1036" spans="1:16" ht="20.100000000000001" hidden="1" customHeight="1" x14ac:dyDescent="0.25">
      <c r="A1036" s="171"/>
      <c r="B1036" s="171"/>
      <c r="C1036" s="171"/>
      <c r="D1036" s="171"/>
      <c r="E1036" s="169"/>
      <c r="F1036" s="169" t="s">
        <v>183</v>
      </c>
      <c r="G1036" s="273" t="s">
        <v>420</v>
      </c>
      <c r="H1036" s="169" t="s">
        <v>182</v>
      </c>
      <c r="I1036" s="279">
        <v>0</v>
      </c>
      <c r="J1036" s="410">
        <v>0</v>
      </c>
      <c r="K1036" s="410">
        <v>0</v>
      </c>
      <c r="P1036" s="1"/>
    </row>
    <row r="1037" spans="1:16" ht="15" hidden="1" customHeight="1" x14ac:dyDescent="0.25">
      <c r="A1037" s="171"/>
      <c r="B1037" s="171"/>
      <c r="C1037" s="171"/>
      <c r="D1037" s="171">
        <v>3232</v>
      </c>
      <c r="E1037" s="171"/>
      <c r="F1037" s="171"/>
      <c r="G1037" s="273" t="s">
        <v>420</v>
      </c>
      <c r="H1037" s="313" t="s">
        <v>40</v>
      </c>
      <c r="I1037" s="279">
        <f>I1038+I1040</f>
        <v>18400</v>
      </c>
      <c r="J1037" s="411">
        <f t="shared" ref="J1037:K1037" si="415">J1038+J1040</f>
        <v>18900</v>
      </c>
      <c r="K1037" s="411">
        <f t="shared" si="415"/>
        <v>18900</v>
      </c>
      <c r="P1037" s="1"/>
    </row>
    <row r="1038" spans="1:16" ht="30" hidden="1" customHeight="1" x14ac:dyDescent="0.25">
      <c r="A1038" s="171"/>
      <c r="B1038" s="171"/>
      <c r="C1038" s="171"/>
      <c r="D1038" s="171"/>
      <c r="E1038" s="169" t="s">
        <v>184</v>
      </c>
      <c r="F1038" s="169"/>
      <c r="G1038" s="273" t="s">
        <v>420</v>
      </c>
      <c r="H1038" s="169" t="s">
        <v>185</v>
      </c>
      <c r="I1038" s="279">
        <f t="shared" ref="I1038:K1038" si="416">I1039</f>
        <v>17000</v>
      </c>
      <c r="J1038" s="410">
        <f t="shared" si="416"/>
        <v>17500</v>
      </c>
      <c r="K1038" s="410">
        <f t="shared" si="416"/>
        <v>17500</v>
      </c>
      <c r="P1038" s="1"/>
    </row>
    <row r="1039" spans="1:16" ht="30" hidden="1" customHeight="1" x14ac:dyDescent="0.25">
      <c r="A1039" s="171"/>
      <c r="B1039" s="171"/>
      <c r="C1039" s="171"/>
      <c r="D1039" s="171"/>
      <c r="E1039" s="169"/>
      <c r="F1039" s="169" t="s">
        <v>186</v>
      </c>
      <c r="G1039" s="273" t="s">
        <v>420</v>
      </c>
      <c r="H1039" s="169" t="s">
        <v>185</v>
      </c>
      <c r="I1039" s="279">
        <v>17000</v>
      </c>
      <c r="J1039" s="410">
        <v>17500</v>
      </c>
      <c r="K1039" s="410">
        <v>17500</v>
      </c>
      <c r="P1039" s="1"/>
    </row>
    <row r="1040" spans="1:16" s="170" customFormat="1" ht="30" hidden="1" customHeight="1" x14ac:dyDescent="0.25">
      <c r="A1040" s="171"/>
      <c r="B1040" s="171"/>
      <c r="C1040" s="171"/>
      <c r="D1040" s="171"/>
      <c r="E1040" s="169" t="s">
        <v>489</v>
      </c>
      <c r="F1040" s="169"/>
      <c r="G1040" s="273" t="s">
        <v>420</v>
      </c>
      <c r="H1040" s="169" t="s">
        <v>491</v>
      </c>
      <c r="I1040" s="279">
        <f>I1041</f>
        <v>1400</v>
      </c>
      <c r="J1040" s="411">
        <f t="shared" ref="J1040:K1040" si="417">J1041</f>
        <v>1400</v>
      </c>
      <c r="K1040" s="411">
        <f t="shared" si="417"/>
        <v>1400</v>
      </c>
      <c r="L1040" s="17"/>
      <c r="M1040" s="1"/>
      <c r="N1040" s="1"/>
      <c r="O1040" s="1"/>
      <c r="P1040" s="1"/>
    </row>
    <row r="1041" spans="1:16" s="170" customFormat="1" ht="30" hidden="1" customHeight="1" x14ac:dyDescent="0.25">
      <c r="A1041" s="171"/>
      <c r="B1041" s="171"/>
      <c r="C1041" s="171"/>
      <c r="D1041" s="171"/>
      <c r="E1041" s="169"/>
      <c r="F1041" s="169" t="s">
        <v>490</v>
      </c>
      <c r="G1041" s="273" t="s">
        <v>420</v>
      </c>
      <c r="H1041" s="169" t="s">
        <v>491</v>
      </c>
      <c r="I1041" s="279">
        <v>1400</v>
      </c>
      <c r="J1041" s="410">
        <v>1400</v>
      </c>
      <c r="K1041" s="410">
        <v>1400</v>
      </c>
      <c r="L1041" s="17"/>
      <c r="M1041" s="1"/>
      <c r="N1041" s="1"/>
      <c r="O1041" s="1"/>
      <c r="P1041" s="1"/>
    </row>
    <row r="1042" spans="1:16" ht="20.100000000000001" hidden="1" customHeight="1" x14ac:dyDescent="0.25">
      <c r="A1042" s="171"/>
      <c r="B1042" s="171"/>
      <c r="C1042" s="171"/>
      <c r="D1042" s="171">
        <v>3233</v>
      </c>
      <c r="E1042" s="171"/>
      <c r="F1042" s="171"/>
      <c r="G1042" s="273" t="s">
        <v>420</v>
      </c>
      <c r="H1042" s="313" t="s">
        <v>41</v>
      </c>
      <c r="I1042" s="279">
        <f>I1043</f>
        <v>0</v>
      </c>
      <c r="J1042" s="411">
        <f t="shared" ref="J1042:K1042" si="418">J1043</f>
        <v>0</v>
      </c>
      <c r="K1042" s="411">
        <f t="shared" si="418"/>
        <v>0</v>
      </c>
      <c r="P1042" s="1"/>
    </row>
    <row r="1043" spans="1:16" ht="20.100000000000001" hidden="1" customHeight="1" x14ac:dyDescent="0.25">
      <c r="A1043" s="171"/>
      <c r="B1043" s="171"/>
      <c r="C1043" s="171"/>
      <c r="D1043" s="171"/>
      <c r="E1043" s="169" t="s">
        <v>187</v>
      </c>
      <c r="F1043" s="169"/>
      <c r="G1043" s="273" t="s">
        <v>420</v>
      </c>
      <c r="H1043" s="169" t="s">
        <v>188</v>
      </c>
      <c r="I1043" s="279">
        <f>I1044</f>
        <v>0</v>
      </c>
      <c r="J1043" s="411">
        <f t="shared" ref="J1043:K1043" si="419">J1044</f>
        <v>0</v>
      </c>
      <c r="K1043" s="411">
        <f t="shared" si="419"/>
        <v>0</v>
      </c>
      <c r="P1043" s="1"/>
    </row>
    <row r="1044" spans="1:16" ht="20.100000000000001" hidden="1" customHeight="1" x14ac:dyDescent="0.25">
      <c r="A1044" s="171"/>
      <c r="B1044" s="171"/>
      <c r="C1044" s="171"/>
      <c r="D1044" s="171"/>
      <c r="E1044" s="169"/>
      <c r="F1044" s="169" t="s">
        <v>189</v>
      </c>
      <c r="G1044" s="273" t="s">
        <v>420</v>
      </c>
      <c r="H1044" s="169" t="s">
        <v>188</v>
      </c>
      <c r="I1044" s="279">
        <v>0</v>
      </c>
      <c r="J1044" s="410">
        <v>0</v>
      </c>
      <c r="K1044" s="410">
        <v>0</v>
      </c>
      <c r="P1044" s="1"/>
    </row>
    <row r="1045" spans="1:16" ht="20.100000000000001" hidden="1" customHeight="1" x14ac:dyDescent="0.25">
      <c r="A1045" s="171"/>
      <c r="B1045" s="171"/>
      <c r="C1045" s="171"/>
      <c r="D1045" s="171">
        <v>3236</v>
      </c>
      <c r="E1045" s="171"/>
      <c r="F1045" s="171"/>
      <c r="G1045" s="273" t="s">
        <v>420</v>
      </c>
      <c r="H1045" s="313" t="s">
        <v>44</v>
      </c>
      <c r="I1045" s="279">
        <f>I1046+I1048</f>
        <v>77000</v>
      </c>
      <c r="J1045" s="411">
        <f t="shared" ref="J1045:K1045" si="420">J1046+J1048</f>
        <v>70300</v>
      </c>
      <c r="K1045" s="411">
        <f t="shared" si="420"/>
        <v>66900</v>
      </c>
      <c r="P1045" s="1"/>
    </row>
    <row r="1046" spans="1:16" ht="20.100000000000001" hidden="1" customHeight="1" x14ac:dyDescent="0.25">
      <c r="A1046" s="171"/>
      <c r="B1046" s="171"/>
      <c r="C1046" s="171"/>
      <c r="D1046" s="171"/>
      <c r="E1046" s="169" t="s">
        <v>207</v>
      </c>
      <c r="F1046" s="169"/>
      <c r="G1046" s="273" t="s">
        <v>420</v>
      </c>
      <c r="H1046" s="169" t="s">
        <v>208</v>
      </c>
      <c r="I1046" s="279">
        <f t="shared" ref="I1046:K1046" si="421">I1047</f>
        <v>77000</v>
      </c>
      <c r="J1046" s="410">
        <f t="shared" si="421"/>
        <v>70300</v>
      </c>
      <c r="K1046" s="410">
        <f t="shared" si="421"/>
        <v>66900</v>
      </c>
      <c r="P1046" s="1"/>
    </row>
    <row r="1047" spans="1:16" ht="20.100000000000001" hidden="1" customHeight="1" x14ac:dyDescent="0.25">
      <c r="A1047" s="171"/>
      <c r="B1047" s="171"/>
      <c r="C1047" s="171"/>
      <c r="D1047" s="171"/>
      <c r="E1047" s="169"/>
      <c r="F1047" s="169" t="s">
        <v>209</v>
      </c>
      <c r="G1047" s="273" t="s">
        <v>420</v>
      </c>
      <c r="H1047" s="169" t="s">
        <v>208</v>
      </c>
      <c r="I1047" s="279">
        <v>77000</v>
      </c>
      <c r="J1047" s="410">
        <v>70300</v>
      </c>
      <c r="K1047" s="410">
        <v>66900</v>
      </c>
      <c r="P1047" s="1"/>
    </row>
    <row r="1048" spans="1:16" ht="20.100000000000001" hidden="1" customHeight="1" x14ac:dyDescent="0.25">
      <c r="A1048" s="171"/>
      <c r="B1048" s="171"/>
      <c r="C1048" s="171"/>
      <c r="D1048" s="171"/>
      <c r="E1048" s="169" t="s">
        <v>210</v>
      </c>
      <c r="F1048" s="169"/>
      <c r="G1048" s="273" t="s">
        <v>420</v>
      </c>
      <c r="H1048" s="169" t="s">
        <v>211</v>
      </c>
      <c r="I1048" s="279">
        <f>I1049</f>
        <v>0</v>
      </c>
      <c r="J1048" s="411">
        <f t="shared" ref="J1048:K1048" si="422">J1049</f>
        <v>0</v>
      </c>
      <c r="K1048" s="411">
        <f t="shared" si="422"/>
        <v>0</v>
      </c>
      <c r="P1048" s="1"/>
    </row>
    <row r="1049" spans="1:16" ht="20.100000000000001" hidden="1" customHeight="1" x14ac:dyDescent="0.25">
      <c r="A1049" s="171"/>
      <c r="B1049" s="171"/>
      <c r="C1049" s="171"/>
      <c r="D1049" s="171"/>
      <c r="E1049" s="169"/>
      <c r="F1049" s="169" t="s">
        <v>212</v>
      </c>
      <c r="G1049" s="273" t="s">
        <v>420</v>
      </c>
      <c r="H1049" s="169" t="s">
        <v>211</v>
      </c>
      <c r="I1049" s="279">
        <v>0</v>
      </c>
      <c r="J1049" s="410">
        <v>0</v>
      </c>
      <c r="K1049" s="410">
        <v>0</v>
      </c>
      <c r="P1049" s="1"/>
    </row>
    <row r="1050" spans="1:16" ht="20.100000000000001" hidden="1" customHeight="1" x14ac:dyDescent="0.25">
      <c r="A1050" s="171"/>
      <c r="B1050" s="171"/>
      <c r="C1050" s="171"/>
      <c r="D1050" s="171">
        <v>3238</v>
      </c>
      <c r="E1050" s="171"/>
      <c r="F1050" s="171"/>
      <c r="G1050" s="273" t="s">
        <v>420</v>
      </c>
      <c r="H1050" s="313" t="s">
        <v>45</v>
      </c>
      <c r="I1050" s="279">
        <f t="shared" ref="I1050:K1051" si="423">I1051</f>
        <v>2750</v>
      </c>
      <c r="J1050" s="410">
        <f t="shared" si="423"/>
        <v>2800</v>
      </c>
      <c r="K1050" s="410">
        <f t="shared" si="423"/>
        <v>2900</v>
      </c>
      <c r="P1050" s="1"/>
    </row>
    <row r="1051" spans="1:16" ht="20.100000000000001" hidden="1" customHeight="1" x14ac:dyDescent="0.25">
      <c r="A1051" s="171"/>
      <c r="B1051" s="171"/>
      <c r="C1051" s="171"/>
      <c r="D1051" s="171"/>
      <c r="E1051" s="169" t="s">
        <v>224</v>
      </c>
      <c r="F1051" s="169"/>
      <c r="G1051" s="273" t="s">
        <v>420</v>
      </c>
      <c r="H1051" s="169" t="s">
        <v>225</v>
      </c>
      <c r="I1051" s="279">
        <f t="shared" si="423"/>
        <v>2750</v>
      </c>
      <c r="J1051" s="410">
        <f t="shared" si="423"/>
        <v>2800</v>
      </c>
      <c r="K1051" s="410">
        <f t="shared" si="423"/>
        <v>2900</v>
      </c>
      <c r="P1051" s="1"/>
    </row>
    <row r="1052" spans="1:16" ht="20.100000000000001" hidden="1" customHeight="1" x14ac:dyDescent="0.25">
      <c r="A1052" s="171"/>
      <c r="B1052" s="171"/>
      <c r="C1052" s="171"/>
      <c r="D1052" s="171"/>
      <c r="E1052" s="169"/>
      <c r="F1052" s="169" t="s">
        <v>226</v>
      </c>
      <c r="G1052" s="273" t="s">
        <v>420</v>
      </c>
      <c r="H1052" s="169" t="s">
        <v>225</v>
      </c>
      <c r="I1052" s="279">
        <v>2750</v>
      </c>
      <c r="J1052" s="410">
        <v>2800</v>
      </c>
      <c r="K1052" s="410">
        <v>2900</v>
      </c>
      <c r="N1052" s="10"/>
      <c r="P1052" s="1"/>
    </row>
    <row r="1053" spans="1:16" s="170" customFormat="1" ht="20.100000000000001" hidden="1" customHeight="1" x14ac:dyDescent="0.25">
      <c r="A1053" s="171"/>
      <c r="B1053" s="171"/>
      <c r="C1053" s="171"/>
      <c r="D1053" s="171">
        <v>3239</v>
      </c>
      <c r="E1053" s="169"/>
      <c r="F1053" s="169"/>
      <c r="G1053" s="273" t="s">
        <v>420</v>
      </c>
      <c r="H1053" s="169" t="s">
        <v>46</v>
      </c>
      <c r="I1053" s="279">
        <f>I1054</f>
        <v>950</v>
      </c>
      <c r="J1053" s="411">
        <f t="shared" ref="J1053:K1053" si="424">J1054</f>
        <v>1000</v>
      </c>
      <c r="K1053" s="411">
        <f t="shared" si="424"/>
        <v>1000</v>
      </c>
      <c r="L1053" s="17"/>
      <c r="M1053" s="1"/>
      <c r="N1053" s="10"/>
      <c r="O1053" s="1"/>
      <c r="P1053" s="1"/>
    </row>
    <row r="1054" spans="1:16" s="170" customFormat="1" ht="20.100000000000001" hidden="1" customHeight="1" x14ac:dyDescent="0.25">
      <c r="A1054" s="171"/>
      <c r="B1054" s="171"/>
      <c r="C1054" s="171"/>
      <c r="D1054" s="171"/>
      <c r="E1054" s="169" t="s">
        <v>230</v>
      </c>
      <c r="F1054" s="169"/>
      <c r="G1054" s="273" t="s">
        <v>420</v>
      </c>
      <c r="H1054" s="169" t="s">
        <v>231</v>
      </c>
      <c r="I1054" s="279">
        <f>I1055</f>
        <v>950</v>
      </c>
      <c r="J1054" s="411">
        <f t="shared" ref="J1054:K1054" si="425">J1055</f>
        <v>1000</v>
      </c>
      <c r="K1054" s="411">
        <f t="shared" si="425"/>
        <v>1000</v>
      </c>
      <c r="L1054" s="17"/>
      <c r="M1054" s="1"/>
      <c r="N1054" s="10"/>
      <c r="O1054" s="1"/>
      <c r="P1054" s="1"/>
    </row>
    <row r="1055" spans="1:16" s="170" customFormat="1" ht="20.100000000000001" hidden="1" customHeight="1" x14ac:dyDescent="0.25">
      <c r="A1055" s="171"/>
      <c r="B1055" s="171"/>
      <c r="C1055" s="171"/>
      <c r="D1055" s="171"/>
      <c r="E1055" s="169"/>
      <c r="F1055" s="169" t="s">
        <v>232</v>
      </c>
      <c r="G1055" s="273" t="s">
        <v>420</v>
      </c>
      <c r="H1055" s="169" t="s">
        <v>231</v>
      </c>
      <c r="I1055" s="279">
        <v>950</v>
      </c>
      <c r="J1055" s="410">
        <v>1000</v>
      </c>
      <c r="K1055" s="410">
        <v>1000</v>
      </c>
      <c r="L1055" s="17"/>
      <c r="M1055" s="1"/>
      <c r="N1055" s="10"/>
      <c r="O1055" s="1"/>
      <c r="P1055" s="1"/>
    </row>
    <row r="1056" spans="1:16" s="170" customFormat="1" ht="20.100000000000001" customHeight="1" x14ac:dyDescent="0.25">
      <c r="A1056" s="172"/>
      <c r="B1056" s="172"/>
      <c r="C1056" s="172">
        <v>329</v>
      </c>
      <c r="D1056" s="172"/>
      <c r="E1056" s="173"/>
      <c r="F1056" s="173"/>
      <c r="G1056" s="273" t="s">
        <v>420</v>
      </c>
      <c r="H1056" s="173" t="s">
        <v>49</v>
      </c>
      <c r="I1056" s="286">
        <f>I1057</f>
        <v>1000</v>
      </c>
      <c r="J1056" s="415">
        <f t="shared" ref="J1056:K1056" si="426">J1057</f>
        <v>1100</v>
      </c>
      <c r="K1056" s="415">
        <f t="shared" si="426"/>
        <v>1200</v>
      </c>
      <c r="L1056" s="17"/>
      <c r="M1056" s="1"/>
      <c r="N1056" s="10"/>
      <c r="O1056" s="1"/>
      <c r="P1056" s="1"/>
    </row>
    <row r="1057" spans="1:16" s="170" customFormat="1" ht="20.100000000000001" hidden="1" customHeight="1" x14ac:dyDescent="0.25">
      <c r="A1057" s="171"/>
      <c r="B1057" s="171"/>
      <c r="C1057" s="171"/>
      <c r="D1057" s="171">
        <v>3292</v>
      </c>
      <c r="E1057" s="169"/>
      <c r="F1057" s="169"/>
      <c r="G1057" s="273" t="s">
        <v>420</v>
      </c>
      <c r="H1057" s="169" t="s">
        <v>51</v>
      </c>
      <c r="I1057" s="279">
        <f>I1058</f>
        <v>1000</v>
      </c>
      <c r="J1057" s="279">
        <f t="shared" ref="J1057:K1057" si="427">J1058</f>
        <v>1100</v>
      </c>
      <c r="K1057" s="279">
        <f t="shared" si="427"/>
        <v>1200</v>
      </c>
      <c r="L1057" s="17"/>
      <c r="M1057" s="1"/>
      <c r="N1057" s="10"/>
      <c r="O1057" s="1"/>
      <c r="P1057" s="1"/>
    </row>
    <row r="1058" spans="1:16" s="170" customFormat="1" ht="20.100000000000001" hidden="1" customHeight="1" x14ac:dyDescent="0.25">
      <c r="A1058" s="171"/>
      <c r="B1058" s="171"/>
      <c r="C1058" s="171"/>
      <c r="D1058" s="171"/>
      <c r="E1058" s="169" t="s">
        <v>256</v>
      </c>
      <c r="F1058" s="169"/>
      <c r="G1058" s="273" t="s">
        <v>420</v>
      </c>
      <c r="H1058" s="169" t="s">
        <v>257</v>
      </c>
      <c r="I1058" s="279">
        <f>I1059</f>
        <v>1000</v>
      </c>
      <c r="J1058" s="279">
        <f t="shared" ref="J1058:K1058" si="428">J1059</f>
        <v>1100</v>
      </c>
      <c r="K1058" s="279">
        <f t="shared" si="428"/>
        <v>1200</v>
      </c>
      <c r="L1058" s="17"/>
      <c r="M1058" s="1"/>
      <c r="N1058" s="10"/>
      <c r="O1058" s="1"/>
      <c r="P1058" s="1"/>
    </row>
    <row r="1059" spans="1:16" s="170" customFormat="1" ht="20.100000000000001" hidden="1" customHeight="1" x14ac:dyDescent="0.25">
      <c r="A1059" s="171"/>
      <c r="B1059" s="171"/>
      <c r="C1059" s="171"/>
      <c r="D1059" s="171"/>
      <c r="E1059" s="169"/>
      <c r="F1059" s="169" t="s">
        <v>258</v>
      </c>
      <c r="G1059" s="273" t="s">
        <v>420</v>
      </c>
      <c r="H1059" s="169" t="s">
        <v>257</v>
      </c>
      <c r="I1059" s="279">
        <v>1000</v>
      </c>
      <c r="J1059" s="278">
        <v>1100</v>
      </c>
      <c r="K1059" s="278">
        <v>1200</v>
      </c>
      <c r="L1059" s="17"/>
      <c r="M1059" s="1"/>
      <c r="N1059" s="10"/>
      <c r="O1059" s="1"/>
      <c r="P1059" s="1"/>
    </row>
    <row r="1060" spans="1:16" ht="30.75" customHeight="1" x14ac:dyDescent="0.25">
      <c r="A1060" s="164"/>
      <c r="B1060" s="164"/>
      <c r="C1060" s="164"/>
      <c r="D1060" s="164"/>
      <c r="E1060" s="164"/>
      <c r="F1060" s="164"/>
      <c r="G1060" s="359"/>
      <c r="H1060" s="165" t="s">
        <v>431</v>
      </c>
      <c r="I1060" s="294"/>
      <c r="J1060" s="294"/>
      <c r="K1060" s="294"/>
      <c r="N1060" s="10"/>
      <c r="P1060" s="1"/>
    </row>
    <row r="1061" spans="1:16" ht="20.100000000000001" customHeight="1" x14ac:dyDescent="0.25">
      <c r="A1061" s="360"/>
      <c r="B1061" s="360"/>
      <c r="C1061" s="360"/>
      <c r="D1061" s="360"/>
      <c r="E1061" s="361"/>
      <c r="F1061" s="361"/>
      <c r="G1061" s="362"/>
      <c r="H1061" s="345" t="s">
        <v>288</v>
      </c>
      <c r="I1061" s="291"/>
      <c r="J1061" s="295"/>
      <c r="K1061" s="295"/>
      <c r="N1061" s="10"/>
      <c r="P1061" s="1"/>
    </row>
    <row r="1062" spans="1:16" ht="20.100000000000001" customHeight="1" x14ac:dyDescent="0.25">
      <c r="A1062" s="172">
        <v>3</v>
      </c>
      <c r="B1062" s="172"/>
      <c r="C1062" s="172"/>
      <c r="D1062" s="172"/>
      <c r="E1062" s="172"/>
      <c r="F1062" s="172"/>
      <c r="G1062" s="311"/>
      <c r="H1062" s="226" t="s">
        <v>86</v>
      </c>
      <c r="I1062" s="286">
        <f>I1063+I1095</f>
        <v>45000</v>
      </c>
      <c r="J1062" s="286">
        <f t="shared" ref="J1062:K1062" si="429">J1063+J1095</f>
        <v>45000</v>
      </c>
      <c r="K1062" s="286">
        <f t="shared" si="429"/>
        <v>45000</v>
      </c>
      <c r="L1062" s="7"/>
      <c r="M1062" s="7"/>
      <c r="N1062" s="7"/>
      <c r="P1062" s="1"/>
    </row>
    <row r="1063" spans="1:16" ht="20.100000000000001" customHeight="1" x14ac:dyDescent="0.25">
      <c r="A1063" s="172"/>
      <c r="B1063" s="172">
        <v>31</v>
      </c>
      <c r="C1063" s="172"/>
      <c r="D1063" s="172"/>
      <c r="E1063" s="172"/>
      <c r="F1063" s="172"/>
      <c r="G1063" s="311"/>
      <c r="H1063" s="226" t="s">
        <v>17</v>
      </c>
      <c r="I1063" s="286">
        <f>I1064+I1086+I1074</f>
        <v>26400</v>
      </c>
      <c r="J1063" s="286">
        <f t="shared" ref="J1063:K1063" si="430">J1064+J1086+J1074</f>
        <v>27200</v>
      </c>
      <c r="K1063" s="286">
        <f t="shared" si="430"/>
        <v>28000</v>
      </c>
      <c r="N1063" s="10"/>
      <c r="P1063" s="1"/>
    </row>
    <row r="1064" spans="1:16" ht="20.100000000000001" customHeight="1" x14ac:dyDescent="0.25">
      <c r="A1064" s="172"/>
      <c r="B1064" s="172"/>
      <c r="C1064" s="172">
        <v>311</v>
      </c>
      <c r="D1064" s="172"/>
      <c r="E1064" s="172"/>
      <c r="F1064" s="172"/>
      <c r="G1064" s="271" t="s">
        <v>418</v>
      </c>
      <c r="H1064" s="226" t="s">
        <v>18</v>
      </c>
      <c r="I1064" s="312">
        <f>I1065+I1068+I1071</f>
        <v>22900</v>
      </c>
      <c r="J1064" s="409">
        <f t="shared" ref="J1064:K1064" si="431">J1065+J1068+J1071</f>
        <v>23600</v>
      </c>
      <c r="K1064" s="409">
        <f t="shared" si="431"/>
        <v>24300</v>
      </c>
      <c r="N1064" s="10"/>
      <c r="P1064" s="1"/>
    </row>
    <row r="1065" spans="1:16" ht="20.100000000000001" hidden="1" customHeight="1" x14ac:dyDescent="0.25">
      <c r="A1065" s="171"/>
      <c r="B1065" s="171"/>
      <c r="C1065" s="171"/>
      <c r="D1065" s="171">
        <v>3111</v>
      </c>
      <c r="E1065" s="171"/>
      <c r="F1065" s="171"/>
      <c r="G1065" s="271" t="s">
        <v>418</v>
      </c>
      <c r="H1065" s="313" t="s">
        <v>19</v>
      </c>
      <c r="I1065" s="279">
        <f>I1066</f>
        <v>20000</v>
      </c>
      <c r="J1065" s="411">
        <f t="shared" ref="J1065:K1065" si="432">J1066</f>
        <v>20600</v>
      </c>
      <c r="K1065" s="411">
        <f t="shared" si="432"/>
        <v>21200</v>
      </c>
      <c r="N1065" s="10"/>
      <c r="P1065" s="1"/>
    </row>
    <row r="1066" spans="1:16" ht="20.100000000000001" hidden="1" customHeight="1" x14ac:dyDescent="0.25">
      <c r="A1066" s="171"/>
      <c r="B1066" s="171"/>
      <c r="C1066" s="171"/>
      <c r="D1066" s="171"/>
      <c r="E1066" s="169" t="s">
        <v>289</v>
      </c>
      <c r="F1066" s="169"/>
      <c r="G1066" s="271" t="s">
        <v>418</v>
      </c>
      <c r="H1066" s="169" t="s">
        <v>290</v>
      </c>
      <c r="I1066" s="279">
        <f>I1067</f>
        <v>20000</v>
      </c>
      <c r="J1066" s="411">
        <f t="shared" ref="J1066:K1066" si="433">J1067</f>
        <v>20600</v>
      </c>
      <c r="K1066" s="411">
        <f t="shared" si="433"/>
        <v>21200</v>
      </c>
      <c r="N1066" s="10"/>
      <c r="P1066" s="1"/>
    </row>
    <row r="1067" spans="1:16" ht="20.100000000000001" hidden="1" customHeight="1" x14ac:dyDescent="0.25">
      <c r="A1067" s="171"/>
      <c r="B1067" s="171"/>
      <c r="C1067" s="171"/>
      <c r="D1067" s="171"/>
      <c r="E1067" s="169"/>
      <c r="F1067" s="169" t="s">
        <v>291</v>
      </c>
      <c r="G1067" s="271" t="s">
        <v>418</v>
      </c>
      <c r="H1067" s="169" t="s">
        <v>351</v>
      </c>
      <c r="I1067" s="279">
        <v>20000</v>
      </c>
      <c r="J1067" s="411">
        <v>20600</v>
      </c>
      <c r="K1067" s="411">
        <v>21200</v>
      </c>
      <c r="N1067" s="10"/>
      <c r="P1067" s="1"/>
    </row>
    <row r="1068" spans="1:16" ht="20.100000000000001" hidden="1" customHeight="1" x14ac:dyDescent="0.25">
      <c r="A1068" s="171"/>
      <c r="B1068" s="171"/>
      <c r="C1068" s="171"/>
      <c r="D1068" s="171">
        <v>3113</v>
      </c>
      <c r="E1068" s="171"/>
      <c r="F1068" s="171"/>
      <c r="G1068" s="271" t="s">
        <v>418</v>
      </c>
      <c r="H1068" s="313" t="s">
        <v>20</v>
      </c>
      <c r="I1068" s="279">
        <f>I1069</f>
        <v>1500</v>
      </c>
      <c r="J1068" s="411">
        <f t="shared" ref="J1068:K1068" si="434">J1069</f>
        <v>1500</v>
      </c>
      <c r="K1068" s="411">
        <f t="shared" si="434"/>
        <v>1600</v>
      </c>
      <c r="N1068" s="10"/>
      <c r="P1068" s="1"/>
    </row>
    <row r="1069" spans="1:16" ht="20.100000000000001" hidden="1" customHeight="1" x14ac:dyDescent="0.25">
      <c r="A1069" s="171"/>
      <c r="B1069" s="171"/>
      <c r="C1069" s="171"/>
      <c r="D1069" s="171"/>
      <c r="E1069" s="169" t="s">
        <v>293</v>
      </c>
      <c r="F1069" s="169"/>
      <c r="G1069" s="271" t="s">
        <v>418</v>
      </c>
      <c r="H1069" s="169" t="s">
        <v>20</v>
      </c>
      <c r="I1069" s="279">
        <f>I1070</f>
        <v>1500</v>
      </c>
      <c r="J1069" s="411">
        <f>J1070</f>
        <v>1500</v>
      </c>
      <c r="K1069" s="411">
        <f>K1070</f>
        <v>1600</v>
      </c>
      <c r="N1069" s="10"/>
      <c r="P1069" s="1"/>
    </row>
    <row r="1070" spans="1:16" ht="20.100000000000001" hidden="1" customHeight="1" x14ac:dyDescent="0.25">
      <c r="A1070" s="171"/>
      <c r="B1070" s="171"/>
      <c r="C1070" s="171"/>
      <c r="D1070" s="171"/>
      <c r="E1070" s="169"/>
      <c r="F1070" s="169" t="s">
        <v>294</v>
      </c>
      <c r="G1070" s="271" t="s">
        <v>418</v>
      </c>
      <c r="H1070" s="169" t="s">
        <v>20</v>
      </c>
      <c r="I1070" s="279">
        <v>1500</v>
      </c>
      <c r="J1070" s="411">
        <v>1500</v>
      </c>
      <c r="K1070" s="411">
        <v>1600</v>
      </c>
      <c r="N1070" s="10"/>
      <c r="P1070" s="1"/>
    </row>
    <row r="1071" spans="1:16" ht="20.100000000000001" hidden="1" customHeight="1" x14ac:dyDescent="0.25">
      <c r="A1071" s="171"/>
      <c r="B1071" s="171"/>
      <c r="C1071" s="171"/>
      <c r="D1071" s="171">
        <v>3114</v>
      </c>
      <c r="E1071" s="171"/>
      <c r="F1071" s="171"/>
      <c r="G1071" s="271" t="s">
        <v>418</v>
      </c>
      <c r="H1071" s="313" t="s">
        <v>364</v>
      </c>
      <c r="I1071" s="279">
        <f>I1072</f>
        <v>1400</v>
      </c>
      <c r="J1071" s="411">
        <f t="shared" ref="J1071:K1071" si="435">J1072</f>
        <v>1500</v>
      </c>
      <c r="K1071" s="411">
        <f t="shared" si="435"/>
        <v>1500</v>
      </c>
      <c r="N1071" s="10"/>
      <c r="P1071" s="1"/>
    </row>
    <row r="1072" spans="1:16" ht="20.100000000000001" hidden="1" customHeight="1" x14ac:dyDescent="0.25">
      <c r="A1072" s="171"/>
      <c r="B1072" s="171"/>
      <c r="C1072" s="171"/>
      <c r="D1072" s="171"/>
      <c r="E1072" s="169" t="s">
        <v>295</v>
      </c>
      <c r="F1072" s="169"/>
      <c r="G1072" s="271" t="s">
        <v>418</v>
      </c>
      <c r="H1072" s="169" t="s">
        <v>21</v>
      </c>
      <c r="I1072" s="279">
        <f>I1073</f>
        <v>1400</v>
      </c>
      <c r="J1072" s="411">
        <f t="shared" ref="J1072:K1072" si="436">J1073</f>
        <v>1500</v>
      </c>
      <c r="K1072" s="411">
        <f t="shared" si="436"/>
        <v>1500</v>
      </c>
      <c r="N1072" s="10"/>
      <c r="P1072" s="1"/>
    </row>
    <row r="1073" spans="1:16" ht="20.100000000000001" hidden="1" customHeight="1" x14ac:dyDescent="0.25">
      <c r="A1073" s="171"/>
      <c r="B1073" s="171"/>
      <c r="C1073" s="171"/>
      <c r="D1073" s="171"/>
      <c r="E1073" s="169"/>
      <c r="F1073" s="169" t="s">
        <v>296</v>
      </c>
      <c r="G1073" s="271" t="s">
        <v>418</v>
      </c>
      <c r="H1073" s="169" t="s">
        <v>21</v>
      </c>
      <c r="I1073" s="279">
        <v>1400</v>
      </c>
      <c r="J1073" s="411">
        <v>1500</v>
      </c>
      <c r="K1073" s="411">
        <v>1500</v>
      </c>
      <c r="N1073" s="10"/>
      <c r="P1073" s="1"/>
    </row>
    <row r="1074" spans="1:16" ht="20.100000000000001" hidden="1" customHeight="1" x14ac:dyDescent="0.25">
      <c r="A1074" s="172"/>
      <c r="B1074" s="172"/>
      <c r="C1074" s="172">
        <v>312</v>
      </c>
      <c r="D1074" s="172"/>
      <c r="E1074" s="172"/>
      <c r="F1074" s="172"/>
      <c r="G1074" s="271" t="s">
        <v>418</v>
      </c>
      <c r="H1074" s="226" t="s">
        <v>22</v>
      </c>
      <c r="I1074" s="286">
        <f>I1075</f>
        <v>0</v>
      </c>
      <c r="J1074" s="415">
        <f t="shared" ref="J1074:K1074" si="437">J1075</f>
        <v>0</v>
      </c>
      <c r="K1074" s="415">
        <f t="shared" si="437"/>
        <v>0</v>
      </c>
      <c r="N1074" s="10"/>
      <c r="P1074" s="1"/>
    </row>
    <row r="1075" spans="1:16" ht="20.100000000000001" hidden="1" customHeight="1" x14ac:dyDescent="0.25">
      <c r="A1075" s="171"/>
      <c r="B1075" s="171"/>
      <c r="C1075" s="171"/>
      <c r="D1075" s="171">
        <v>3121</v>
      </c>
      <c r="E1075" s="171"/>
      <c r="F1075" s="171"/>
      <c r="G1075" s="271" t="s">
        <v>418</v>
      </c>
      <c r="H1075" s="313" t="s">
        <v>22</v>
      </c>
      <c r="I1075" s="279">
        <f>I1076+I1078+I1080+I1082+I1084</f>
        <v>0</v>
      </c>
      <c r="J1075" s="411">
        <f t="shared" ref="J1075:K1075" si="438">J1076+J1078+J1080+J1082+J1084</f>
        <v>0</v>
      </c>
      <c r="K1075" s="411">
        <f t="shared" si="438"/>
        <v>0</v>
      </c>
      <c r="N1075" s="10"/>
      <c r="P1075" s="1"/>
    </row>
    <row r="1076" spans="1:16" ht="20.100000000000001" hidden="1" customHeight="1" x14ac:dyDescent="0.25">
      <c r="A1076" s="171"/>
      <c r="B1076" s="171"/>
      <c r="C1076" s="171"/>
      <c r="D1076" s="171"/>
      <c r="E1076" s="169" t="s">
        <v>89</v>
      </c>
      <c r="F1076" s="169"/>
      <c r="G1076" s="271" t="s">
        <v>418</v>
      </c>
      <c r="H1076" s="169" t="s">
        <v>90</v>
      </c>
      <c r="I1076" s="279">
        <f>I1077</f>
        <v>0</v>
      </c>
      <c r="J1076" s="411">
        <f t="shared" ref="J1076:K1076" si="439">J1077</f>
        <v>0</v>
      </c>
      <c r="K1076" s="411">
        <f t="shared" si="439"/>
        <v>0</v>
      </c>
      <c r="N1076" s="10"/>
      <c r="P1076" s="1"/>
    </row>
    <row r="1077" spans="1:16" ht="20.100000000000001" hidden="1" customHeight="1" x14ac:dyDescent="0.25">
      <c r="A1077" s="171"/>
      <c r="B1077" s="171"/>
      <c r="C1077" s="171"/>
      <c r="D1077" s="171"/>
      <c r="E1077" s="169"/>
      <c r="F1077" s="169" t="s">
        <v>91</v>
      </c>
      <c r="G1077" s="271" t="s">
        <v>418</v>
      </c>
      <c r="H1077" s="169" t="s">
        <v>90</v>
      </c>
      <c r="I1077" s="279">
        <v>0</v>
      </c>
      <c r="J1077" s="410">
        <v>0</v>
      </c>
      <c r="K1077" s="410">
        <v>0</v>
      </c>
      <c r="N1077" s="10"/>
      <c r="P1077" s="1"/>
    </row>
    <row r="1078" spans="1:16" ht="20.100000000000001" hidden="1" customHeight="1" x14ac:dyDescent="0.25">
      <c r="A1078" s="171"/>
      <c r="B1078" s="171"/>
      <c r="C1078" s="171"/>
      <c r="D1078" s="171"/>
      <c r="E1078" s="169" t="s">
        <v>92</v>
      </c>
      <c r="F1078" s="169"/>
      <c r="G1078" s="271" t="s">
        <v>418</v>
      </c>
      <c r="H1078" s="169" t="s">
        <v>93</v>
      </c>
      <c r="I1078" s="279">
        <f>I1079</f>
        <v>0</v>
      </c>
      <c r="J1078" s="411">
        <f t="shared" ref="J1078:K1078" si="440">J1079</f>
        <v>0</v>
      </c>
      <c r="K1078" s="411">
        <f t="shared" si="440"/>
        <v>0</v>
      </c>
      <c r="N1078" s="10"/>
      <c r="P1078" s="1"/>
    </row>
    <row r="1079" spans="1:16" ht="20.100000000000001" hidden="1" customHeight="1" x14ac:dyDescent="0.25">
      <c r="A1079" s="171"/>
      <c r="B1079" s="171"/>
      <c r="C1079" s="171"/>
      <c r="D1079" s="171"/>
      <c r="E1079" s="169"/>
      <c r="F1079" s="169" t="s">
        <v>94</v>
      </c>
      <c r="G1079" s="271" t="s">
        <v>418</v>
      </c>
      <c r="H1079" s="169" t="s">
        <v>93</v>
      </c>
      <c r="I1079" s="279">
        <v>0</v>
      </c>
      <c r="J1079" s="410">
        <v>0</v>
      </c>
      <c r="K1079" s="410">
        <v>0</v>
      </c>
      <c r="N1079" s="10"/>
      <c r="P1079" s="1"/>
    </row>
    <row r="1080" spans="1:16" ht="20.100000000000001" hidden="1" customHeight="1" x14ac:dyDescent="0.25">
      <c r="A1080" s="171"/>
      <c r="B1080" s="171"/>
      <c r="C1080" s="171"/>
      <c r="D1080" s="171"/>
      <c r="E1080" s="169" t="s">
        <v>95</v>
      </c>
      <c r="F1080" s="169"/>
      <c r="G1080" s="271" t="s">
        <v>418</v>
      </c>
      <c r="H1080" s="169" t="s">
        <v>96</v>
      </c>
      <c r="I1080" s="279">
        <f>I1081</f>
        <v>0</v>
      </c>
      <c r="J1080" s="411">
        <f t="shared" ref="J1080:K1080" si="441">J1081</f>
        <v>0</v>
      </c>
      <c r="K1080" s="411">
        <f t="shared" si="441"/>
        <v>0</v>
      </c>
      <c r="N1080" s="10"/>
      <c r="P1080" s="1"/>
    </row>
    <row r="1081" spans="1:16" ht="20.100000000000001" hidden="1" customHeight="1" x14ac:dyDescent="0.25">
      <c r="A1081" s="171"/>
      <c r="B1081" s="171"/>
      <c r="C1081" s="171"/>
      <c r="D1081" s="171"/>
      <c r="E1081" s="169"/>
      <c r="F1081" s="169" t="s">
        <v>97</v>
      </c>
      <c r="G1081" s="271" t="s">
        <v>418</v>
      </c>
      <c r="H1081" s="169" t="s">
        <v>96</v>
      </c>
      <c r="I1081" s="279">
        <v>0</v>
      </c>
      <c r="J1081" s="410">
        <v>0</v>
      </c>
      <c r="K1081" s="410">
        <v>0</v>
      </c>
      <c r="N1081" s="10"/>
      <c r="P1081" s="1"/>
    </row>
    <row r="1082" spans="1:16" ht="20.100000000000001" hidden="1" customHeight="1" x14ac:dyDescent="0.25">
      <c r="A1082" s="171"/>
      <c r="B1082" s="171"/>
      <c r="C1082" s="171"/>
      <c r="D1082" s="171"/>
      <c r="E1082" s="169" t="s">
        <v>98</v>
      </c>
      <c r="F1082" s="169"/>
      <c r="G1082" s="271" t="s">
        <v>418</v>
      </c>
      <c r="H1082" s="169" t="s">
        <v>99</v>
      </c>
      <c r="I1082" s="279">
        <f>I1083</f>
        <v>0</v>
      </c>
      <c r="J1082" s="411">
        <f t="shared" ref="J1082:K1082" si="442">J1083</f>
        <v>0</v>
      </c>
      <c r="K1082" s="411">
        <f t="shared" si="442"/>
        <v>0</v>
      </c>
      <c r="N1082" s="10"/>
      <c r="P1082" s="1"/>
    </row>
    <row r="1083" spans="1:16" ht="20.100000000000001" hidden="1" customHeight="1" x14ac:dyDescent="0.25">
      <c r="A1083" s="171"/>
      <c r="B1083" s="171"/>
      <c r="C1083" s="171"/>
      <c r="D1083" s="171"/>
      <c r="E1083" s="169"/>
      <c r="F1083" s="169" t="s">
        <v>100</v>
      </c>
      <c r="G1083" s="271" t="s">
        <v>418</v>
      </c>
      <c r="H1083" s="169" t="s">
        <v>99</v>
      </c>
      <c r="I1083" s="279">
        <v>0</v>
      </c>
      <c r="J1083" s="410">
        <v>0</v>
      </c>
      <c r="K1083" s="410">
        <v>0</v>
      </c>
      <c r="N1083" s="10"/>
      <c r="P1083" s="1"/>
    </row>
    <row r="1084" spans="1:16" ht="20.100000000000001" hidden="1" customHeight="1" x14ac:dyDescent="0.25">
      <c r="A1084" s="171"/>
      <c r="B1084" s="171"/>
      <c r="C1084" s="171"/>
      <c r="D1084" s="171"/>
      <c r="E1084" s="169" t="s">
        <v>101</v>
      </c>
      <c r="F1084" s="169"/>
      <c r="G1084" s="271" t="s">
        <v>418</v>
      </c>
      <c r="H1084" s="169" t="s">
        <v>102</v>
      </c>
      <c r="I1084" s="279">
        <f>I1085</f>
        <v>0</v>
      </c>
      <c r="J1084" s="411">
        <f t="shared" ref="J1084:K1084" si="443">J1085</f>
        <v>0</v>
      </c>
      <c r="K1084" s="411">
        <f t="shared" si="443"/>
        <v>0</v>
      </c>
      <c r="N1084" s="10"/>
      <c r="P1084" s="1"/>
    </row>
    <row r="1085" spans="1:16" ht="20.100000000000001" hidden="1" customHeight="1" x14ac:dyDescent="0.25">
      <c r="A1085" s="171"/>
      <c r="B1085" s="171"/>
      <c r="C1085" s="171"/>
      <c r="D1085" s="171"/>
      <c r="E1085" s="169"/>
      <c r="F1085" s="169" t="s">
        <v>103</v>
      </c>
      <c r="G1085" s="271" t="s">
        <v>418</v>
      </c>
      <c r="H1085" s="169" t="s">
        <v>102</v>
      </c>
      <c r="I1085" s="279">
        <v>0</v>
      </c>
      <c r="J1085" s="410">
        <v>0</v>
      </c>
      <c r="K1085" s="410">
        <v>0</v>
      </c>
      <c r="N1085" s="10"/>
      <c r="P1085" s="1"/>
    </row>
    <row r="1086" spans="1:16" ht="20.100000000000001" customHeight="1" x14ac:dyDescent="0.25">
      <c r="A1086" s="172"/>
      <c r="B1086" s="172"/>
      <c r="C1086" s="172">
        <v>313</v>
      </c>
      <c r="D1086" s="172"/>
      <c r="E1086" s="172"/>
      <c r="F1086" s="172"/>
      <c r="G1086" s="271" t="s">
        <v>418</v>
      </c>
      <c r="H1086" s="226" t="s">
        <v>105</v>
      </c>
      <c r="I1086" s="286">
        <f>I1087+I1092</f>
        <v>3500</v>
      </c>
      <c r="J1086" s="415">
        <f t="shared" ref="J1086:K1086" si="444">J1087+J1092</f>
        <v>3600</v>
      </c>
      <c r="K1086" s="415">
        <f t="shared" si="444"/>
        <v>3700</v>
      </c>
      <c r="N1086" s="10"/>
      <c r="P1086" s="1"/>
    </row>
    <row r="1087" spans="1:16" ht="20.100000000000001" hidden="1" customHeight="1" x14ac:dyDescent="0.25">
      <c r="A1087" s="171"/>
      <c r="B1087" s="171"/>
      <c r="C1087" s="171"/>
      <c r="D1087" s="171">
        <v>3132</v>
      </c>
      <c r="E1087" s="171"/>
      <c r="F1087" s="171"/>
      <c r="G1087" s="271" t="s">
        <v>418</v>
      </c>
      <c r="H1087" s="313" t="s">
        <v>24</v>
      </c>
      <c r="I1087" s="279">
        <f>I1088+I1090</f>
        <v>3500</v>
      </c>
      <c r="J1087" s="279">
        <f t="shared" ref="J1087:K1087" si="445">J1088+J1090</f>
        <v>3600</v>
      </c>
      <c r="K1087" s="279">
        <f t="shared" si="445"/>
        <v>3700</v>
      </c>
      <c r="N1087" s="10"/>
      <c r="P1087" s="1"/>
    </row>
    <row r="1088" spans="1:16" ht="20.100000000000001" hidden="1" customHeight="1" x14ac:dyDescent="0.25">
      <c r="A1088" s="171"/>
      <c r="B1088" s="171"/>
      <c r="C1088" s="171"/>
      <c r="D1088" s="171"/>
      <c r="E1088" s="169" t="s">
        <v>300</v>
      </c>
      <c r="F1088" s="169"/>
      <c r="G1088" s="271" t="s">
        <v>418</v>
      </c>
      <c r="H1088" s="169" t="s">
        <v>24</v>
      </c>
      <c r="I1088" s="279">
        <f>I1089</f>
        <v>3500</v>
      </c>
      <c r="J1088" s="279">
        <f t="shared" ref="J1088:K1088" si="446">J1089</f>
        <v>3600</v>
      </c>
      <c r="K1088" s="279">
        <f t="shared" si="446"/>
        <v>3700</v>
      </c>
      <c r="N1088" s="10"/>
      <c r="P1088" s="1"/>
    </row>
    <row r="1089" spans="1:16" ht="20.100000000000001" hidden="1" customHeight="1" x14ac:dyDescent="0.25">
      <c r="A1089" s="171"/>
      <c r="B1089" s="171"/>
      <c r="C1089" s="171"/>
      <c r="D1089" s="171"/>
      <c r="E1089" s="169"/>
      <c r="F1089" s="169" t="s">
        <v>301</v>
      </c>
      <c r="G1089" s="271" t="s">
        <v>418</v>
      </c>
      <c r="H1089" s="169" t="s">
        <v>24</v>
      </c>
      <c r="I1089" s="279">
        <v>3500</v>
      </c>
      <c r="J1089" s="278">
        <v>3600</v>
      </c>
      <c r="K1089" s="278">
        <v>3700</v>
      </c>
      <c r="N1089" s="10"/>
      <c r="P1089" s="1"/>
    </row>
    <row r="1090" spans="1:16" ht="30" hidden="1" customHeight="1" x14ac:dyDescent="0.25">
      <c r="A1090" s="171"/>
      <c r="B1090" s="171"/>
      <c r="C1090" s="171"/>
      <c r="D1090" s="171"/>
      <c r="E1090" s="169" t="s">
        <v>302</v>
      </c>
      <c r="F1090" s="169"/>
      <c r="G1090" s="271" t="s">
        <v>418</v>
      </c>
      <c r="H1090" s="169" t="s">
        <v>106</v>
      </c>
      <c r="I1090" s="279">
        <f>I1091</f>
        <v>0</v>
      </c>
      <c r="J1090" s="279">
        <f t="shared" ref="J1090:K1090" si="447">J1091</f>
        <v>0</v>
      </c>
      <c r="K1090" s="279">
        <f t="shared" si="447"/>
        <v>0</v>
      </c>
      <c r="N1090" s="10"/>
      <c r="P1090" s="1"/>
    </row>
    <row r="1091" spans="1:16" ht="30" hidden="1" customHeight="1" x14ac:dyDescent="0.25">
      <c r="A1091" s="171"/>
      <c r="B1091" s="171"/>
      <c r="C1091" s="171"/>
      <c r="D1091" s="171"/>
      <c r="E1091" s="169"/>
      <c r="F1091" s="169" t="s">
        <v>303</v>
      </c>
      <c r="G1091" s="271" t="s">
        <v>418</v>
      </c>
      <c r="H1091" s="169" t="s">
        <v>106</v>
      </c>
      <c r="I1091" s="279">
        <v>0</v>
      </c>
      <c r="J1091" s="278">
        <v>0</v>
      </c>
      <c r="K1091" s="278">
        <v>0</v>
      </c>
      <c r="N1091" s="10"/>
      <c r="P1091" s="1"/>
    </row>
    <row r="1092" spans="1:16" ht="30" hidden="1" customHeight="1" x14ac:dyDescent="0.25">
      <c r="A1092" s="171"/>
      <c r="B1092" s="171"/>
      <c r="C1092" s="171"/>
      <c r="D1092" s="171">
        <v>3133</v>
      </c>
      <c r="E1092" s="169"/>
      <c r="F1092" s="169"/>
      <c r="G1092" s="271" t="s">
        <v>418</v>
      </c>
      <c r="H1092" s="169" t="s">
        <v>25</v>
      </c>
      <c r="I1092" s="279">
        <f>I1093</f>
        <v>0</v>
      </c>
      <c r="J1092" s="279">
        <f t="shared" ref="J1092:K1092" si="448">J1093</f>
        <v>0</v>
      </c>
      <c r="K1092" s="279">
        <f t="shared" si="448"/>
        <v>0</v>
      </c>
      <c r="N1092" s="10"/>
      <c r="P1092" s="1"/>
    </row>
    <row r="1093" spans="1:16" ht="30" hidden="1" customHeight="1" x14ac:dyDescent="0.25">
      <c r="A1093" s="171"/>
      <c r="B1093" s="171"/>
      <c r="C1093" s="171"/>
      <c r="D1093" s="171"/>
      <c r="E1093" s="169" t="s">
        <v>304</v>
      </c>
      <c r="F1093" s="169"/>
      <c r="G1093" s="271" t="s">
        <v>418</v>
      </c>
      <c r="H1093" s="169" t="s">
        <v>25</v>
      </c>
      <c r="I1093" s="279">
        <f>I1094</f>
        <v>0</v>
      </c>
      <c r="J1093" s="279">
        <f t="shared" ref="J1093:K1093" si="449">J1094</f>
        <v>0</v>
      </c>
      <c r="K1093" s="279">
        <f t="shared" si="449"/>
        <v>0</v>
      </c>
      <c r="N1093" s="10"/>
      <c r="P1093" s="1"/>
    </row>
    <row r="1094" spans="1:16" ht="30" hidden="1" customHeight="1" x14ac:dyDescent="0.25">
      <c r="A1094" s="171"/>
      <c r="B1094" s="171"/>
      <c r="C1094" s="171"/>
      <c r="D1094" s="171"/>
      <c r="E1094" s="169"/>
      <c r="F1094" s="169" t="s">
        <v>305</v>
      </c>
      <c r="G1094" s="271" t="s">
        <v>418</v>
      </c>
      <c r="H1094" s="169" t="s">
        <v>25</v>
      </c>
      <c r="I1094" s="279">
        <v>0</v>
      </c>
      <c r="J1094" s="278">
        <v>0</v>
      </c>
      <c r="K1094" s="278">
        <v>0</v>
      </c>
      <c r="N1094" s="10"/>
      <c r="P1094" s="1"/>
    </row>
    <row r="1095" spans="1:16" ht="20.100000000000001" customHeight="1" x14ac:dyDescent="0.25">
      <c r="A1095" s="171"/>
      <c r="B1095" s="172">
        <v>32</v>
      </c>
      <c r="C1095" s="172"/>
      <c r="D1095" s="172"/>
      <c r="E1095" s="173"/>
      <c r="F1095" s="173"/>
      <c r="G1095" s="271"/>
      <c r="H1095" s="173" t="s">
        <v>26</v>
      </c>
      <c r="I1095" s="286">
        <f>I1112+I1134+I1096</f>
        <v>18600</v>
      </c>
      <c r="J1095" s="286">
        <f>J1112+J1134+J1096</f>
        <v>17800</v>
      </c>
      <c r="K1095" s="286">
        <f>K1112+K1134+K1096</f>
        <v>17000</v>
      </c>
      <c r="N1095" s="10"/>
      <c r="P1095" s="1"/>
    </row>
    <row r="1096" spans="1:16" ht="20.100000000000001" hidden="1" customHeight="1" x14ac:dyDescent="0.25">
      <c r="A1096" s="171"/>
      <c r="B1096" s="171"/>
      <c r="C1096" s="172">
        <v>321</v>
      </c>
      <c r="D1096" s="171"/>
      <c r="E1096" s="169"/>
      <c r="F1096" s="169"/>
      <c r="G1096" s="271" t="s">
        <v>418</v>
      </c>
      <c r="H1096" s="173" t="s">
        <v>27</v>
      </c>
      <c r="I1096" s="286">
        <f>I1097+I1106</f>
        <v>0</v>
      </c>
      <c r="J1096" s="286">
        <f t="shared" ref="J1096:K1096" si="450">J1097+J1106</f>
        <v>0</v>
      </c>
      <c r="K1096" s="286">
        <f t="shared" si="450"/>
        <v>0</v>
      </c>
      <c r="N1096" s="10"/>
      <c r="P1096" s="1"/>
    </row>
    <row r="1097" spans="1:16" ht="20.100000000000001" hidden="1" customHeight="1" x14ac:dyDescent="0.25">
      <c r="A1097" s="171"/>
      <c r="B1097" s="171"/>
      <c r="C1097" s="171"/>
      <c r="D1097" s="171">
        <v>3211</v>
      </c>
      <c r="E1097" s="169"/>
      <c r="F1097" s="169"/>
      <c r="G1097" s="271" t="s">
        <v>418</v>
      </c>
      <c r="H1097" s="169" t="s">
        <v>28</v>
      </c>
      <c r="I1097" s="279">
        <f>I1098+I1100+I1102+I1104</f>
        <v>0</v>
      </c>
      <c r="J1097" s="279">
        <f t="shared" ref="J1097:K1097" si="451">J1098+J1100+J1102+J1104</f>
        <v>0</v>
      </c>
      <c r="K1097" s="279">
        <f t="shared" si="451"/>
        <v>0</v>
      </c>
      <c r="N1097" s="10"/>
      <c r="P1097" s="1"/>
    </row>
    <row r="1098" spans="1:16" ht="20.100000000000001" hidden="1" customHeight="1" x14ac:dyDescent="0.25">
      <c r="A1098" s="171"/>
      <c r="B1098" s="171"/>
      <c r="C1098" s="171"/>
      <c r="D1098" s="171"/>
      <c r="E1098" s="169" t="s">
        <v>306</v>
      </c>
      <c r="F1098" s="169"/>
      <c r="G1098" s="271" t="s">
        <v>418</v>
      </c>
      <c r="H1098" s="169" t="s">
        <v>107</v>
      </c>
      <c r="I1098" s="279">
        <f>I1099</f>
        <v>0</v>
      </c>
      <c r="J1098" s="278">
        <f t="shared" ref="J1098:K1098" si="452">J1099</f>
        <v>0</v>
      </c>
      <c r="K1098" s="278">
        <f t="shared" si="452"/>
        <v>0</v>
      </c>
      <c r="N1098" s="10"/>
      <c r="P1098" s="1"/>
    </row>
    <row r="1099" spans="1:16" ht="20.100000000000001" hidden="1" customHeight="1" x14ac:dyDescent="0.25">
      <c r="A1099" s="171"/>
      <c r="B1099" s="171"/>
      <c r="C1099" s="171"/>
      <c r="D1099" s="171"/>
      <c r="E1099" s="169"/>
      <c r="F1099" s="169" t="s">
        <v>307</v>
      </c>
      <c r="G1099" s="271" t="s">
        <v>418</v>
      </c>
      <c r="H1099" s="169" t="s">
        <v>107</v>
      </c>
      <c r="I1099" s="279">
        <v>0</v>
      </c>
      <c r="J1099" s="278">
        <v>0</v>
      </c>
      <c r="K1099" s="278">
        <v>0</v>
      </c>
      <c r="N1099" s="10"/>
      <c r="P1099" s="1"/>
    </row>
    <row r="1100" spans="1:16" ht="30" hidden="1" x14ac:dyDescent="0.25">
      <c r="A1100" s="171"/>
      <c r="B1100" s="171"/>
      <c r="C1100" s="171"/>
      <c r="D1100" s="171"/>
      <c r="E1100" s="169" t="s">
        <v>308</v>
      </c>
      <c r="F1100" s="169"/>
      <c r="G1100" s="271" t="s">
        <v>418</v>
      </c>
      <c r="H1100" s="169" t="s">
        <v>108</v>
      </c>
      <c r="I1100" s="279">
        <f>I1101</f>
        <v>0</v>
      </c>
      <c r="J1100" s="279">
        <f t="shared" ref="J1100:K1100" si="453">J1101</f>
        <v>0</v>
      </c>
      <c r="K1100" s="279">
        <f t="shared" si="453"/>
        <v>0</v>
      </c>
      <c r="N1100" s="10"/>
      <c r="P1100" s="1"/>
    </row>
    <row r="1101" spans="1:16" ht="30" hidden="1" x14ac:dyDescent="0.25">
      <c r="A1101" s="171"/>
      <c r="B1101" s="171"/>
      <c r="C1101" s="171"/>
      <c r="D1101" s="171"/>
      <c r="E1101" s="169"/>
      <c r="F1101" s="169" t="s">
        <v>309</v>
      </c>
      <c r="G1101" s="271" t="s">
        <v>418</v>
      </c>
      <c r="H1101" s="169" t="s">
        <v>108</v>
      </c>
      <c r="I1101" s="279">
        <v>0</v>
      </c>
      <c r="J1101" s="278">
        <v>0</v>
      </c>
      <c r="K1101" s="278">
        <v>0</v>
      </c>
      <c r="N1101" s="10"/>
      <c r="P1101" s="1"/>
    </row>
    <row r="1102" spans="1:16" ht="30" hidden="1" x14ac:dyDescent="0.25">
      <c r="A1102" s="171"/>
      <c r="B1102" s="171"/>
      <c r="C1102" s="171"/>
      <c r="D1102" s="171"/>
      <c r="E1102" s="169" t="s">
        <v>310</v>
      </c>
      <c r="F1102" s="169"/>
      <c r="G1102" s="271" t="s">
        <v>418</v>
      </c>
      <c r="H1102" s="169" t="s">
        <v>352</v>
      </c>
      <c r="I1102" s="279">
        <f>I1103</f>
        <v>0</v>
      </c>
      <c r="J1102" s="279">
        <f t="shared" ref="J1102:K1102" si="454">J1103</f>
        <v>0</v>
      </c>
      <c r="K1102" s="279">
        <f t="shared" si="454"/>
        <v>0</v>
      </c>
      <c r="N1102" s="10"/>
      <c r="P1102" s="1"/>
    </row>
    <row r="1103" spans="1:16" ht="30" hidden="1" x14ac:dyDescent="0.25">
      <c r="A1103" s="171"/>
      <c r="B1103" s="171"/>
      <c r="C1103" s="171"/>
      <c r="D1103" s="171"/>
      <c r="E1103" s="169"/>
      <c r="F1103" s="169" t="s">
        <v>311</v>
      </c>
      <c r="G1103" s="271" t="s">
        <v>418</v>
      </c>
      <c r="H1103" s="169" t="s">
        <v>352</v>
      </c>
      <c r="I1103" s="279">
        <v>0</v>
      </c>
      <c r="J1103" s="278">
        <v>0</v>
      </c>
      <c r="K1103" s="278">
        <v>0</v>
      </c>
      <c r="N1103" s="10"/>
      <c r="P1103" s="1"/>
    </row>
    <row r="1104" spans="1:16" hidden="1" x14ac:dyDescent="0.25">
      <c r="A1104" s="171"/>
      <c r="B1104" s="171"/>
      <c r="C1104" s="171"/>
      <c r="D1104" s="171"/>
      <c r="E1104" s="169" t="s">
        <v>312</v>
      </c>
      <c r="F1104" s="169"/>
      <c r="G1104" s="271" t="s">
        <v>418</v>
      </c>
      <c r="H1104" s="169" t="s">
        <v>110</v>
      </c>
      <c r="I1104" s="279">
        <f>I1105</f>
        <v>0</v>
      </c>
      <c r="J1104" s="279">
        <f t="shared" ref="J1104:K1104" si="455">J1105</f>
        <v>0</v>
      </c>
      <c r="K1104" s="279">
        <f t="shared" si="455"/>
        <v>0</v>
      </c>
      <c r="N1104" s="10"/>
      <c r="P1104" s="1"/>
    </row>
    <row r="1105" spans="1:16" ht="20.100000000000001" hidden="1" customHeight="1" x14ac:dyDescent="0.25">
      <c r="A1105" s="171"/>
      <c r="B1105" s="171"/>
      <c r="C1105" s="171"/>
      <c r="D1105" s="171"/>
      <c r="E1105" s="169"/>
      <c r="F1105" s="169" t="s">
        <v>313</v>
      </c>
      <c r="G1105" s="271" t="s">
        <v>418</v>
      </c>
      <c r="H1105" s="169" t="s">
        <v>110</v>
      </c>
      <c r="I1105" s="279">
        <v>0</v>
      </c>
      <c r="J1105" s="278">
        <v>0</v>
      </c>
      <c r="K1105" s="278">
        <v>0</v>
      </c>
      <c r="N1105" s="10"/>
      <c r="P1105" s="1"/>
    </row>
    <row r="1106" spans="1:16" ht="20.100000000000001" hidden="1" customHeight="1" x14ac:dyDescent="0.25">
      <c r="A1106" s="171"/>
      <c r="B1106" s="171"/>
      <c r="C1106" s="171"/>
      <c r="D1106" s="171">
        <v>3213</v>
      </c>
      <c r="E1106" s="169"/>
      <c r="F1106" s="169"/>
      <c r="G1106" s="271" t="s">
        <v>418</v>
      </c>
      <c r="H1106" s="169" t="s">
        <v>30</v>
      </c>
      <c r="I1106" s="279">
        <f>I1107+I1110</f>
        <v>0</v>
      </c>
      <c r="J1106" s="279">
        <f t="shared" ref="J1106:K1106" si="456">J1107+J1110</f>
        <v>0</v>
      </c>
      <c r="K1106" s="279">
        <f t="shared" si="456"/>
        <v>0</v>
      </c>
      <c r="N1106" s="10"/>
      <c r="P1106" s="1"/>
    </row>
    <row r="1107" spans="1:16" ht="20.100000000000001" hidden="1" customHeight="1" x14ac:dyDescent="0.25">
      <c r="A1107" s="171"/>
      <c r="B1107" s="171"/>
      <c r="C1107" s="171"/>
      <c r="D1107" s="171"/>
      <c r="E1107" s="169" t="s">
        <v>113</v>
      </c>
      <c r="F1107" s="169"/>
      <c r="G1107" s="271" t="s">
        <v>418</v>
      </c>
      <c r="H1107" s="169" t="s">
        <v>114</v>
      </c>
      <c r="I1107" s="279">
        <f>I1108+I1109</f>
        <v>0</v>
      </c>
      <c r="J1107" s="279">
        <f t="shared" ref="J1107:K1107" si="457">J1108+J1109</f>
        <v>0</v>
      </c>
      <c r="K1107" s="279">
        <f t="shared" si="457"/>
        <v>0</v>
      </c>
      <c r="N1107" s="10"/>
      <c r="P1107" s="1"/>
    </row>
    <row r="1108" spans="1:16" ht="20.100000000000001" hidden="1" customHeight="1" x14ac:dyDescent="0.25">
      <c r="A1108" s="171"/>
      <c r="B1108" s="171"/>
      <c r="C1108" s="171"/>
      <c r="D1108" s="171"/>
      <c r="E1108" s="169"/>
      <c r="F1108" s="169" t="s">
        <v>115</v>
      </c>
      <c r="G1108" s="271" t="s">
        <v>418</v>
      </c>
      <c r="H1108" s="169" t="s">
        <v>319</v>
      </c>
      <c r="I1108" s="279">
        <v>0</v>
      </c>
      <c r="J1108" s="278">
        <v>0</v>
      </c>
      <c r="K1108" s="278">
        <v>0</v>
      </c>
      <c r="N1108" s="10"/>
      <c r="P1108" s="1"/>
    </row>
    <row r="1109" spans="1:16" ht="20.100000000000001" hidden="1" customHeight="1" x14ac:dyDescent="0.25">
      <c r="A1109" s="171"/>
      <c r="B1109" s="171"/>
      <c r="C1109" s="171"/>
      <c r="D1109" s="171"/>
      <c r="E1109" s="169"/>
      <c r="F1109" s="169" t="s">
        <v>117</v>
      </c>
      <c r="G1109" s="271" t="s">
        <v>418</v>
      </c>
      <c r="H1109" s="169" t="s">
        <v>320</v>
      </c>
      <c r="I1109" s="279">
        <v>0</v>
      </c>
      <c r="J1109" s="278">
        <v>0</v>
      </c>
      <c r="K1109" s="278">
        <v>0</v>
      </c>
      <c r="N1109" s="10"/>
      <c r="P1109" s="1"/>
    </row>
    <row r="1110" spans="1:16" ht="20.100000000000001" hidden="1" customHeight="1" x14ac:dyDescent="0.25">
      <c r="A1110" s="171"/>
      <c r="B1110" s="171"/>
      <c r="C1110" s="171"/>
      <c r="D1110" s="171"/>
      <c r="E1110" s="169" t="s">
        <v>119</v>
      </c>
      <c r="F1110" s="169"/>
      <c r="G1110" s="271" t="s">
        <v>418</v>
      </c>
      <c r="H1110" s="169" t="s">
        <v>120</v>
      </c>
      <c r="I1110" s="279">
        <f>I1111</f>
        <v>0</v>
      </c>
      <c r="J1110" s="279">
        <f t="shared" ref="J1110:K1110" si="458">J1111</f>
        <v>0</v>
      </c>
      <c r="K1110" s="279">
        <f t="shared" si="458"/>
        <v>0</v>
      </c>
      <c r="N1110" s="10"/>
      <c r="P1110" s="1"/>
    </row>
    <row r="1111" spans="1:16" ht="20.100000000000001" hidden="1" customHeight="1" x14ac:dyDescent="0.25">
      <c r="A1111" s="171"/>
      <c r="B1111" s="171"/>
      <c r="C1111" s="171"/>
      <c r="D1111" s="171"/>
      <c r="E1111" s="169"/>
      <c r="F1111" s="169" t="s">
        <v>121</v>
      </c>
      <c r="G1111" s="271" t="s">
        <v>418</v>
      </c>
      <c r="H1111" s="169" t="s">
        <v>120</v>
      </c>
      <c r="I1111" s="279">
        <v>0</v>
      </c>
      <c r="J1111" s="278">
        <v>0</v>
      </c>
      <c r="K1111" s="278">
        <v>0</v>
      </c>
      <c r="N1111" s="10"/>
      <c r="P1111" s="1"/>
    </row>
    <row r="1112" spans="1:16" s="4" customFormat="1" ht="20.100000000000001" customHeight="1" x14ac:dyDescent="0.25">
      <c r="A1112" s="172"/>
      <c r="B1112" s="172"/>
      <c r="C1112" s="172">
        <v>322</v>
      </c>
      <c r="D1112" s="172"/>
      <c r="E1112" s="173"/>
      <c r="F1112" s="173"/>
      <c r="G1112" s="271" t="s">
        <v>418</v>
      </c>
      <c r="H1112" s="173" t="s">
        <v>31</v>
      </c>
      <c r="I1112" s="286">
        <f>I1113+I1123+I1128</f>
        <v>10100</v>
      </c>
      <c r="J1112" s="415">
        <f t="shared" ref="J1112:K1112" si="459">J1113+J1123+J1128</f>
        <v>9000</v>
      </c>
      <c r="K1112" s="415">
        <f t="shared" si="459"/>
        <v>9600</v>
      </c>
      <c r="L1112" s="2"/>
      <c r="M1112" s="3"/>
      <c r="N1112" s="8"/>
      <c r="O1112" s="3"/>
      <c r="P1112" s="3"/>
    </row>
    <row r="1113" spans="1:16" ht="20.100000000000001" hidden="1" customHeight="1" x14ac:dyDescent="0.25">
      <c r="A1113" s="171"/>
      <c r="B1113" s="171"/>
      <c r="C1113" s="171"/>
      <c r="D1113" s="171">
        <v>3221</v>
      </c>
      <c r="E1113" s="169"/>
      <c r="F1113" s="169"/>
      <c r="G1113" s="271" t="s">
        <v>418</v>
      </c>
      <c r="H1113" s="169" t="s">
        <v>122</v>
      </c>
      <c r="I1113" s="279">
        <f>I1114+I1119+I1121+I1117</f>
        <v>4300</v>
      </c>
      <c r="J1113" s="411">
        <f t="shared" ref="J1113:K1113" si="460">J1114+J1119+J1121+J1117</f>
        <v>3000</v>
      </c>
      <c r="K1113" s="411">
        <f t="shared" si="460"/>
        <v>4400</v>
      </c>
      <c r="N1113" s="10"/>
      <c r="P1113" s="1"/>
    </row>
    <row r="1114" spans="1:16" ht="20.100000000000001" hidden="1" customHeight="1" x14ac:dyDescent="0.25">
      <c r="A1114" s="171"/>
      <c r="B1114" s="171"/>
      <c r="C1114" s="171"/>
      <c r="D1114" s="171"/>
      <c r="E1114" s="169" t="s">
        <v>123</v>
      </c>
      <c r="F1114" s="169"/>
      <c r="G1114" s="271" t="s">
        <v>418</v>
      </c>
      <c r="H1114" s="169" t="s">
        <v>124</v>
      </c>
      <c r="I1114" s="279">
        <f>I1116+I1115</f>
        <v>1500</v>
      </c>
      <c r="J1114" s="411">
        <f t="shared" ref="J1114:K1114" si="461">J1116+J1115</f>
        <v>1200</v>
      </c>
      <c r="K1114" s="411">
        <f t="shared" si="461"/>
        <v>1800</v>
      </c>
      <c r="N1114" s="10"/>
      <c r="P1114" s="1"/>
    </row>
    <row r="1115" spans="1:16" ht="20.100000000000001" hidden="1" customHeight="1" x14ac:dyDescent="0.25">
      <c r="A1115" s="171"/>
      <c r="B1115" s="171"/>
      <c r="C1115" s="171"/>
      <c r="D1115" s="171"/>
      <c r="E1115" s="169"/>
      <c r="F1115" s="169" t="s">
        <v>125</v>
      </c>
      <c r="G1115" s="271" t="s">
        <v>418</v>
      </c>
      <c r="H1115" s="169" t="s">
        <v>124</v>
      </c>
      <c r="I1115" s="279">
        <v>700</v>
      </c>
      <c r="J1115" s="410">
        <v>800</v>
      </c>
      <c r="K1115" s="410">
        <v>900</v>
      </c>
      <c r="N1115" s="10"/>
      <c r="P1115" s="1"/>
    </row>
    <row r="1116" spans="1:16" ht="20.100000000000001" hidden="1" customHeight="1" x14ac:dyDescent="0.25">
      <c r="A1116" s="171"/>
      <c r="B1116" s="171"/>
      <c r="C1116" s="171"/>
      <c r="D1116" s="171"/>
      <c r="E1116" s="169"/>
      <c r="F1116" s="169" t="s">
        <v>126</v>
      </c>
      <c r="G1116" s="271" t="s">
        <v>418</v>
      </c>
      <c r="H1116" s="169" t="s">
        <v>321</v>
      </c>
      <c r="I1116" s="279">
        <v>800</v>
      </c>
      <c r="J1116" s="410">
        <v>400</v>
      </c>
      <c r="K1116" s="410">
        <v>900</v>
      </c>
      <c r="N1116" s="10"/>
      <c r="P1116" s="1"/>
    </row>
    <row r="1117" spans="1:16" ht="30" hidden="1" x14ac:dyDescent="0.25">
      <c r="A1117" s="171"/>
      <c r="B1117" s="171"/>
      <c r="C1117" s="171"/>
      <c r="D1117" s="171"/>
      <c r="E1117" s="169" t="s">
        <v>128</v>
      </c>
      <c r="F1117" s="169"/>
      <c r="G1117" s="271" t="s">
        <v>418</v>
      </c>
      <c r="H1117" s="169" t="s">
        <v>129</v>
      </c>
      <c r="I1117" s="279">
        <f>I1118</f>
        <v>0</v>
      </c>
      <c r="J1117" s="411">
        <f t="shared" ref="J1117:K1117" si="462">J1118</f>
        <v>0</v>
      </c>
      <c r="K1117" s="411">
        <f t="shared" si="462"/>
        <v>0</v>
      </c>
      <c r="N1117" s="10"/>
      <c r="P1117" s="1"/>
    </row>
    <row r="1118" spans="1:16" ht="30" hidden="1" x14ac:dyDescent="0.25">
      <c r="A1118" s="171"/>
      <c r="B1118" s="171"/>
      <c r="C1118" s="171"/>
      <c r="D1118" s="171"/>
      <c r="E1118" s="169"/>
      <c r="F1118" s="169" t="s">
        <v>130</v>
      </c>
      <c r="G1118" s="271" t="s">
        <v>418</v>
      </c>
      <c r="H1118" s="169" t="s">
        <v>129</v>
      </c>
      <c r="I1118" s="279">
        <v>0</v>
      </c>
      <c r="J1118" s="410">
        <v>0</v>
      </c>
      <c r="K1118" s="410">
        <v>0</v>
      </c>
      <c r="N1118" s="10"/>
      <c r="P1118" s="1"/>
    </row>
    <row r="1119" spans="1:16" ht="20.100000000000001" hidden="1" customHeight="1" x14ac:dyDescent="0.25">
      <c r="A1119" s="171"/>
      <c r="B1119" s="171"/>
      <c r="C1119" s="171"/>
      <c r="D1119" s="171"/>
      <c r="E1119" s="169" t="s">
        <v>131</v>
      </c>
      <c r="F1119" s="169"/>
      <c r="G1119" s="271" t="s">
        <v>418</v>
      </c>
      <c r="H1119" s="169" t="s">
        <v>132</v>
      </c>
      <c r="I1119" s="279">
        <f>I1120</f>
        <v>1500</v>
      </c>
      <c r="J1119" s="411">
        <f t="shared" ref="J1119:K1119" si="463">J1120</f>
        <v>900</v>
      </c>
      <c r="K1119" s="411">
        <f t="shared" si="463"/>
        <v>1300</v>
      </c>
      <c r="N1119" s="10"/>
      <c r="P1119" s="1"/>
    </row>
    <row r="1120" spans="1:16" ht="20.100000000000001" hidden="1" customHeight="1" x14ac:dyDescent="0.25">
      <c r="A1120" s="171"/>
      <c r="B1120" s="171"/>
      <c r="C1120" s="171"/>
      <c r="D1120" s="171"/>
      <c r="E1120" s="169"/>
      <c r="F1120" s="169" t="s">
        <v>133</v>
      </c>
      <c r="G1120" s="271" t="s">
        <v>418</v>
      </c>
      <c r="H1120" s="169" t="s">
        <v>132</v>
      </c>
      <c r="I1120" s="279">
        <v>1500</v>
      </c>
      <c r="J1120" s="410">
        <v>900</v>
      </c>
      <c r="K1120" s="410">
        <v>1300</v>
      </c>
      <c r="N1120" s="10"/>
      <c r="P1120" s="1"/>
    </row>
    <row r="1121" spans="1:16" ht="20.100000000000001" hidden="1" customHeight="1" x14ac:dyDescent="0.25">
      <c r="A1121" s="171"/>
      <c r="B1121" s="171"/>
      <c r="C1121" s="171"/>
      <c r="D1121" s="171"/>
      <c r="E1121" s="169" t="s">
        <v>134</v>
      </c>
      <c r="F1121" s="169"/>
      <c r="G1121" s="271" t="s">
        <v>418</v>
      </c>
      <c r="H1121" s="169" t="s">
        <v>135</v>
      </c>
      <c r="I1121" s="279">
        <f>I1122</f>
        <v>1300</v>
      </c>
      <c r="J1121" s="411">
        <f t="shared" ref="J1121:K1121" si="464">J1122</f>
        <v>900</v>
      </c>
      <c r="K1121" s="411">
        <f t="shared" si="464"/>
        <v>1300</v>
      </c>
      <c r="N1121" s="10"/>
      <c r="P1121" s="1"/>
    </row>
    <row r="1122" spans="1:16" ht="20.100000000000001" hidden="1" customHeight="1" x14ac:dyDescent="0.25">
      <c r="A1122" s="171"/>
      <c r="B1122" s="171"/>
      <c r="C1122" s="171"/>
      <c r="D1122" s="171"/>
      <c r="E1122" s="169"/>
      <c r="F1122" s="169" t="s">
        <v>136</v>
      </c>
      <c r="G1122" s="271" t="s">
        <v>418</v>
      </c>
      <c r="H1122" s="169" t="s">
        <v>135</v>
      </c>
      <c r="I1122" s="279">
        <v>1300</v>
      </c>
      <c r="J1122" s="411">
        <v>900</v>
      </c>
      <c r="K1122" s="411">
        <v>1300</v>
      </c>
      <c r="N1122" s="10"/>
      <c r="P1122" s="1"/>
    </row>
    <row r="1123" spans="1:16" ht="20.100000000000001" hidden="1" customHeight="1" x14ac:dyDescent="0.25">
      <c r="A1123" s="171"/>
      <c r="B1123" s="171"/>
      <c r="C1123" s="171"/>
      <c r="D1123" s="171">
        <v>3222</v>
      </c>
      <c r="E1123" s="169"/>
      <c r="F1123" s="169"/>
      <c r="G1123" s="271" t="s">
        <v>418</v>
      </c>
      <c r="H1123" s="169" t="s">
        <v>33</v>
      </c>
      <c r="I1123" s="279">
        <f>I1124+I1126</f>
        <v>600</v>
      </c>
      <c r="J1123" s="411">
        <f t="shared" ref="J1123:K1123" si="465">J1124+J1126</f>
        <v>600</v>
      </c>
      <c r="K1123" s="411">
        <f t="shared" si="465"/>
        <v>600</v>
      </c>
      <c r="N1123" s="10"/>
      <c r="P1123" s="1"/>
    </row>
    <row r="1124" spans="1:16" ht="20.100000000000001" hidden="1" customHeight="1" x14ac:dyDescent="0.25">
      <c r="A1124" s="171"/>
      <c r="B1124" s="171"/>
      <c r="C1124" s="171"/>
      <c r="D1124" s="171"/>
      <c r="E1124" s="169" t="s">
        <v>140</v>
      </c>
      <c r="F1124" s="169"/>
      <c r="G1124" s="271" t="s">
        <v>418</v>
      </c>
      <c r="H1124" s="169" t="s">
        <v>141</v>
      </c>
      <c r="I1124" s="279">
        <f>I1125</f>
        <v>0</v>
      </c>
      <c r="J1124" s="411">
        <f t="shared" ref="J1124:K1124" si="466">J1125</f>
        <v>0</v>
      </c>
      <c r="K1124" s="411">
        <f t="shared" si="466"/>
        <v>0</v>
      </c>
      <c r="N1124" s="10"/>
      <c r="P1124" s="1"/>
    </row>
    <row r="1125" spans="1:16" ht="20.100000000000001" hidden="1" customHeight="1" x14ac:dyDescent="0.25">
      <c r="A1125" s="171"/>
      <c r="B1125" s="171"/>
      <c r="C1125" s="171"/>
      <c r="D1125" s="171"/>
      <c r="E1125" s="169"/>
      <c r="F1125" s="169" t="s">
        <v>142</v>
      </c>
      <c r="G1125" s="271" t="s">
        <v>418</v>
      </c>
      <c r="H1125" s="169" t="s">
        <v>141</v>
      </c>
      <c r="I1125" s="279">
        <v>0</v>
      </c>
      <c r="J1125" s="410">
        <v>0</v>
      </c>
      <c r="K1125" s="410">
        <v>0</v>
      </c>
      <c r="N1125" s="10"/>
      <c r="P1125" s="1"/>
    </row>
    <row r="1126" spans="1:16" ht="20.100000000000001" hidden="1" customHeight="1" x14ac:dyDescent="0.25">
      <c r="A1126" s="171"/>
      <c r="B1126" s="171"/>
      <c r="C1126" s="171"/>
      <c r="D1126" s="171"/>
      <c r="E1126" s="169" t="s">
        <v>143</v>
      </c>
      <c r="F1126" s="169"/>
      <c r="G1126" s="271" t="s">
        <v>418</v>
      </c>
      <c r="H1126" s="169" t="s">
        <v>144</v>
      </c>
      <c r="I1126" s="279">
        <f>I1127</f>
        <v>600</v>
      </c>
      <c r="J1126" s="411">
        <f t="shared" ref="J1126:K1126" si="467">J1127</f>
        <v>600</v>
      </c>
      <c r="K1126" s="411">
        <f t="shared" si="467"/>
        <v>600</v>
      </c>
      <c r="N1126" s="10"/>
      <c r="P1126" s="1"/>
    </row>
    <row r="1127" spans="1:16" ht="20.100000000000001" hidden="1" customHeight="1" x14ac:dyDescent="0.25">
      <c r="A1127" s="171"/>
      <c r="B1127" s="171"/>
      <c r="C1127" s="171"/>
      <c r="D1127" s="171"/>
      <c r="E1127" s="169"/>
      <c r="F1127" s="169" t="s">
        <v>145</v>
      </c>
      <c r="G1127" s="271" t="s">
        <v>418</v>
      </c>
      <c r="H1127" s="169" t="s">
        <v>144</v>
      </c>
      <c r="I1127" s="279">
        <v>600</v>
      </c>
      <c r="J1127" s="410">
        <v>600</v>
      </c>
      <c r="K1127" s="410">
        <v>600</v>
      </c>
      <c r="N1127" s="10"/>
      <c r="P1127" s="1"/>
    </row>
    <row r="1128" spans="1:16" ht="20.100000000000001" hidden="1" customHeight="1" x14ac:dyDescent="0.25">
      <c r="A1128" s="171"/>
      <c r="B1128" s="171"/>
      <c r="C1128" s="171"/>
      <c r="D1128" s="171">
        <v>3223</v>
      </c>
      <c r="E1128" s="169"/>
      <c r="F1128" s="169"/>
      <c r="G1128" s="271" t="s">
        <v>418</v>
      </c>
      <c r="H1128" s="169" t="s">
        <v>34</v>
      </c>
      <c r="I1128" s="279">
        <f>I1129+I1132</f>
        <v>5200</v>
      </c>
      <c r="J1128" s="411">
        <f t="shared" ref="J1128:K1128" si="468">J1129+J1132</f>
        <v>5400</v>
      </c>
      <c r="K1128" s="411">
        <f t="shared" si="468"/>
        <v>4600</v>
      </c>
      <c r="N1128" s="10"/>
      <c r="P1128" s="1"/>
    </row>
    <row r="1129" spans="1:16" ht="20.100000000000001" hidden="1" customHeight="1" x14ac:dyDescent="0.25">
      <c r="A1129" s="171"/>
      <c r="B1129" s="171"/>
      <c r="C1129" s="171"/>
      <c r="D1129" s="171"/>
      <c r="E1129" s="169" t="s">
        <v>146</v>
      </c>
      <c r="F1129" s="169"/>
      <c r="G1129" s="271" t="s">
        <v>418</v>
      </c>
      <c r="H1129" s="169" t="s">
        <v>147</v>
      </c>
      <c r="I1129" s="279">
        <f>I1130+I1131</f>
        <v>3700</v>
      </c>
      <c r="J1129" s="411">
        <f t="shared" ref="J1129:K1129" si="469">J1130+J1131</f>
        <v>3800</v>
      </c>
      <c r="K1129" s="411">
        <f t="shared" si="469"/>
        <v>3600</v>
      </c>
      <c r="N1129" s="10"/>
      <c r="P1129" s="1"/>
    </row>
    <row r="1130" spans="1:16" ht="20.100000000000001" hidden="1" customHeight="1" x14ac:dyDescent="0.25">
      <c r="A1130" s="171"/>
      <c r="B1130" s="171"/>
      <c r="C1130" s="171"/>
      <c r="D1130" s="171"/>
      <c r="E1130" s="169"/>
      <c r="F1130" s="169" t="s">
        <v>148</v>
      </c>
      <c r="G1130" s="271" t="s">
        <v>418</v>
      </c>
      <c r="H1130" s="169" t="s">
        <v>147</v>
      </c>
      <c r="I1130" s="279">
        <v>1900</v>
      </c>
      <c r="J1130" s="410">
        <v>1900</v>
      </c>
      <c r="K1130" s="410">
        <v>1800</v>
      </c>
      <c r="N1130" s="10"/>
      <c r="P1130" s="1"/>
    </row>
    <row r="1131" spans="1:16" ht="20.100000000000001" hidden="1" customHeight="1" x14ac:dyDescent="0.25">
      <c r="A1131" s="171"/>
      <c r="B1131" s="171"/>
      <c r="C1131" s="171"/>
      <c r="D1131" s="171"/>
      <c r="E1131" s="169"/>
      <c r="F1131" s="169" t="s">
        <v>149</v>
      </c>
      <c r="G1131" s="271" t="s">
        <v>418</v>
      </c>
      <c r="H1131" s="169" t="s">
        <v>150</v>
      </c>
      <c r="I1131" s="279">
        <v>1800</v>
      </c>
      <c r="J1131" s="410">
        <v>1900</v>
      </c>
      <c r="K1131" s="410">
        <v>1800</v>
      </c>
      <c r="N1131" s="10"/>
      <c r="P1131" s="1"/>
    </row>
    <row r="1132" spans="1:16" ht="20.100000000000001" hidden="1" customHeight="1" x14ac:dyDescent="0.25">
      <c r="A1132" s="171"/>
      <c r="B1132" s="171"/>
      <c r="C1132" s="171"/>
      <c r="D1132" s="171"/>
      <c r="E1132" s="169" t="s">
        <v>151</v>
      </c>
      <c r="F1132" s="169"/>
      <c r="G1132" s="271" t="s">
        <v>418</v>
      </c>
      <c r="H1132" s="169" t="s">
        <v>152</v>
      </c>
      <c r="I1132" s="279">
        <f>I1133</f>
        <v>1500</v>
      </c>
      <c r="J1132" s="411">
        <f t="shared" ref="J1132:K1132" si="470">J1133</f>
        <v>1600</v>
      </c>
      <c r="K1132" s="411">
        <f t="shared" si="470"/>
        <v>1000</v>
      </c>
      <c r="N1132" s="10"/>
      <c r="P1132" s="1"/>
    </row>
    <row r="1133" spans="1:16" ht="20.100000000000001" hidden="1" customHeight="1" x14ac:dyDescent="0.25">
      <c r="A1133" s="171"/>
      <c r="B1133" s="171"/>
      <c r="C1133" s="171"/>
      <c r="D1133" s="171"/>
      <c r="E1133" s="169"/>
      <c r="F1133" s="169" t="s">
        <v>153</v>
      </c>
      <c r="G1133" s="271" t="s">
        <v>418</v>
      </c>
      <c r="H1133" s="169" t="s">
        <v>152</v>
      </c>
      <c r="I1133" s="279">
        <v>1500</v>
      </c>
      <c r="J1133" s="410">
        <v>1600</v>
      </c>
      <c r="K1133" s="410">
        <v>1000</v>
      </c>
      <c r="N1133" s="10"/>
      <c r="P1133" s="1"/>
    </row>
    <row r="1134" spans="1:16" ht="20.100000000000001" customHeight="1" x14ac:dyDescent="0.25">
      <c r="A1134" s="171"/>
      <c r="B1134" s="171"/>
      <c r="C1134" s="172">
        <v>323</v>
      </c>
      <c r="D1134" s="171"/>
      <c r="E1134" s="169"/>
      <c r="F1134" s="169"/>
      <c r="G1134" s="271" t="s">
        <v>418</v>
      </c>
      <c r="H1134" s="173" t="s">
        <v>38</v>
      </c>
      <c r="I1134" s="286">
        <f>I1144+I1147+I1150+I1135</f>
        <v>8500</v>
      </c>
      <c r="J1134" s="415">
        <f t="shared" ref="J1134:K1134" si="471">J1144+J1147+J1150+J1135</f>
        <v>8800</v>
      </c>
      <c r="K1134" s="415">
        <f t="shared" si="471"/>
        <v>7400</v>
      </c>
      <c r="N1134" s="10"/>
      <c r="P1134" s="1"/>
    </row>
    <row r="1135" spans="1:16" ht="20.100000000000001" hidden="1" customHeight="1" x14ac:dyDescent="0.25">
      <c r="A1135" s="171"/>
      <c r="B1135" s="171"/>
      <c r="C1135" s="171"/>
      <c r="D1135" s="171">
        <v>3231</v>
      </c>
      <c r="E1135" s="169"/>
      <c r="F1135" s="169"/>
      <c r="G1135" s="273" t="s">
        <v>418</v>
      </c>
      <c r="H1135" s="169" t="s">
        <v>171</v>
      </c>
      <c r="I1135" s="279">
        <f>I1136+I1138+I1140+I1142</f>
        <v>0</v>
      </c>
      <c r="J1135" s="279">
        <f t="shared" ref="J1135:K1135" si="472">J1136+J1138+J1140+J1142</f>
        <v>0</v>
      </c>
      <c r="K1135" s="279">
        <f t="shared" si="472"/>
        <v>0</v>
      </c>
      <c r="N1135" s="10"/>
      <c r="P1135" s="1"/>
    </row>
    <row r="1136" spans="1:16" ht="20.100000000000001" hidden="1" customHeight="1" x14ac:dyDescent="0.25">
      <c r="A1136" s="171"/>
      <c r="B1136" s="171"/>
      <c r="C1136" s="171"/>
      <c r="D1136" s="171"/>
      <c r="E1136" s="169" t="s">
        <v>172</v>
      </c>
      <c r="F1136" s="169"/>
      <c r="G1136" s="273" t="s">
        <v>418</v>
      </c>
      <c r="H1136" s="169" t="s">
        <v>173</v>
      </c>
      <c r="I1136" s="279">
        <f t="shared" ref="I1136:K1136" si="473">I1137</f>
        <v>0</v>
      </c>
      <c r="J1136" s="279">
        <f t="shared" si="473"/>
        <v>0</v>
      </c>
      <c r="K1136" s="279">
        <f t="shared" si="473"/>
        <v>0</v>
      </c>
      <c r="N1136" s="10"/>
      <c r="P1136" s="1"/>
    </row>
    <row r="1137" spans="1:16" ht="20.100000000000001" hidden="1" customHeight="1" x14ac:dyDescent="0.25">
      <c r="A1137" s="171"/>
      <c r="B1137" s="171"/>
      <c r="C1137" s="171"/>
      <c r="D1137" s="171"/>
      <c r="E1137" s="169"/>
      <c r="F1137" s="169" t="s">
        <v>174</v>
      </c>
      <c r="G1137" s="273" t="s">
        <v>418</v>
      </c>
      <c r="H1137" s="169" t="s">
        <v>173</v>
      </c>
      <c r="I1137" s="279">
        <v>0</v>
      </c>
      <c r="J1137" s="278">
        <v>0</v>
      </c>
      <c r="K1137" s="278">
        <v>0</v>
      </c>
      <c r="N1137" s="10"/>
      <c r="P1137" s="1"/>
    </row>
    <row r="1138" spans="1:16" ht="20.100000000000001" hidden="1" customHeight="1" x14ac:dyDescent="0.25">
      <c r="A1138" s="171"/>
      <c r="B1138" s="171"/>
      <c r="C1138" s="171"/>
      <c r="D1138" s="171"/>
      <c r="E1138" s="169" t="s">
        <v>175</v>
      </c>
      <c r="F1138" s="169"/>
      <c r="G1138" s="273" t="s">
        <v>418</v>
      </c>
      <c r="H1138" s="169" t="s">
        <v>176</v>
      </c>
      <c r="I1138" s="279">
        <f>I1139</f>
        <v>0</v>
      </c>
      <c r="J1138" s="279">
        <f t="shared" ref="J1138:K1138" si="474">J1139</f>
        <v>0</v>
      </c>
      <c r="K1138" s="279">
        <f t="shared" si="474"/>
        <v>0</v>
      </c>
      <c r="N1138" s="10"/>
      <c r="P1138" s="1"/>
    </row>
    <row r="1139" spans="1:16" ht="20.100000000000001" hidden="1" customHeight="1" x14ac:dyDescent="0.25">
      <c r="A1139" s="171"/>
      <c r="B1139" s="171"/>
      <c r="C1139" s="171"/>
      <c r="D1139" s="171"/>
      <c r="E1139" s="169"/>
      <c r="F1139" s="169" t="s">
        <v>177</v>
      </c>
      <c r="G1139" s="273" t="s">
        <v>418</v>
      </c>
      <c r="H1139" s="169" t="s">
        <v>176</v>
      </c>
      <c r="I1139" s="279">
        <v>0</v>
      </c>
      <c r="J1139" s="278">
        <v>0</v>
      </c>
      <c r="K1139" s="278">
        <v>0</v>
      </c>
      <c r="N1139" s="10"/>
      <c r="P1139" s="1"/>
    </row>
    <row r="1140" spans="1:16" ht="20.100000000000001" hidden="1" customHeight="1" x14ac:dyDescent="0.25">
      <c r="A1140" s="171"/>
      <c r="B1140" s="171"/>
      <c r="C1140" s="171"/>
      <c r="D1140" s="171"/>
      <c r="E1140" s="169" t="s">
        <v>178</v>
      </c>
      <c r="F1140" s="169"/>
      <c r="G1140" s="273" t="s">
        <v>418</v>
      </c>
      <c r="H1140" s="169" t="s">
        <v>179</v>
      </c>
      <c r="I1140" s="279">
        <f>I1141</f>
        <v>0</v>
      </c>
      <c r="J1140" s="279">
        <f t="shared" ref="J1140:K1140" si="475">J1141</f>
        <v>0</v>
      </c>
      <c r="K1140" s="279">
        <f t="shared" si="475"/>
        <v>0</v>
      </c>
      <c r="N1140" s="10"/>
      <c r="P1140" s="1"/>
    </row>
    <row r="1141" spans="1:16" ht="20.100000000000001" hidden="1" customHeight="1" x14ac:dyDescent="0.25">
      <c r="A1141" s="171"/>
      <c r="B1141" s="171"/>
      <c r="C1141" s="171"/>
      <c r="D1141" s="171"/>
      <c r="E1141" s="169"/>
      <c r="F1141" s="169" t="s">
        <v>180</v>
      </c>
      <c r="G1141" s="273" t="s">
        <v>418</v>
      </c>
      <c r="H1141" s="169" t="s">
        <v>179</v>
      </c>
      <c r="I1141" s="279">
        <v>0</v>
      </c>
      <c r="J1141" s="278">
        <v>0</v>
      </c>
      <c r="K1141" s="278">
        <v>0</v>
      </c>
      <c r="N1141" s="10"/>
      <c r="P1141" s="1"/>
    </row>
    <row r="1142" spans="1:16" ht="20.100000000000001" hidden="1" customHeight="1" x14ac:dyDescent="0.25">
      <c r="A1142" s="171"/>
      <c r="B1142" s="171"/>
      <c r="C1142" s="171"/>
      <c r="D1142" s="171"/>
      <c r="E1142" s="169" t="s">
        <v>181</v>
      </c>
      <c r="F1142" s="169"/>
      <c r="G1142" s="273" t="s">
        <v>418</v>
      </c>
      <c r="H1142" s="169" t="s">
        <v>182</v>
      </c>
      <c r="I1142" s="279">
        <f>I1143</f>
        <v>0</v>
      </c>
      <c r="J1142" s="279">
        <f t="shared" ref="J1142:K1142" si="476">J1143</f>
        <v>0</v>
      </c>
      <c r="K1142" s="279">
        <f t="shared" si="476"/>
        <v>0</v>
      </c>
      <c r="N1142" s="10"/>
      <c r="P1142" s="1"/>
    </row>
    <row r="1143" spans="1:16" ht="20.100000000000001" hidden="1" customHeight="1" x14ac:dyDescent="0.25">
      <c r="A1143" s="171"/>
      <c r="B1143" s="171"/>
      <c r="C1143" s="171"/>
      <c r="D1143" s="171"/>
      <c r="E1143" s="169"/>
      <c r="F1143" s="169" t="s">
        <v>183</v>
      </c>
      <c r="G1143" s="273" t="s">
        <v>418</v>
      </c>
      <c r="H1143" s="169" t="s">
        <v>182</v>
      </c>
      <c r="I1143" s="279">
        <v>0</v>
      </c>
      <c r="J1143" s="278">
        <v>0</v>
      </c>
      <c r="K1143" s="278">
        <v>0</v>
      </c>
      <c r="N1143" s="10"/>
      <c r="P1143" s="1"/>
    </row>
    <row r="1144" spans="1:16" ht="20.100000000000001" hidden="1" customHeight="1" x14ac:dyDescent="0.25">
      <c r="A1144" s="171"/>
      <c r="B1144" s="171"/>
      <c r="C1144" s="171"/>
      <c r="D1144" s="171">
        <v>3232</v>
      </c>
      <c r="E1144" s="169"/>
      <c r="F1144" s="169"/>
      <c r="G1144" s="273" t="s">
        <v>418</v>
      </c>
      <c r="H1144" s="169" t="s">
        <v>40</v>
      </c>
      <c r="I1144" s="279">
        <f>I1145</f>
        <v>1000</v>
      </c>
      <c r="J1144" s="279">
        <f t="shared" ref="J1144:K1144" si="477">J1145</f>
        <v>1100</v>
      </c>
      <c r="K1144" s="279">
        <f t="shared" si="477"/>
        <v>800</v>
      </c>
      <c r="N1144" s="10"/>
      <c r="P1144" s="1"/>
    </row>
    <row r="1145" spans="1:16" ht="30" hidden="1" customHeight="1" x14ac:dyDescent="0.25">
      <c r="A1145" s="171"/>
      <c r="B1145" s="171"/>
      <c r="C1145" s="171"/>
      <c r="D1145" s="171"/>
      <c r="E1145" s="169" t="s">
        <v>184</v>
      </c>
      <c r="F1145" s="169"/>
      <c r="G1145" s="273" t="s">
        <v>418</v>
      </c>
      <c r="H1145" s="169" t="s">
        <v>185</v>
      </c>
      <c r="I1145" s="279">
        <f>I1146</f>
        <v>1000</v>
      </c>
      <c r="J1145" s="279">
        <f t="shared" ref="J1145:K1145" si="478">J1146</f>
        <v>1100</v>
      </c>
      <c r="K1145" s="279">
        <f t="shared" si="478"/>
        <v>800</v>
      </c>
      <c r="N1145" s="10"/>
      <c r="P1145" s="1"/>
    </row>
    <row r="1146" spans="1:16" ht="30" hidden="1" customHeight="1" x14ac:dyDescent="0.25">
      <c r="A1146" s="171"/>
      <c r="B1146" s="171"/>
      <c r="C1146" s="171"/>
      <c r="D1146" s="171"/>
      <c r="E1146" s="169"/>
      <c r="F1146" s="169" t="s">
        <v>186</v>
      </c>
      <c r="G1146" s="273" t="s">
        <v>418</v>
      </c>
      <c r="H1146" s="169" t="s">
        <v>185</v>
      </c>
      <c r="I1146" s="279">
        <v>1000</v>
      </c>
      <c r="J1146" s="278">
        <v>1100</v>
      </c>
      <c r="K1146" s="278">
        <v>800</v>
      </c>
      <c r="N1146" s="10"/>
      <c r="P1146" s="1"/>
    </row>
    <row r="1147" spans="1:16" ht="20.100000000000001" hidden="1" customHeight="1" x14ac:dyDescent="0.25">
      <c r="A1147" s="171"/>
      <c r="B1147" s="171"/>
      <c r="C1147" s="171"/>
      <c r="D1147" s="171">
        <v>3233</v>
      </c>
      <c r="E1147" s="169"/>
      <c r="F1147" s="169"/>
      <c r="G1147" s="273" t="s">
        <v>418</v>
      </c>
      <c r="H1147" s="169" t="s">
        <v>41</v>
      </c>
      <c r="I1147" s="279">
        <f t="shared" ref="I1147:K1148" si="479">I1148</f>
        <v>2500</v>
      </c>
      <c r="J1147" s="278">
        <f t="shared" si="479"/>
        <v>2600</v>
      </c>
      <c r="K1147" s="278">
        <f t="shared" si="479"/>
        <v>1300</v>
      </c>
      <c r="N1147" s="10"/>
      <c r="P1147" s="1"/>
    </row>
    <row r="1148" spans="1:16" ht="20.100000000000001" hidden="1" customHeight="1" x14ac:dyDescent="0.25">
      <c r="A1148" s="171"/>
      <c r="B1148" s="171"/>
      <c r="C1148" s="171"/>
      <c r="D1148" s="171"/>
      <c r="E1148" s="169" t="s">
        <v>187</v>
      </c>
      <c r="F1148" s="169"/>
      <c r="G1148" s="273" t="s">
        <v>418</v>
      </c>
      <c r="H1148" s="169" t="s">
        <v>188</v>
      </c>
      <c r="I1148" s="279">
        <f t="shared" si="479"/>
        <v>2500</v>
      </c>
      <c r="J1148" s="278">
        <f t="shared" si="479"/>
        <v>2600</v>
      </c>
      <c r="K1148" s="278">
        <f t="shared" si="479"/>
        <v>1300</v>
      </c>
      <c r="N1148" s="10"/>
      <c r="P1148" s="1"/>
    </row>
    <row r="1149" spans="1:16" ht="20.100000000000001" hidden="1" customHeight="1" x14ac:dyDescent="0.25">
      <c r="A1149" s="171"/>
      <c r="B1149" s="171"/>
      <c r="C1149" s="171"/>
      <c r="D1149" s="171"/>
      <c r="E1149" s="169"/>
      <c r="F1149" s="169" t="s">
        <v>189</v>
      </c>
      <c r="G1149" s="273" t="s">
        <v>418</v>
      </c>
      <c r="H1149" s="169" t="s">
        <v>188</v>
      </c>
      <c r="I1149" s="279">
        <v>2500</v>
      </c>
      <c r="J1149" s="278">
        <v>2600</v>
      </c>
      <c r="K1149" s="278">
        <v>1300</v>
      </c>
      <c r="N1149" s="10"/>
      <c r="P1149" s="1"/>
    </row>
    <row r="1150" spans="1:16" ht="20.100000000000001" hidden="1" customHeight="1" x14ac:dyDescent="0.25">
      <c r="A1150" s="171"/>
      <c r="B1150" s="171"/>
      <c r="C1150" s="171"/>
      <c r="D1150" s="171">
        <v>3237</v>
      </c>
      <c r="E1150" s="171"/>
      <c r="F1150" s="171"/>
      <c r="G1150" s="273" t="s">
        <v>418</v>
      </c>
      <c r="H1150" s="313" t="s">
        <v>213</v>
      </c>
      <c r="I1150" s="279">
        <f>I1151</f>
        <v>5000</v>
      </c>
      <c r="J1150" s="279">
        <f t="shared" ref="J1150:K1151" si="480">J1151</f>
        <v>5100</v>
      </c>
      <c r="K1150" s="279">
        <f t="shared" si="480"/>
        <v>5300</v>
      </c>
      <c r="N1150" s="10"/>
      <c r="P1150" s="1"/>
    </row>
    <row r="1151" spans="1:16" ht="20.100000000000001" hidden="1" customHeight="1" x14ac:dyDescent="0.25">
      <c r="A1151" s="171"/>
      <c r="B1151" s="171"/>
      <c r="C1151" s="171"/>
      <c r="D1151" s="171"/>
      <c r="E1151" s="169" t="s">
        <v>214</v>
      </c>
      <c r="F1151" s="169"/>
      <c r="G1151" s="273" t="s">
        <v>418</v>
      </c>
      <c r="H1151" s="169" t="s">
        <v>215</v>
      </c>
      <c r="I1151" s="279">
        <f>I1152</f>
        <v>5000</v>
      </c>
      <c r="J1151" s="279">
        <f t="shared" si="480"/>
        <v>5100</v>
      </c>
      <c r="K1151" s="279">
        <f t="shared" si="480"/>
        <v>5300</v>
      </c>
      <c r="N1151" s="10"/>
      <c r="O1151" s="121"/>
      <c r="P1151" s="1"/>
    </row>
    <row r="1152" spans="1:16" s="51" customFormat="1" ht="20.100000000000001" hidden="1" customHeight="1" x14ac:dyDescent="0.25">
      <c r="A1152" s="171"/>
      <c r="B1152" s="171"/>
      <c r="C1152" s="171"/>
      <c r="D1152" s="171"/>
      <c r="E1152" s="169"/>
      <c r="F1152" s="169" t="s">
        <v>216</v>
      </c>
      <c r="G1152" s="273" t="s">
        <v>418</v>
      </c>
      <c r="H1152" s="169" t="s">
        <v>388</v>
      </c>
      <c r="I1152" s="279">
        <v>5000</v>
      </c>
      <c r="J1152" s="278">
        <v>5100</v>
      </c>
      <c r="K1152" s="278">
        <v>5300</v>
      </c>
      <c r="L1152" s="17"/>
      <c r="M1152" s="1"/>
      <c r="N1152" s="10"/>
      <c r="O1152" s="1"/>
      <c r="P1152" s="1"/>
    </row>
    <row r="1153" spans="1:16" s="103" customFormat="1" ht="42.75" hidden="1" x14ac:dyDescent="0.25">
      <c r="A1153" s="165"/>
      <c r="B1153" s="165"/>
      <c r="C1153" s="165"/>
      <c r="D1153" s="165"/>
      <c r="E1153" s="165"/>
      <c r="F1153" s="165"/>
      <c r="G1153" s="306"/>
      <c r="H1153" s="343" t="s">
        <v>432</v>
      </c>
      <c r="I1153" s="276"/>
      <c r="J1153" s="276"/>
      <c r="K1153" s="276"/>
      <c r="L1153" s="17"/>
      <c r="M1153" s="1"/>
      <c r="N1153" s="10"/>
      <c r="O1153" s="1"/>
      <c r="P1153" s="1"/>
    </row>
    <row r="1154" spans="1:16" s="103" customFormat="1" ht="20.100000000000001" hidden="1" customHeight="1" x14ac:dyDescent="0.25">
      <c r="A1154" s="171"/>
      <c r="B1154" s="171"/>
      <c r="C1154" s="171"/>
      <c r="D1154" s="171"/>
      <c r="E1154" s="171"/>
      <c r="F1154" s="171"/>
      <c r="G1154" s="273"/>
      <c r="H1154" s="336" t="s">
        <v>288</v>
      </c>
      <c r="I1154" s="279"/>
      <c r="J1154" s="277"/>
      <c r="K1154" s="277"/>
      <c r="L1154" s="17"/>
      <c r="M1154" s="1"/>
      <c r="N1154" s="10"/>
      <c r="O1154" s="1"/>
      <c r="P1154" s="1"/>
    </row>
    <row r="1155" spans="1:16" s="103" customFormat="1" ht="20.100000000000001" hidden="1" customHeight="1" x14ac:dyDescent="0.25">
      <c r="A1155" s="316">
        <v>4</v>
      </c>
      <c r="B1155" s="172"/>
      <c r="C1155" s="172"/>
      <c r="D1155" s="172"/>
      <c r="E1155" s="172"/>
      <c r="F1155" s="172"/>
      <c r="G1155" s="311"/>
      <c r="H1155" s="226" t="s">
        <v>327</v>
      </c>
      <c r="I1155" s="286">
        <f>I1156+I1161</f>
        <v>0</v>
      </c>
      <c r="J1155" s="286">
        <f t="shared" ref="J1155:K1155" si="481">J1156+J1161</f>
        <v>0</v>
      </c>
      <c r="K1155" s="286">
        <f t="shared" si="481"/>
        <v>0</v>
      </c>
      <c r="L1155" s="17"/>
      <c r="M1155" s="1"/>
      <c r="N1155" s="10"/>
      <c r="O1155" s="1"/>
      <c r="P1155" s="1"/>
    </row>
    <row r="1156" spans="1:16" s="103" customFormat="1" ht="28.5" hidden="1" x14ac:dyDescent="0.25">
      <c r="A1156" s="316"/>
      <c r="B1156" s="172">
        <v>41</v>
      </c>
      <c r="C1156" s="172"/>
      <c r="D1156" s="172"/>
      <c r="E1156" s="172"/>
      <c r="F1156" s="172"/>
      <c r="G1156" s="311"/>
      <c r="H1156" s="226" t="s">
        <v>65</v>
      </c>
      <c r="I1156" s="286">
        <f t="shared" ref="I1156:K1159" si="482">I1157</f>
        <v>0</v>
      </c>
      <c r="J1156" s="286">
        <f t="shared" si="482"/>
        <v>0</v>
      </c>
      <c r="K1156" s="286">
        <f t="shared" si="482"/>
        <v>0</v>
      </c>
      <c r="L1156" s="17"/>
      <c r="M1156" s="1"/>
      <c r="N1156" s="10"/>
      <c r="O1156" s="1"/>
      <c r="P1156" s="1"/>
    </row>
    <row r="1157" spans="1:16" s="103" customFormat="1" ht="20.100000000000001" hidden="1" customHeight="1" x14ac:dyDescent="0.25">
      <c r="A1157" s="316"/>
      <c r="B1157" s="172"/>
      <c r="C1157" s="172">
        <v>412</v>
      </c>
      <c r="D1157" s="172"/>
      <c r="E1157" s="172"/>
      <c r="F1157" s="172"/>
      <c r="G1157" s="311"/>
      <c r="H1157" s="226" t="s">
        <v>328</v>
      </c>
      <c r="I1157" s="286">
        <f t="shared" si="482"/>
        <v>0</v>
      </c>
      <c r="J1157" s="277">
        <f t="shared" si="482"/>
        <v>0</v>
      </c>
      <c r="K1157" s="277">
        <f t="shared" si="482"/>
        <v>0</v>
      </c>
      <c r="L1157" s="17"/>
      <c r="M1157" s="1"/>
      <c r="N1157" s="10"/>
      <c r="O1157" s="1"/>
      <c r="P1157" s="1"/>
    </row>
    <row r="1158" spans="1:16" s="103" customFormat="1" ht="20.100000000000001" hidden="1" customHeight="1" x14ac:dyDescent="0.25">
      <c r="A1158" s="333"/>
      <c r="B1158" s="171"/>
      <c r="C1158" s="171"/>
      <c r="D1158" s="171">
        <v>4123</v>
      </c>
      <c r="E1158" s="171"/>
      <c r="F1158" s="171"/>
      <c r="G1158" s="273" t="s">
        <v>418</v>
      </c>
      <c r="H1158" s="313" t="s">
        <v>67</v>
      </c>
      <c r="I1158" s="279">
        <f t="shared" si="482"/>
        <v>0</v>
      </c>
      <c r="J1158" s="278">
        <f t="shared" si="482"/>
        <v>0</v>
      </c>
      <c r="K1158" s="278">
        <f t="shared" si="482"/>
        <v>0</v>
      </c>
      <c r="L1158" s="17"/>
      <c r="M1158" s="1"/>
      <c r="N1158" s="10"/>
      <c r="O1158" s="1"/>
      <c r="P1158" s="1"/>
    </row>
    <row r="1159" spans="1:16" s="103" customFormat="1" ht="20.100000000000001" hidden="1" customHeight="1" x14ac:dyDescent="0.25">
      <c r="A1159" s="333"/>
      <c r="B1159" s="171"/>
      <c r="C1159" s="171"/>
      <c r="D1159" s="171"/>
      <c r="E1159" s="169" t="s">
        <v>329</v>
      </c>
      <c r="F1159" s="169"/>
      <c r="G1159" s="273" t="s">
        <v>418</v>
      </c>
      <c r="H1159" s="313" t="s">
        <v>67</v>
      </c>
      <c r="I1159" s="279">
        <f>I1160</f>
        <v>0</v>
      </c>
      <c r="J1159" s="278">
        <f t="shared" si="482"/>
        <v>0</v>
      </c>
      <c r="K1159" s="278">
        <f t="shared" si="482"/>
        <v>0</v>
      </c>
      <c r="L1159" s="17"/>
      <c r="M1159" s="1"/>
      <c r="N1159" s="10"/>
      <c r="O1159" s="1"/>
      <c r="P1159" s="1"/>
    </row>
    <row r="1160" spans="1:16" s="103" customFormat="1" ht="20.100000000000001" hidden="1" customHeight="1" x14ac:dyDescent="0.25">
      <c r="A1160" s="333"/>
      <c r="B1160" s="171"/>
      <c r="C1160" s="171"/>
      <c r="D1160" s="171"/>
      <c r="E1160" s="169"/>
      <c r="F1160" s="169" t="s">
        <v>330</v>
      </c>
      <c r="G1160" s="273" t="s">
        <v>418</v>
      </c>
      <c r="H1160" s="313" t="s">
        <v>67</v>
      </c>
      <c r="I1160" s="279">
        <v>0</v>
      </c>
      <c r="J1160" s="278">
        <v>0</v>
      </c>
      <c r="K1160" s="278">
        <v>0</v>
      </c>
      <c r="L1160" s="17"/>
      <c r="M1160" s="1"/>
      <c r="N1160" s="10"/>
      <c r="O1160" s="1"/>
      <c r="P1160" s="1"/>
    </row>
    <row r="1161" spans="1:16" s="103" customFormat="1" ht="28.5" hidden="1" x14ac:dyDescent="0.25">
      <c r="A1161" s="339"/>
      <c r="B1161" s="172">
        <v>42</v>
      </c>
      <c r="C1161" s="318"/>
      <c r="D1161" s="318"/>
      <c r="E1161" s="318"/>
      <c r="F1161" s="318"/>
      <c r="G1161" s="273"/>
      <c r="H1161" s="226" t="s">
        <v>68</v>
      </c>
      <c r="I1161" s="286">
        <f>I1162+I1173+I1177</f>
        <v>0</v>
      </c>
      <c r="J1161" s="286">
        <f>J1162+J1173+J1177</f>
        <v>0</v>
      </c>
      <c r="K1161" s="286">
        <f>K1162+K1173+K1177</f>
        <v>0</v>
      </c>
      <c r="L1161" s="17"/>
      <c r="M1161" s="1"/>
      <c r="N1161" s="10"/>
      <c r="O1161" s="1"/>
      <c r="P1161" s="1"/>
    </row>
    <row r="1162" spans="1:16" s="103" customFormat="1" ht="20.100000000000001" hidden="1" customHeight="1" x14ac:dyDescent="0.25">
      <c r="A1162" s="316"/>
      <c r="B1162" s="172"/>
      <c r="C1162" s="172">
        <v>422</v>
      </c>
      <c r="D1162" s="172"/>
      <c r="E1162" s="172"/>
      <c r="F1162" s="172"/>
      <c r="G1162" s="273"/>
      <c r="H1162" s="226" t="s">
        <v>69</v>
      </c>
      <c r="I1162" s="286">
        <f>I1163+I1168</f>
        <v>0</v>
      </c>
      <c r="J1162" s="286">
        <f t="shared" ref="J1162:K1162" si="483">J1163+J1168</f>
        <v>0</v>
      </c>
      <c r="K1162" s="286">
        <f t="shared" si="483"/>
        <v>0</v>
      </c>
      <c r="L1162" s="17"/>
      <c r="M1162" s="1"/>
      <c r="N1162" s="10"/>
      <c r="O1162" s="1"/>
      <c r="P1162" s="1"/>
    </row>
    <row r="1163" spans="1:16" s="103" customFormat="1" ht="20.100000000000001" hidden="1" customHeight="1" x14ac:dyDescent="0.25">
      <c r="A1163" s="333"/>
      <c r="B1163" s="333"/>
      <c r="C1163" s="333"/>
      <c r="D1163" s="333">
        <v>4221</v>
      </c>
      <c r="E1163" s="333"/>
      <c r="F1163" s="333"/>
      <c r="G1163" s="273" t="s">
        <v>418</v>
      </c>
      <c r="H1163" s="337" t="s">
        <v>70</v>
      </c>
      <c r="I1163" s="279">
        <f>I1164+I1166</f>
        <v>0</v>
      </c>
      <c r="J1163" s="278">
        <f>J1164+J1166</f>
        <v>0</v>
      </c>
      <c r="K1163" s="278">
        <f>K1164+K1166</f>
        <v>0</v>
      </c>
      <c r="L1163" s="17"/>
      <c r="M1163" s="1"/>
      <c r="N1163" s="10"/>
      <c r="O1163" s="1"/>
      <c r="P1163" s="1"/>
    </row>
    <row r="1164" spans="1:16" s="103" customFormat="1" ht="20.100000000000001" hidden="1" customHeight="1" x14ac:dyDescent="0.25">
      <c r="A1164" s="333"/>
      <c r="B1164" s="171"/>
      <c r="C1164" s="171"/>
      <c r="D1164" s="171"/>
      <c r="E1164" s="169" t="s">
        <v>331</v>
      </c>
      <c r="F1164" s="169"/>
      <c r="G1164" s="273" t="s">
        <v>418</v>
      </c>
      <c r="H1164" s="169" t="s">
        <v>332</v>
      </c>
      <c r="I1164" s="279">
        <f>I1165</f>
        <v>0</v>
      </c>
      <c r="J1164" s="278">
        <f>J1165</f>
        <v>0</v>
      </c>
      <c r="K1164" s="278">
        <f>K1165</f>
        <v>0</v>
      </c>
      <c r="L1164" s="17"/>
      <c r="M1164" s="1"/>
      <c r="N1164" s="10"/>
      <c r="O1164" s="1"/>
      <c r="P1164" s="1"/>
    </row>
    <row r="1165" spans="1:16" s="103" customFormat="1" ht="20.100000000000001" hidden="1" customHeight="1" x14ac:dyDescent="0.25">
      <c r="A1165" s="333"/>
      <c r="B1165" s="171"/>
      <c r="C1165" s="171"/>
      <c r="D1165" s="171"/>
      <c r="E1165" s="169"/>
      <c r="F1165" s="169" t="s">
        <v>333</v>
      </c>
      <c r="G1165" s="273" t="s">
        <v>418</v>
      </c>
      <c r="H1165" s="169" t="s">
        <v>332</v>
      </c>
      <c r="I1165" s="279">
        <v>0</v>
      </c>
      <c r="J1165" s="278">
        <v>0</v>
      </c>
      <c r="K1165" s="278">
        <v>0</v>
      </c>
      <c r="L1165" s="17"/>
      <c r="M1165" s="1"/>
      <c r="N1165" s="10"/>
      <c r="O1165" s="1"/>
      <c r="P1165" s="1"/>
    </row>
    <row r="1166" spans="1:16" s="103" customFormat="1" ht="20.100000000000001" hidden="1" customHeight="1" x14ac:dyDescent="0.25">
      <c r="A1166" s="333"/>
      <c r="B1166" s="171"/>
      <c r="C1166" s="171"/>
      <c r="D1166" s="171"/>
      <c r="E1166" s="169" t="s">
        <v>334</v>
      </c>
      <c r="F1166" s="169"/>
      <c r="G1166" s="273" t="s">
        <v>418</v>
      </c>
      <c r="H1166" s="169" t="s">
        <v>335</v>
      </c>
      <c r="I1166" s="279">
        <f>I1167</f>
        <v>0</v>
      </c>
      <c r="J1166" s="278">
        <f>J1167</f>
        <v>0</v>
      </c>
      <c r="K1166" s="278">
        <f>K1167</f>
        <v>0</v>
      </c>
      <c r="L1166" s="17"/>
      <c r="M1166" s="1"/>
      <c r="N1166" s="10"/>
      <c r="O1166" s="1"/>
      <c r="P1166" s="1"/>
    </row>
    <row r="1167" spans="1:16" s="103" customFormat="1" ht="20.100000000000001" hidden="1" customHeight="1" x14ac:dyDescent="0.25">
      <c r="A1167" s="333"/>
      <c r="B1167" s="171"/>
      <c r="C1167" s="171"/>
      <c r="D1167" s="171"/>
      <c r="E1167" s="169"/>
      <c r="F1167" s="169" t="s">
        <v>336</v>
      </c>
      <c r="G1167" s="273" t="s">
        <v>418</v>
      </c>
      <c r="H1167" s="169" t="s">
        <v>335</v>
      </c>
      <c r="I1167" s="279">
        <v>0</v>
      </c>
      <c r="J1167" s="278">
        <v>0</v>
      </c>
      <c r="K1167" s="278">
        <v>0</v>
      </c>
      <c r="L1167" s="17"/>
      <c r="M1167" s="1"/>
      <c r="N1167" s="10"/>
      <c r="O1167" s="1"/>
      <c r="P1167" s="1"/>
    </row>
    <row r="1168" spans="1:16" s="103" customFormat="1" ht="20.100000000000001" hidden="1" customHeight="1" x14ac:dyDescent="0.25">
      <c r="A1168" s="333"/>
      <c r="B1168" s="171"/>
      <c r="C1168" s="171"/>
      <c r="D1168" s="171">
        <v>4224</v>
      </c>
      <c r="E1168" s="171"/>
      <c r="F1168" s="171"/>
      <c r="G1168" s="273" t="s">
        <v>418</v>
      </c>
      <c r="H1168" s="313" t="s">
        <v>71</v>
      </c>
      <c r="I1168" s="279">
        <f>I1169+I1171</f>
        <v>0</v>
      </c>
      <c r="J1168" s="278">
        <f>J1169+J1171</f>
        <v>0</v>
      </c>
      <c r="K1168" s="278">
        <f>K1169+K1171</f>
        <v>0</v>
      </c>
      <c r="L1168" s="17"/>
      <c r="M1168" s="1"/>
      <c r="N1168" s="10"/>
      <c r="O1168" s="1"/>
      <c r="P1168" s="1"/>
    </row>
    <row r="1169" spans="1:16" s="103" customFormat="1" ht="20.100000000000001" hidden="1" customHeight="1" x14ac:dyDescent="0.25">
      <c r="A1169" s="333"/>
      <c r="B1169" s="171"/>
      <c r="C1169" s="171"/>
      <c r="D1169" s="171"/>
      <c r="E1169" s="169" t="s">
        <v>337</v>
      </c>
      <c r="F1169" s="169"/>
      <c r="G1169" s="273" t="s">
        <v>418</v>
      </c>
      <c r="H1169" s="169" t="s">
        <v>338</v>
      </c>
      <c r="I1169" s="279">
        <f>I1170</f>
        <v>0</v>
      </c>
      <c r="J1169" s="278">
        <f>J1170</f>
        <v>0</v>
      </c>
      <c r="K1169" s="278">
        <f>K1170</f>
        <v>0</v>
      </c>
      <c r="L1169" s="17"/>
      <c r="M1169" s="1"/>
      <c r="N1169" s="10"/>
      <c r="O1169" s="1"/>
      <c r="P1169" s="1"/>
    </row>
    <row r="1170" spans="1:16" s="103" customFormat="1" ht="20.100000000000001" hidden="1" customHeight="1" x14ac:dyDescent="0.25">
      <c r="A1170" s="333"/>
      <c r="B1170" s="333"/>
      <c r="C1170" s="333"/>
      <c r="D1170" s="333"/>
      <c r="E1170" s="319"/>
      <c r="F1170" s="319" t="s">
        <v>339</v>
      </c>
      <c r="G1170" s="273" t="s">
        <v>418</v>
      </c>
      <c r="H1170" s="319" t="s">
        <v>338</v>
      </c>
      <c r="I1170" s="279">
        <v>0</v>
      </c>
      <c r="J1170" s="334">
        <v>0</v>
      </c>
      <c r="K1170" s="334">
        <v>0</v>
      </c>
      <c r="L1170" s="17"/>
      <c r="M1170" s="1"/>
      <c r="N1170" s="10"/>
      <c r="O1170" s="1"/>
      <c r="P1170" s="1"/>
    </row>
    <row r="1171" spans="1:16" s="103" customFormat="1" ht="20.100000000000001" hidden="1" customHeight="1" x14ac:dyDescent="0.25">
      <c r="A1171" s="253"/>
      <c r="B1171" s="253"/>
      <c r="C1171" s="253"/>
      <c r="D1171" s="253"/>
      <c r="E1171" s="319" t="s">
        <v>340</v>
      </c>
      <c r="F1171" s="319"/>
      <c r="G1171" s="273" t="s">
        <v>418</v>
      </c>
      <c r="H1171" s="319" t="s">
        <v>341</v>
      </c>
      <c r="I1171" s="279">
        <f>I1172</f>
        <v>0</v>
      </c>
      <c r="J1171" s="279">
        <f t="shared" ref="J1171:K1171" si="484">J1172</f>
        <v>0</v>
      </c>
      <c r="K1171" s="279">
        <f t="shared" si="484"/>
        <v>0</v>
      </c>
      <c r="L1171" s="17"/>
      <c r="M1171" s="1"/>
      <c r="N1171" s="10"/>
      <c r="O1171" s="1"/>
      <c r="P1171" s="1"/>
    </row>
    <row r="1172" spans="1:16" s="103" customFormat="1" ht="20.100000000000001" hidden="1" customHeight="1" x14ac:dyDescent="0.25">
      <c r="A1172" s="253"/>
      <c r="B1172" s="253"/>
      <c r="C1172" s="253"/>
      <c r="D1172" s="253"/>
      <c r="E1172" s="319"/>
      <c r="F1172" s="319" t="s">
        <v>342</v>
      </c>
      <c r="G1172" s="273" t="s">
        <v>418</v>
      </c>
      <c r="H1172" s="319" t="s">
        <v>341</v>
      </c>
      <c r="I1172" s="279">
        <v>0</v>
      </c>
      <c r="J1172" s="334">
        <v>0</v>
      </c>
      <c r="K1172" s="334">
        <v>0</v>
      </c>
      <c r="L1172" s="17"/>
      <c r="M1172" s="1"/>
      <c r="N1172" s="10"/>
      <c r="O1172" s="1"/>
      <c r="P1172" s="1"/>
    </row>
    <row r="1173" spans="1:16" s="103" customFormat="1" ht="20.100000000000001" hidden="1" customHeight="1" x14ac:dyDescent="0.25">
      <c r="A1173" s="316"/>
      <c r="B1173" s="172"/>
      <c r="C1173" s="172">
        <v>423</v>
      </c>
      <c r="D1173" s="172"/>
      <c r="E1173" s="172"/>
      <c r="F1173" s="172"/>
      <c r="G1173" s="273"/>
      <c r="H1173" s="226" t="s">
        <v>343</v>
      </c>
      <c r="I1173" s="286">
        <f t="shared" ref="I1173:K1175" si="485">I1174</f>
        <v>0</v>
      </c>
      <c r="J1173" s="286">
        <f t="shared" si="485"/>
        <v>0</v>
      </c>
      <c r="K1173" s="286">
        <f t="shared" si="485"/>
        <v>0</v>
      </c>
      <c r="L1173" s="17"/>
      <c r="M1173" s="1"/>
      <c r="N1173" s="10"/>
      <c r="O1173" s="1"/>
      <c r="P1173" s="1"/>
    </row>
    <row r="1174" spans="1:16" s="103" customFormat="1" ht="20.100000000000001" hidden="1" customHeight="1" x14ac:dyDescent="0.25">
      <c r="A1174" s="333"/>
      <c r="B1174" s="171"/>
      <c r="C1174" s="171"/>
      <c r="D1174" s="171">
        <v>4231</v>
      </c>
      <c r="E1174" s="171"/>
      <c r="F1174" s="171"/>
      <c r="G1174" s="273" t="s">
        <v>418</v>
      </c>
      <c r="H1174" s="313" t="s">
        <v>73</v>
      </c>
      <c r="I1174" s="279">
        <f t="shared" si="485"/>
        <v>0</v>
      </c>
      <c r="J1174" s="279">
        <f t="shared" si="485"/>
        <v>0</v>
      </c>
      <c r="K1174" s="279">
        <f t="shared" si="485"/>
        <v>0</v>
      </c>
      <c r="L1174" s="17"/>
      <c r="M1174" s="1"/>
      <c r="N1174" s="10"/>
      <c r="O1174" s="1"/>
      <c r="P1174" s="1"/>
    </row>
    <row r="1175" spans="1:16" s="103" customFormat="1" ht="20.100000000000001" hidden="1" customHeight="1" x14ac:dyDescent="0.25">
      <c r="A1175" s="333"/>
      <c r="B1175" s="171"/>
      <c r="C1175" s="171"/>
      <c r="D1175" s="171"/>
      <c r="E1175" s="169" t="s">
        <v>344</v>
      </c>
      <c r="F1175" s="169"/>
      <c r="G1175" s="273" t="s">
        <v>418</v>
      </c>
      <c r="H1175" s="169" t="s">
        <v>345</v>
      </c>
      <c r="I1175" s="279">
        <f>I1176</f>
        <v>0</v>
      </c>
      <c r="J1175" s="279">
        <f t="shared" si="485"/>
        <v>0</v>
      </c>
      <c r="K1175" s="279">
        <f t="shared" si="485"/>
        <v>0</v>
      </c>
      <c r="L1175" s="17"/>
      <c r="M1175" s="1"/>
      <c r="N1175" s="10"/>
      <c r="O1175" s="1"/>
      <c r="P1175" s="1"/>
    </row>
    <row r="1176" spans="1:16" s="103" customFormat="1" ht="20.100000000000001" hidden="1" customHeight="1" x14ac:dyDescent="0.25">
      <c r="A1176" s="333"/>
      <c r="B1176" s="171"/>
      <c r="C1176" s="171"/>
      <c r="D1176" s="171"/>
      <c r="E1176" s="169"/>
      <c r="F1176" s="169" t="s">
        <v>346</v>
      </c>
      <c r="G1176" s="273" t="s">
        <v>418</v>
      </c>
      <c r="H1176" s="169" t="s">
        <v>345</v>
      </c>
      <c r="I1176" s="279">
        <v>0</v>
      </c>
      <c r="J1176" s="278">
        <v>0</v>
      </c>
      <c r="K1176" s="278">
        <v>0</v>
      </c>
      <c r="L1176" s="17"/>
      <c r="M1176" s="1"/>
      <c r="N1176" s="10"/>
      <c r="O1176" s="1"/>
      <c r="P1176" s="1"/>
    </row>
    <row r="1177" spans="1:16" s="103" customFormat="1" ht="20.100000000000001" hidden="1" customHeight="1" x14ac:dyDescent="0.25">
      <c r="A1177" s="316"/>
      <c r="B1177" s="172"/>
      <c r="C1177" s="172">
        <v>426</v>
      </c>
      <c r="D1177" s="172"/>
      <c r="E1177" s="172"/>
      <c r="F1177" s="172"/>
      <c r="G1177" s="273"/>
      <c r="H1177" s="336" t="s">
        <v>74</v>
      </c>
      <c r="I1177" s="286">
        <f>I1178</f>
        <v>0</v>
      </c>
      <c r="J1177" s="277">
        <f t="shared" ref="J1177:K1179" si="486">J1178</f>
        <v>0</v>
      </c>
      <c r="K1177" s="277">
        <f t="shared" si="486"/>
        <v>0</v>
      </c>
      <c r="L1177" s="17"/>
      <c r="M1177" s="1"/>
      <c r="N1177" s="10"/>
      <c r="O1177" s="1"/>
      <c r="P1177" s="1"/>
    </row>
    <row r="1178" spans="1:16" s="103" customFormat="1" ht="20.100000000000001" hidden="1" customHeight="1" x14ac:dyDescent="0.25">
      <c r="A1178" s="333"/>
      <c r="B1178" s="171"/>
      <c r="C1178" s="171"/>
      <c r="D1178" s="171">
        <v>4262</v>
      </c>
      <c r="E1178" s="171"/>
      <c r="F1178" s="171"/>
      <c r="G1178" s="273" t="s">
        <v>418</v>
      </c>
      <c r="H1178" s="320" t="s">
        <v>75</v>
      </c>
      <c r="I1178" s="279">
        <f>I1179</f>
        <v>0</v>
      </c>
      <c r="J1178" s="278">
        <f t="shared" si="486"/>
        <v>0</v>
      </c>
      <c r="K1178" s="278">
        <f t="shared" si="486"/>
        <v>0</v>
      </c>
      <c r="L1178" s="17"/>
      <c r="M1178" s="1"/>
      <c r="N1178" s="10"/>
      <c r="O1178" s="1"/>
      <c r="P1178" s="1"/>
    </row>
    <row r="1179" spans="1:16" s="103" customFormat="1" ht="20.100000000000001" hidden="1" customHeight="1" x14ac:dyDescent="0.25">
      <c r="A1179" s="333"/>
      <c r="B1179" s="171"/>
      <c r="C1179" s="171"/>
      <c r="D1179" s="171"/>
      <c r="E1179" s="169" t="s">
        <v>347</v>
      </c>
      <c r="F1179" s="169"/>
      <c r="G1179" s="273" t="s">
        <v>418</v>
      </c>
      <c r="H1179" s="169" t="s">
        <v>75</v>
      </c>
      <c r="I1179" s="279">
        <f>I1180</f>
        <v>0</v>
      </c>
      <c r="J1179" s="278">
        <f t="shared" si="486"/>
        <v>0</v>
      </c>
      <c r="K1179" s="278">
        <f t="shared" si="486"/>
        <v>0</v>
      </c>
      <c r="L1179" s="17"/>
      <c r="M1179" s="1"/>
      <c r="N1179" s="10"/>
      <c r="O1179" s="1"/>
      <c r="P1179" s="1"/>
    </row>
    <row r="1180" spans="1:16" s="103" customFormat="1" ht="20.100000000000001" hidden="1" customHeight="1" x14ac:dyDescent="0.25">
      <c r="A1180" s="333"/>
      <c r="B1180" s="171"/>
      <c r="C1180" s="171"/>
      <c r="D1180" s="171"/>
      <c r="E1180" s="169"/>
      <c r="F1180" s="169" t="s">
        <v>348</v>
      </c>
      <c r="G1180" s="273" t="s">
        <v>418</v>
      </c>
      <c r="H1180" s="169" t="s">
        <v>75</v>
      </c>
      <c r="I1180" s="279">
        <v>0</v>
      </c>
      <c r="J1180" s="278">
        <v>0</v>
      </c>
      <c r="K1180" s="278">
        <v>0</v>
      </c>
      <c r="L1180" s="17"/>
      <c r="M1180" s="1"/>
      <c r="N1180" s="10"/>
      <c r="O1180" s="1"/>
      <c r="P1180" s="1"/>
    </row>
    <row r="1181" spans="1:16" s="103" customFormat="1" ht="20.100000000000001" hidden="1" customHeight="1" x14ac:dyDescent="0.25">
      <c r="A1181" s="171"/>
      <c r="B1181" s="171"/>
      <c r="C1181" s="171"/>
      <c r="D1181" s="171"/>
      <c r="E1181" s="169"/>
      <c r="F1181" s="169"/>
      <c r="G1181" s="273"/>
      <c r="H1181" s="169"/>
      <c r="I1181" s="279"/>
      <c r="J1181" s="278"/>
      <c r="K1181" s="278"/>
      <c r="L1181" s="17"/>
      <c r="M1181" s="1"/>
      <c r="N1181" s="10"/>
      <c r="O1181" s="1"/>
      <c r="P1181" s="1"/>
    </row>
    <row r="1182" spans="1:16" s="103" customFormat="1" ht="20.100000000000001" hidden="1" customHeight="1" x14ac:dyDescent="0.25">
      <c r="A1182" s="171"/>
      <c r="B1182" s="171"/>
      <c r="C1182" s="171"/>
      <c r="D1182" s="171"/>
      <c r="E1182" s="169"/>
      <c r="F1182" s="169"/>
      <c r="G1182" s="273"/>
      <c r="H1182" s="169"/>
      <c r="I1182" s="279"/>
      <c r="J1182" s="278"/>
      <c r="K1182" s="278"/>
      <c r="L1182" s="17"/>
      <c r="M1182" s="1"/>
      <c r="N1182" s="10"/>
      <c r="O1182" s="1"/>
      <c r="P1182" s="1"/>
    </row>
    <row r="1183" spans="1:16" s="103" customFormat="1" ht="20.100000000000001" hidden="1" customHeight="1" x14ac:dyDescent="0.25">
      <c r="A1183" s="171"/>
      <c r="B1183" s="171"/>
      <c r="C1183" s="171"/>
      <c r="D1183" s="171"/>
      <c r="E1183" s="169"/>
      <c r="F1183" s="169"/>
      <c r="G1183" s="273"/>
      <c r="H1183" s="169"/>
      <c r="I1183" s="279"/>
      <c r="J1183" s="278"/>
      <c r="K1183" s="278"/>
      <c r="L1183" s="17"/>
      <c r="M1183" s="1"/>
      <c r="N1183" s="10"/>
      <c r="O1183" s="1"/>
      <c r="P1183" s="1"/>
    </row>
    <row r="1184" spans="1:16" s="103" customFormat="1" ht="20.100000000000001" hidden="1" customHeight="1" x14ac:dyDescent="0.25">
      <c r="A1184" s="171"/>
      <c r="B1184" s="171"/>
      <c r="C1184" s="171"/>
      <c r="D1184" s="171"/>
      <c r="E1184" s="169"/>
      <c r="F1184" s="169"/>
      <c r="G1184" s="273"/>
      <c r="H1184" s="169"/>
      <c r="I1184" s="279"/>
      <c r="J1184" s="278"/>
      <c r="K1184" s="278"/>
      <c r="L1184" s="17"/>
      <c r="M1184" s="1"/>
      <c r="N1184" s="10"/>
      <c r="O1184" s="1"/>
      <c r="P1184" s="1"/>
    </row>
    <row r="1185" spans="1:16" s="103" customFormat="1" ht="20.100000000000001" hidden="1" customHeight="1" x14ac:dyDescent="0.25">
      <c r="A1185" s="171"/>
      <c r="B1185" s="171"/>
      <c r="C1185" s="171"/>
      <c r="D1185" s="171"/>
      <c r="E1185" s="169"/>
      <c r="F1185" s="169"/>
      <c r="G1185" s="273"/>
      <c r="H1185" s="169"/>
      <c r="I1185" s="279"/>
      <c r="J1185" s="278"/>
      <c r="K1185" s="278"/>
      <c r="L1185" s="17"/>
      <c r="M1185" s="1"/>
      <c r="N1185" s="10"/>
      <c r="O1185" s="1"/>
      <c r="P1185" s="1"/>
    </row>
    <row r="1186" spans="1:16" s="103" customFormat="1" ht="20.100000000000001" hidden="1" customHeight="1" x14ac:dyDescent="0.25">
      <c r="A1186" s="171"/>
      <c r="B1186" s="171"/>
      <c r="C1186" s="171"/>
      <c r="D1186" s="171"/>
      <c r="E1186" s="169"/>
      <c r="F1186" s="169"/>
      <c r="G1186" s="273"/>
      <c r="H1186" s="169"/>
      <c r="I1186" s="279"/>
      <c r="J1186" s="278"/>
      <c r="K1186" s="278"/>
      <c r="L1186" s="17"/>
      <c r="M1186" s="1"/>
      <c r="N1186" s="10"/>
      <c r="O1186" s="1"/>
      <c r="P1186" s="1"/>
    </row>
    <row r="1187" spans="1:16" s="103" customFormat="1" ht="20.100000000000001" hidden="1" customHeight="1" x14ac:dyDescent="0.25">
      <c r="A1187" s="171"/>
      <c r="B1187" s="171"/>
      <c r="C1187" s="171"/>
      <c r="D1187" s="171"/>
      <c r="E1187" s="169"/>
      <c r="F1187" s="169"/>
      <c r="G1187" s="273"/>
      <c r="H1187" s="169"/>
      <c r="I1187" s="279"/>
      <c r="J1187" s="278"/>
      <c r="K1187" s="278"/>
      <c r="L1187" s="17"/>
      <c r="M1187" s="1"/>
      <c r="N1187" s="10"/>
      <c r="O1187" s="1"/>
      <c r="P1187" s="1"/>
    </row>
    <row r="1188" spans="1:16" s="4" customFormat="1" ht="20.100000000000001" customHeight="1" x14ac:dyDescent="0.25">
      <c r="A1188" s="363"/>
      <c r="B1188" s="363"/>
      <c r="C1188" s="363"/>
      <c r="D1188" s="363"/>
      <c r="E1188" s="363"/>
      <c r="F1188" s="363"/>
      <c r="G1188" s="364"/>
      <c r="H1188" s="226" t="s">
        <v>367</v>
      </c>
      <c r="I1188" s="286">
        <f>I6+I223+I260+I475+I510+I527+I631+I641+I778+I793+I817+I948+I968+I1062+I1155+I248+I206</f>
        <v>25225833.780000001</v>
      </c>
      <c r="J1188" s="286">
        <f t="shared" ref="J1188:K1188" si="487">J6+J223+J260+J475+J510+J527+J631+J641+J778+J793+J817+J948+J968+J1062+J1155+J248+J206</f>
        <v>14431320</v>
      </c>
      <c r="K1188" s="286">
        <f t="shared" si="487"/>
        <v>14501340</v>
      </c>
      <c r="L1188" s="2"/>
      <c r="M1188" s="3"/>
      <c r="N1188" s="3"/>
      <c r="O1188" s="3"/>
      <c r="P1188" s="3"/>
    </row>
    <row r="1189" spans="1:16" s="4" customFormat="1" ht="20.100000000000001" customHeight="1" x14ac:dyDescent="0.25">
      <c r="A1189" s="365"/>
      <c r="B1189" s="365"/>
      <c r="C1189" s="365"/>
      <c r="D1189" s="365"/>
      <c r="E1189" s="365"/>
      <c r="F1189" s="365"/>
      <c r="G1189" s="366"/>
      <c r="H1189" s="367"/>
      <c r="I1189" s="368"/>
      <c r="J1189" s="296"/>
      <c r="K1189" s="296"/>
      <c r="L1189" s="2"/>
      <c r="M1189" s="3"/>
      <c r="N1189" s="3"/>
      <c r="O1189" s="3"/>
      <c r="P1189" s="3"/>
    </row>
    <row r="1190" spans="1:16" s="4" customFormat="1" ht="20.100000000000001" customHeight="1" x14ac:dyDescent="0.25">
      <c r="A1190" s="369" t="s">
        <v>520</v>
      </c>
      <c r="B1190" s="369"/>
      <c r="C1190" s="369"/>
      <c r="D1190" s="369"/>
      <c r="E1190" s="369"/>
      <c r="F1190" s="369"/>
      <c r="G1190" s="370"/>
      <c r="H1190" s="371"/>
      <c r="I1190" s="372"/>
      <c r="J1190" s="373"/>
      <c r="K1190" s="373"/>
      <c r="L1190" s="2"/>
      <c r="M1190" s="3"/>
      <c r="N1190" s="3"/>
      <c r="O1190" s="3"/>
      <c r="P1190" s="3"/>
    </row>
    <row r="1191" spans="1:16" s="3" customFormat="1" ht="20.25" customHeight="1" x14ac:dyDescent="0.25">
      <c r="A1191" s="374"/>
      <c r="B1191" s="374"/>
      <c r="C1191" s="374"/>
      <c r="D1191" s="374"/>
      <c r="E1191" s="374"/>
      <c r="F1191" s="375"/>
      <c r="G1191" s="376"/>
      <c r="H1191" s="46"/>
      <c r="I1191" s="377"/>
      <c r="J1191" s="377"/>
      <c r="K1191" s="377"/>
      <c r="L1191" s="2"/>
    </row>
    <row r="1192" spans="1:16" s="3" customFormat="1" ht="20.25" customHeight="1" x14ac:dyDescent="0.25">
      <c r="A1192" s="374"/>
      <c r="B1192" s="374"/>
      <c r="C1192" s="374"/>
      <c r="D1192" s="374"/>
      <c r="E1192" s="374"/>
      <c r="F1192" s="375"/>
      <c r="G1192" s="376"/>
      <c r="H1192" s="46"/>
      <c r="I1192" s="377"/>
      <c r="J1192" s="377"/>
      <c r="K1192" s="377"/>
      <c r="L1192" s="2"/>
    </row>
    <row r="1193" spans="1:16" s="3" customFormat="1" ht="20.25" customHeight="1" x14ac:dyDescent="0.25">
      <c r="A1193" s="551" t="s">
        <v>368</v>
      </c>
      <c r="B1193" s="551"/>
      <c r="C1193" s="551"/>
      <c r="D1193" s="551"/>
      <c r="E1193" s="374"/>
      <c r="F1193" s="375"/>
      <c r="G1193" s="376"/>
      <c r="H1193" s="46"/>
      <c r="I1193" s="377"/>
      <c r="J1193" s="552" t="s">
        <v>390</v>
      </c>
      <c r="K1193" s="552"/>
      <c r="L1193" s="76"/>
      <c r="M1193" s="76"/>
      <c r="N1193" s="76"/>
    </row>
    <row r="1194" spans="1:16" s="3" customFormat="1" ht="20.25" customHeight="1" x14ac:dyDescent="0.25">
      <c r="A1194" s="46" t="s">
        <v>391</v>
      </c>
      <c r="B1194" s="46"/>
      <c r="C1194" s="46"/>
      <c r="D1194" s="46"/>
      <c r="E1194" s="46"/>
      <c r="F1194" s="375"/>
      <c r="G1194" s="376"/>
      <c r="H1194" s="46"/>
      <c r="I1194" s="377"/>
      <c r="J1194" s="552" t="s">
        <v>392</v>
      </c>
      <c r="K1194" s="552"/>
      <c r="L1194" s="2"/>
    </row>
    <row r="1195" spans="1:16" s="3" customFormat="1" ht="20.25" customHeight="1" x14ac:dyDescent="0.25">
      <c r="A1195" s="374"/>
      <c r="B1195" s="374"/>
      <c r="C1195" s="374"/>
      <c r="D1195" s="374"/>
      <c r="E1195" s="374"/>
      <c r="F1195" s="375"/>
      <c r="G1195" s="376"/>
      <c r="H1195" s="46"/>
      <c r="I1195" s="377"/>
      <c r="J1195" s="552" t="s">
        <v>384</v>
      </c>
      <c r="K1195" s="552"/>
      <c r="L1195" s="2"/>
    </row>
    <row r="1196" spans="1:16" s="3" customFormat="1" ht="20.25" customHeight="1" x14ac:dyDescent="0.25">
      <c r="A1196" s="374"/>
      <c r="B1196" s="374"/>
      <c r="C1196" s="374"/>
      <c r="D1196" s="374"/>
      <c r="E1196" s="374"/>
      <c r="F1196" s="375"/>
      <c r="G1196" s="376"/>
      <c r="H1196" s="46"/>
      <c r="I1196" s="377"/>
      <c r="J1196" s="377"/>
      <c r="K1196" s="377"/>
      <c r="L1196" s="2"/>
    </row>
    <row r="1197" spans="1:16" s="3" customFormat="1" ht="20.25" customHeight="1" x14ac:dyDescent="0.2">
      <c r="A1197" s="378"/>
      <c r="B1197" s="378"/>
      <c r="C1197" s="378"/>
      <c r="D1197" s="378"/>
      <c r="E1197" s="378"/>
      <c r="F1197" s="379"/>
      <c r="G1197" s="380"/>
      <c r="H1197" s="45"/>
      <c r="I1197" s="297"/>
      <c r="J1197" s="297"/>
      <c r="K1197" s="297"/>
      <c r="L1197" s="2"/>
    </row>
    <row r="1198" spans="1:16" s="3" customFormat="1" ht="20.25" customHeight="1" x14ac:dyDescent="0.2">
      <c r="A1198" s="379"/>
      <c r="B1198" s="379"/>
      <c r="C1198" s="379"/>
      <c r="D1198" s="379"/>
      <c r="E1198" s="379"/>
      <c r="F1198" s="381"/>
      <c r="G1198" s="382"/>
      <c r="H1198" s="45"/>
      <c r="I1198" s="383"/>
      <c r="J1198" s="383"/>
      <c r="K1198" s="383"/>
      <c r="L1198" s="2"/>
    </row>
    <row r="1199" spans="1:16" s="3" customFormat="1" ht="20.25" customHeight="1" x14ac:dyDescent="0.2">
      <c r="A1199" s="379"/>
      <c r="B1199" s="379"/>
      <c r="C1199" s="379"/>
      <c r="D1199" s="379"/>
      <c r="E1199" s="379"/>
      <c r="F1199" s="381"/>
      <c r="G1199" s="382"/>
      <c r="H1199" s="45"/>
      <c r="I1199" s="383"/>
      <c r="J1199" s="383"/>
      <c r="K1199" s="383"/>
      <c r="L1199" s="2"/>
    </row>
    <row r="1200" spans="1:16" s="3" customFormat="1" ht="20.25" customHeight="1" x14ac:dyDescent="0.25">
      <c r="A1200" s="551"/>
      <c r="B1200" s="551"/>
      <c r="C1200" s="551"/>
      <c r="D1200" s="551"/>
      <c r="E1200" s="381"/>
      <c r="F1200" s="381"/>
      <c r="G1200" s="382"/>
      <c r="H1200" s="384"/>
      <c r="I1200" s="385"/>
      <c r="J1200" s="297"/>
      <c r="K1200" s="297"/>
      <c r="L1200" s="2"/>
    </row>
    <row r="1201" spans="1:16" s="3" customFormat="1" ht="20.25" customHeight="1" x14ac:dyDescent="0.25">
      <c r="A1201" s="551"/>
      <c r="B1201" s="551"/>
      <c r="C1201" s="551"/>
      <c r="D1201" s="551"/>
      <c r="E1201" s="381"/>
      <c r="F1201" s="381"/>
      <c r="G1201" s="382"/>
      <c r="H1201" s="386"/>
      <c r="I1201" s="385"/>
      <c r="J1201" s="385"/>
      <c r="K1201" s="385"/>
      <c r="L1201" s="2"/>
      <c r="M1201" s="8"/>
    </row>
    <row r="1202" spans="1:16" s="3" customFormat="1" ht="20.25" customHeight="1" x14ac:dyDescent="0.25">
      <c r="A1202" s="381"/>
      <c r="B1202" s="381"/>
      <c r="C1202" s="381"/>
      <c r="D1202" s="381"/>
      <c r="E1202" s="381"/>
      <c r="F1202" s="381"/>
      <c r="G1202" s="382"/>
      <c r="H1202" s="386"/>
      <c r="I1202" s="385"/>
      <c r="J1202" s="385"/>
      <c r="K1202" s="385"/>
      <c r="L1202" s="2"/>
    </row>
    <row r="1203" spans="1:16" s="1" customFormat="1" ht="15" customHeight="1" x14ac:dyDescent="0.25">
      <c r="A1203" s="381"/>
      <c r="B1203" s="381"/>
      <c r="C1203" s="381"/>
      <c r="D1203" s="381"/>
      <c r="E1203" s="381"/>
      <c r="F1203" s="49"/>
      <c r="G1203" s="274"/>
      <c r="H1203" s="50"/>
      <c r="I1203" s="387"/>
      <c r="J1203" s="387"/>
      <c r="K1203" s="387"/>
      <c r="L1203" s="15"/>
    </row>
    <row r="1204" spans="1:16" ht="33.75" customHeight="1" x14ac:dyDescent="0.25">
      <c r="A1204" s="50"/>
      <c r="B1204" s="50"/>
      <c r="C1204" s="378"/>
      <c r="D1204" s="49">
        <f>I8+I262+I529+I643+I819+I970+I1064+I225+I250</f>
        <v>9327500</v>
      </c>
      <c r="E1204" s="49">
        <f>J8+J262+J529+J643+J819+J970+J1064+J225+J250</f>
        <v>8981800</v>
      </c>
      <c r="F1204" s="49">
        <f>K8+K262+K529+K643+K819+K970+K1064+K225+K250</f>
        <v>9120700</v>
      </c>
      <c r="I1204" s="389"/>
      <c r="J1204" s="298"/>
      <c r="K1204" s="298"/>
      <c r="P1204" s="1"/>
    </row>
    <row r="1205" spans="1:16" s="1" customFormat="1" ht="15" customHeight="1" x14ac:dyDescent="0.25">
      <c r="A1205" s="46"/>
      <c r="B1205" s="46"/>
      <c r="C1205" s="390"/>
      <c r="D1205" s="52">
        <f>I20+I275+I539+I653+I829+I1074</f>
        <v>390500</v>
      </c>
      <c r="E1205" s="52">
        <f>J20+J275+J539+J653+J829+J1074</f>
        <v>355400</v>
      </c>
      <c r="F1205" s="52">
        <f>K20+K275+K539+K653+K829+K1074</f>
        <v>364400</v>
      </c>
      <c r="G1205" s="274"/>
      <c r="H1205" s="391"/>
      <c r="I1205" s="298"/>
      <c r="J1205" s="298"/>
      <c r="K1205" s="298"/>
      <c r="L1205" s="9"/>
    </row>
    <row r="1206" spans="1:16" s="1" customFormat="1" ht="15" customHeight="1" x14ac:dyDescent="0.25">
      <c r="A1206" s="50"/>
      <c r="B1206" s="50"/>
      <c r="C1206" s="378"/>
      <c r="D1206" s="49">
        <f>I34+I289+I551+I665+I841+I977+I1086+I229</f>
        <v>1594000</v>
      </c>
      <c r="E1206" s="49">
        <f>J34+J289+J551+J665+J841+J977+J1086+J229</f>
        <v>1663400</v>
      </c>
      <c r="F1206" s="49">
        <f>K34+K289+K551+K665+K841+K977+K1086+K229</f>
        <v>1686200</v>
      </c>
      <c r="G1206" s="274"/>
      <c r="H1206" s="391"/>
      <c r="I1206" s="298"/>
      <c r="J1206" s="298"/>
      <c r="K1206" s="298"/>
      <c r="L1206" s="234"/>
    </row>
    <row r="1207" spans="1:16" s="1" customFormat="1" ht="15" customHeight="1" x14ac:dyDescent="0.25">
      <c r="A1207" s="50"/>
      <c r="B1207" s="50"/>
      <c r="C1207" s="378"/>
      <c r="D1207" s="49">
        <f>I44+I302+I561+I675+I851+I987+I1096+I239+I255</f>
        <v>379600</v>
      </c>
      <c r="E1207" s="49">
        <f>J44+J302+J561+J675+J851+J987+J1096+J239+J255</f>
        <v>341400</v>
      </c>
      <c r="F1207" s="49">
        <f>K44+K302+K561+K675+K851+K987+K1096+K239+K255</f>
        <v>323800</v>
      </c>
      <c r="G1207" s="274"/>
      <c r="H1207" s="391"/>
      <c r="I1207" s="298"/>
      <c r="J1207" s="298"/>
      <c r="K1207" s="298"/>
      <c r="L1207" s="15"/>
      <c r="N1207" s="210"/>
    </row>
    <row r="1208" spans="1:16" s="1" customFormat="1" ht="15" customHeight="1" x14ac:dyDescent="0.25">
      <c r="A1208" s="50"/>
      <c r="B1208" s="50"/>
      <c r="C1208" s="378"/>
      <c r="D1208" s="49">
        <f>I65+I323+I582+I696+I872+I1003+I1112</f>
        <v>8052233.7799999993</v>
      </c>
      <c r="E1208" s="49">
        <f>J65+J323+J582+J696+J872+J1003+J1112</f>
        <v>1425700</v>
      </c>
      <c r="F1208" s="49">
        <f>K65+K323+K582+K696+K872+K1003+K1112</f>
        <v>1447540</v>
      </c>
      <c r="G1208" s="274"/>
      <c r="H1208" s="391"/>
      <c r="I1208" s="298"/>
      <c r="J1208" s="298"/>
      <c r="K1208" s="298"/>
      <c r="L1208" s="15"/>
    </row>
    <row r="1209" spans="1:16" s="1" customFormat="1" ht="15" customHeight="1" x14ac:dyDescent="0.25">
      <c r="A1209" s="50"/>
      <c r="B1209" s="50"/>
      <c r="C1209" s="378"/>
      <c r="D1209" s="49">
        <f>I102+I360+I602+I723+I896+I1027+I1134</f>
        <v>2399700</v>
      </c>
      <c r="E1209" s="49">
        <f>J102+J360+J602+J723+J896+J1027+J1134</f>
        <v>1362300</v>
      </c>
      <c r="F1209" s="49">
        <f>K102+K360+K602+K723+K896+K1027+K1134</f>
        <v>1255000</v>
      </c>
      <c r="G1209" s="274"/>
      <c r="H1209" s="391"/>
      <c r="I1209" s="298"/>
      <c r="J1209" s="298"/>
      <c r="K1209" s="298"/>
      <c r="L1209" s="15"/>
    </row>
    <row r="1210" spans="1:16" s="1" customFormat="1" ht="15" customHeight="1" x14ac:dyDescent="0.25">
      <c r="A1210" s="50"/>
      <c r="B1210" s="50"/>
      <c r="C1210" s="378"/>
      <c r="D1210" s="49">
        <f>I160+I243+I423</f>
        <v>0</v>
      </c>
      <c r="E1210" s="49">
        <f>J160+J243+J423</f>
        <v>0</v>
      </c>
      <c r="F1210" s="49">
        <f>K160+K243+K423</f>
        <v>0</v>
      </c>
      <c r="G1210" s="274"/>
      <c r="H1210" s="391"/>
      <c r="I1210" s="298"/>
      <c r="J1210" s="298"/>
      <c r="K1210" s="298"/>
      <c r="L1210" s="15"/>
    </row>
    <row r="1211" spans="1:16" s="1" customFormat="1" ht="15" customHeight="1" x14ac:dyDescent="0.25">
      <c r="A1211" s="50"/>
      <c r="B1211" s="50"/>
      <c r="C1211" s="378"/>
      <c r="D1211" s="49">
        <f>I164+I427+I1056</f>
        <v>279000</v>
      </c>
      <c r="E1211" s="49">
        <f>J164+J427+J1056</f>
        <v>239100</v>
      </c>
      <c r="F1211" s="49">
        <f>K164+K427+K1056</f>
        <v>241200</v>
      </c>
      <c r="G1211" s="274"/>
      <c r="H1211" s="50"/>
      <c r="I1211" s="392"/>
      <c r="J1211" s="298"/>
      <c r="K1211" s="298"/>
      <c r="L1211" s="15"/>
    </row>
    <row r="1212" spans="1:16" s="1" customFormat="1" ht="15" customHeight="1" x14ac:dyDescent="0.25">
      <c r="A1212" s="50"/>
      <c r="B1212" s="50"/>
      <c r="C1212" s="378"/>
      <c r="D1212" s="49">
        <f>I189+I456+I767</f>
        <v>20500</v>
      </c>
      <c r="E1212" s="49">
        <f>J189+J456+J767</f>
        <v>20500</v>
      </c>
      <c r="F1212" s="49">
        <f>K189+K456+K767</f>
        <v>21500</v>
      </c>
      <c r="G1212" s="274"/>
      <c r="H1212" s="50"/>
      <c r="I1212" s="392"/>
      <c r="J1212" s="298"/>
      <c r="K1212" s="298"/>
      <c r="L1212" s="15"/>
    </row>
    <row r="1213" spans="1:16" s="1" customFormat="1" ht="15" customHeight="1" x14ac:dyDescent="0.25">
      <c r="A1213" s="50"/>
      <c r="B1213" s="50"/>
      <c r="C1213" s="378"/>
      <c r="D1213" s="49">
        <f>I464</f>
        <v>0</v>
      </c>
      <c r="E1213" s="49">
        <f>J464</f>
        <v>0</v>
      </c>
      <c r="F1213" s="49">
        <f>K464</f>
        <v>0</v>
      </c>
      <c r="G1213" s="274"/>
      <c r="H1213" s="50"/>
      <c r="I1213" s="298"/>
      <c r="J1213" s="298"/>
      <c r="K1213" s="298"/>
      <c r="L1213" s="15"/>
    </row>
    <row r="1214" spans="1:16" s="1" customFormat="1" ht="15" customHeight="1" x14ac:dyDescent="0.25">
      <c r="A1214" s="50"/>
      <c r="B1214" s="50"/>
      <c r="C1214" s="378"/>
      <c r="D1214" s="49">
        <f>I469+I772</f>
        <v>0</v>
      </c>
      <c r="E1214" s="49">
        <f>J469+J772</f>
        <v>0</v>
      </c>
      <c r="F1214" s="49">
        <f>K469+K772</f>
        <v>0</v>
      </c>
      <c r="G1214" s="274"/>
      <c r="H1214" s="49"/>
      <c r="I1214" s="392"/>
      <c r="J1214" s="298"/>
      <c r="K1214" s="298"/>
      <c r="L1214" s="15"/>
    </row>
    <row r="1215" spans="1:16" s="1" customFormat="1" ht="15" customHeight="1" x14ac:dyDescent="0.25">
      <c r="A1215" s="50"/>
      <c r="B1215" s="50"/>
      <c r="C1215" s="393"/>
      <c r="D1215" s="394">
        <f>D1204+D1205+D1206+D1207+D1208+D1209+D1210+D1211+D1212+D1213+D1214</f>
        <v>22443033.780000001</v>
      </c>
      <c r="E1215" s="394">
        <f t="shared" ref="E1215:F1215" si="488">E1204+E1205+E1206+E1207+E1208+E1209+E1210+E1211+E1212+E1213+E1214</f>
        <v>14389600</v>
      </c>
      <c r="F1215" s="394">
        <f t="shared" si="488"/>
        <v>14460340</v>
      </c>
      <c r="G1215" s="274"/>
      <c r="H1215" s="49"/>
      <c r="I1215" s="392"/>
      <c r="J1215" s="298"/>
      <c r="K1215" s="298"/>
      <c r="L1215" s="17"/>
    </row>
    <row r="1216" spans="1:16" s="1" customFormat="1" ht="15" customHeight="1" x14ac:dyDescent="0.25">
      <c r="A1216" s="50"/>
      <c r="B1216" s="50"/>
      <c r="C1216" s="378"/>
      <c r="D1216" s="49">
        <f>I477+I512+I780+I795+I950+I1157</f>
        <v>10000</v>
      </c>
      <c r="E1216" s="49">
        <f>J477+J512+J780+J795+J950+J1157</f>
        <v>900</v>
      </c>
      <c r="F1216" s="49">
        <f>K477+K512+K780+K795+K950+K1157</f>
        <v>900</v>
      </c>
      <c r="G1216" s="274"/>
      <c r="H1216" s="50"/>
      <c r="I1216" s="392"/>
      <c r="J1216" s="298"/>
      <c r="K1216" s="298"/>
      <c r="L1216" s="15"/>
    </row>
    <row r="1217" spans="1:15" s="1" customFormat="1" ht="15" customHeight="1" x14ac:dyDescent="0.25">
      <c r="A1217" s="50"/>
      <c r="B1217" s="50"/>
      <c r="C1217" s="378"/>
      <c r="D1217" s="49">
        <f>I482+I633+I785+I800+I955+I1162+I517</f>
        <v>2611800</v>
      </c>
      <c r="E1217" s="49">
        <f>J482+J633+J785+J800+J955+J1162+J517</f>
        <v>40820</v>
      </c>
      <c r="F1217" s="49">
        <f>K482+K633+K785+K800+K955+K1162+K517</f>
        <v>40100</v>
      </c>
      <c r="G1217" s="274"/>
      <c r="H1217" s="50"/>
      <c r="I1217" s="298"/>
      <c r="J1217" s="298"/>
      <c r="K1217" s="298"/>
      <c r="L1217" s="15"/>
    </row>
    <row r="1218" spans="1:15" s="1" customFormat="1" ht="15" customHeight="1" x14ac:dyDescent="0.25">
      <c r="A1218" s="50"/>
      <c r="B1218" s="50"/>
      <c r="C1218" s="378"/>
      <c r="D1218" s="49">
        <f>I501+I521+I1173</f>
        <v>0</v>
      </c>
      <c r="E1218" s="49">
        <f>J501+J521+J1173</f>
        <v>0</v>
      </c>
      <c r="F1218" s="49">
        <f>K501+K521+K1173</f>
        <v>0</v>
      </c>
      <c r="G1218" s="274"/>
      <c r="H1218" s="50"/>
      <c r="I1218" s="392"/>
      <c r="J1218" s="298"/>
      <c r="K1218" s="298"/>
      <c r="L1218" s="15"/>
    </row>
    <row r="1219" spans="1:15" ht="15" customHeight="1" x14ac:dyDescent="0.25">
      <c r="A1219" s="50"/>
      <c r="B1219" s="50"/>
      <c r="C1219" s="378"/>
      <c r="D1219" s="49">
        <f>I505+I811+I1177</f>
        <v>10000</v>
      </c>
      <c r="E1219" s="49">
        <f>J505+J811+J1177</f>
        <v>0</v>
      </c>
      <c r="F1219" s="49">
        <f>K505+K811+K1177</f>
        <v>0</v>
      </c>
      <c r="M1219" s="14"/>
      <c r="N1219" s="14"/>
      <c r="O1219" s="14"/>
    </row>
    <row r="1220" spans="1:15" s="103" customFormat="1" ht="15" customHeight="1" x14ac:dyDescent="0.25">
      <c r="A1220" s="50"/>
      <c r="B1220" s="50"/>
      <c r="C1220" s="393"/>
      <c r="D1220" s="394">
        <f>D1216+D1217+D1218+D1219</f>
        <v>2631800</v>
      </c>
      <c r="E1220" s="394">
        <f t="shared" ref="E1220:F1220" si="489">E1216+E1217+E1218+E1219</f>
        <v>41720</v>
      </c>
      <c r="F1220" s="394">
        <f t="shared" si="489"/>
        <v>41000</v>
      </c>
      <c r="G1220" s="388"/>
      <c r="H1220" s="46"/>
      <c r="I1220" s="395"/>
      <c r="J1220" s="299"/>
      <c r="K1220" s="299"/>
      <c r="L1220" s="17"/>
    </row>
    <row r="1221" spans="1:15" s="103" customFormat="1" ht="15" customHeight="1" x14ac:dyDescent="0.25">
      <c r="A1221" s="50"/>
      <c r="B1221" s="50"/>
      <c r="C1221" s="50"/>
      <c r="D1221" s="49"/>
      <c r="E1221" s="49"/>
      <c r="F1221" s="49"/>
      <c r="G1221" s="388"/>
      <c r="H1221" s="46"/>
      <c r="I1221" s="395"/>
      <c r="J1221" s="299"/>
      <c r="K1221" s="299"/>
      <c r="L1221" s="17"/>
    </row>
    <row r="1222" spans="1:15" ht="15" customHeight="1" x14ac:dyDescent="0.25">
      <c r="D1222" s="52">
        <f>D1204+D1205+D1206+D1207+D1208+D1209+D1210+D1211+D1212+D1213+D1214+D1216+D1217+D1218+D1219</f>
        <v>25074833.780000001</v>
      </c>
      <c r="E1222" s="52">
        <f t="shared" ref="E1222:F1222" si="490">E1204+E1205+E1206+E1207+E1208+E1209+E1210+E1211+E1212+E1213+E1214+E1216+E1217+E1218+E1219</f>
        <v>14431320</v>
      </c>
      <c r="F1222" s="52">
        <f t="shared" si="490"/>
        <v>14501340</v>
      </c>
      <c r="H1222" s="52"/>
      <c r="M1222" s="14"/>
      <c r="N1222" s="14"/>
      <c r="O1222" s="14"/>
    </row>
    <row r="1223" spans="1:15" ht="15" customHeight="1" x14ac:dyDescent="0.25">
      <c r="M1223" s="14"/>
      <c r="N1223" s="14"/>
      <c r="O1223" s="14"/>
    </row>
    <row r="1224" spans="1:15" ht="15" customHeight="1" x14ac:dyDescent="0.25">
      <c r="D1224" s="52">
        <f>D1215+D1220</f>
        <v>25074833.780000001</v>
      </c>
      <c r="E1224" s="52">
        <f t="shared" ref="E1224:F1224" si="491">E1215+E1220</f>
        <v>14431320</v>
      </c>
      <c r="F1224" s="52">
        <f t="shared" si="491"/>
        <v>14501340</v>
      </c>
      <c r="H1224" s="396"/>
      <c r="M1224" s="14"/>
      <c r="N1224" s="14"/>
      <c r="O1224" s="14"/>
    </row>
    <row r="1225" spans="1:15" ht="15" customHeight="1" x14ac:dyDescent="0.25">
      <c r="M1225" s="14"/>
      <c r="N1225" s="14"/>
      <c r="O1225" s="14"/>
    </row>
    <row r="1226" spans="1:15" ht="15" customHeight="1" x14ac:dyDescent="0.25">
      <c r="A1226" s="52"/>
      <c r="M1226" s="14"/>
      <c r="N1226" s="14"/>
      <c r="O1226" s="14"/>
    </row>
    <row r="1227" spans="1:15" ht="15" customHeight="1" x14ac:dyDescent="0.25">
      <c r="A1227" s="52"/>
      <c r="M1227" s="14"/>
      <c r="N1227" s="14"/>
      <c r="O1227" s="14"/>
    </row>
    <row r="1228" spans="1:15" ht="15" customHeight="1" x14ac:dyDescent="0.25">
      <c r="A1228" s="52"/>
      <c r="M1228" s="14"/>
      <c r="N1228" s="14"/>
      <c r="O1228" s="14"/>
    </row>
    <row r="1229" spans="1:15" x14ac:dyDescent="0.25">
      <c r="D1229" s="52"/>
    </row>
  </sheetData>
  <mergeCells count="7">
    <mergeCell ref="A1:K1"/>
    <mergeCell ref="A1193:D1193"/>
    <mergeCell ref="A1200:D1200"/>
    <mergeCell ref="A1201:D1201"/>
    <mergeCell ref="J1194:K1194"/>
    <mergeCell ref="J1195:K1195"/>
    <mergeCell ref="J1193:K1193"/>
  </mergeCells>
  <dataValidations count="1">
    <dataValidation type="whole" allowBlank="1" showErrorMessage="1" errorTitle="Neispravan unos" error="Unijeti cijelobrojnu vrijednost" promptTitle="Upozorenje !" prompt="Unešena je nedozvoljena vrijednost u polje" sqref="G254:G255 G966:G967 G248:G250 A1188:G1189 G1060 F1198:G1202 G238:G239 E1200:E1203 A1198:A1199 G259:G261 G4:G7 G43 G223:G224 A1202:D1203 G188:G189">
      <formula1>0</formula1>
      <formula2>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Radni listovi</vt:lpstr>
      </vt:variant>
      <vt:variant>
        <vt:i4>5</vt:i4>
      </vt:variant>
      <vt:variant>
        <vt:lpstr>Grafikoni</vt:lpstr>
      </vt:variant>
      <vt:variant>
        <vt:i4>1</vt:i4>
      </vt:variant>
      <vt:variant>
        <vt:lpstr>Imenovani rasponi</vt:lpstr>
      </vt:variant>
      <vt:variant>
        <vt:i4>5</vt:i4>
      </vt:variant>
    </vt:vector>
  </HeadingPairs>
  <TitlesOfParts>
    <vt:vector size="11" baseType="lpstr">
      <vt:lpstr>OPĆI DIO_2022-2023-2024</vt:lpstr>
      <vt:lpstr> PLAN PRIHODA - 2022 </vt:lpstr>
      <vt:lpstr> PLAN PRIHODA - 2023 i 2024 </vt:lpstr>
      <vt:lpstr>PLAN RASHODA_2022-2023-2024</vt:lpstr>
      <vt:lpstr>POSEBNI DIO_2022-2023-2024</vt:lpstr>
      <vt:lpstr>Grafikon983</vt:lpstr>
      <vt:lpstr>' PLAN PRIHODA - 2022 '!Podrucje_ispisa</vt:lpstr>
      <vt:lpstr>' PLAN PRIHODA - 2023 i 2024 '!Podrucje_ispisa</vt:lpstr>
      <vt:lpstr>'OPĆI DIO_2022-2023-2024'!Podrucje_ispisa</vt:lpstr>
      <vt:lpstr>'PLAN RASHODA_2022-2023-2024'!Podrucje_ispisa</vt:lpstr>
      <vt:lpstr>'POSEBNI DIO_2022-2023-2024'!Podrucje_ispisa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2021-10-21T07:38:31Z</cp:lastPrinted>
  <dcterms:created xsi:type="dcterms:W3CDTF">2016-10-10T06:04:15Z</dcterms:created>
  <dcterms:modified xsi:type="dcterms:W3CDTF">2021-12-24T08:13:01Z</dcterms:modified>
</cp:coreProperties>
</file>