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tabRatio="690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 " sheetId="8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6" i="8" l="1"/>
  <c r="I105" i="8" s="1"/>
  <c r="I104" i="8" s="1"/>
  <c r="H106" i="8"/>
  <c r="G106" i="8"/>
  <c r="G105" i="8" s="1"/>
  <c r="G104" i="8" s="1"/>
  <c r="F106" i="8"/>
  <c r="F105" i="8" s="1"/>
  <c r="F104" i="8" s="1"/>
  <c r="E106" i="8"/>
  <c r="E105" i="8" s="1"/>
  <c r="E104" i="8" s="1"/>
  <c r="H105" i="8"/>
  <c r="H104" i="8"/>
  <c r="F28" i="3"/>
  <c r="H28" i="3"/>
  <c r="I28" i="3"/>
  <c r="E28" i="3"/>
  <c r="F31" i="8" l="1"/>
  <c r="F68" i="3"/>
  <c r="G68" i="3"/>
  <c r="H68" i="3"/>
  <c r="I68" i="3"/>
  <c r="E68" i="3"/>
  <c r="E31" i="8"/>
  <c r="E36" i="8"/>
  <c r="E34" i="8" s="1"/>
  <c r="F39" i="8"/>
  <c r="G39" i="8"/>
  <c r="H39" i="8"/>
  <c r="I39" i="8"/>
  <c r="E39" i="8"/>
  <c r="F36" i="8"/>
  <c r="F34" i="8" s="1"/>
  <c r="H36" i="8"/>
  <c r="H34" i="8" s="1"/>
  <c r="I36" i="8"/>
  <c r="I34" i="8" s="1"/>
  <c r="I33" i="8" s="1"/>
  <c r="G34" i="8"/>
  <c r="F82" i="8"/>
  <c r="F81" i="8" s="1"/>
  <c r="F80" i="8" s="1"/>
  <c r="G82" i="8"/>
  <c r="G81" i="8" s="1"/>
  <c r="G80" i="8" s="1"/>
  <c r="H82" i="8"/>
  <c r="H81" i="8" s="1"/>
  <c r="H80" i="8" s="1"/>
  <c r="I82" i="8"/>
  <c r="I81" i="8" s="1"/>
  <c r="I80" i="8" s="1"/>
  <c r="F47" i="8"/>
  <c r="F46" i="8" s="1"/>
  <c r="F45" i="8" s="1"/>
  <c r="G47" i="8"/>
  <c r="G46" i="8" s="1"/>
  <c r="G45" i="8" s="1"/>
  <c r="H47" i="8"/>
  <c r="H46" i="8" s="1"/>
  <c r="H45" i="8" s="1"/>
  <c r="I47" i="8"/>
  <c r="I46" i="8" s="1"/>
  <c r="I45" i="8" s="1"/>
  <c r="E47" i="8"/>
  <c r="E46" i="8" s="1"/>
  <c r="E45" i="8" s="1"/>
  <c r="F43" i="8"/>
  <c r="F42" i="8" s="1"/>
  <c r="G43" i="8"/>
  <c r="G42" i="8" s="1"/>
  <c r="H43" i="8"/>
  <c r="H42" i="8" s="1"/>
  <c r="I43" i="8"/>
  <c r="I42" i="8" s="1"/>
  <c r="E43" i="8"/>
  <c r="E42" i="8" s="1"/>
  <c r="F21" i="8"/>
  <c r="F20" i="8" s="1"/>
  <c r="G21" i="8"/>
  <c r="G20" i="8" s="1"/>
  <c r="H21" i="8"/>
  <c r="H20" i="8" s="1"/>
  <c r="I21" i="8"/>
  <c r="I20" i="8" s="1"/>
  <c r="E21" i="8"/>
  <c r="E20" i="8" s="1"/>
  <c r="F26" i="8"/>
  <c r="F25" i="8" s="1"/>
  <c r="G26" i="8"/>
  <c r="G25" i="8" s="1"/>
  <c r="H26" i="8"/>
  <c r="H25" i="8" s="1"/>
  <c r="I26" i="8"/>
  <c r="I25" i="8" s="1"/>
  <c r="E26" i="8"/>
  <c r="E25" i="8" s="1"/>
  <c r="F17" i="8"/>
  <c r="F16" i="8" s="1"/>
  <c r="G17" i="8"/>
  <c r="G16" i="8" s="1"/>
  <c r="H17" i="8"/>
  <c r="H16" i="8" s="1"/>
  <c r="I17" i="8"/>
  <c r="I16" i="8" s="1"/>
  <c r="E17" i="8"/>
  <c r="E16" i="8" s="1"/>
  <c r="F12" i="8"/>
  <c r="F11" i="8" s="1"/>
  <c r="E12" i="8"/>
  <c r="E11" i="8" s="1"/>
  <c r="H12" i="8"/>
  <c r="H11" i="8" s="1"/>
  <c r="I12" i="8"/>
  <c r="I11" i="8" s="1"/>
  <c r="G12" i="8"/>
  <c r="G11" i="8" s="1"/>
  <c r="I31" i="8"/>
  <c r="I30" i="8" s="1"/>
  <c r="I29" i="8" s="1"/>
  <c r="H31" i="8"/>
  <c r="H30" i="8" s="1"/>
  <c r="H29" i="8" s="1"/>
  <c r="G31" i="8"/>
  <c r="G30" i="8" s="1"/>
  <c r="G29" i="8" s="1"/>
  <c r="I96" i="8"/>
  <c r="H96" i="8"/>
  <c r="I95" i="8"/>
  <c r="H95" i="8"/>
  <c r="G95" i="8"/>
  <c r="I94" i="8"/>
  <c r="H94" i="8"/>
  <c r="G94" i="8"/>
  <c r="I93" i="8"/>
  <c r="H93" i="8"/>
  <c r="G93" i="8"/>
  <c r="E82" i="8"/>
  <c r="E81" i="8" s="1"/>
  <c r="E80" i="8" s="1"/>
  <c r="I77" i="8"/>
  <c r="I76" i="8" s="1"/>
  <c r="I75" i="8" s="1"/>
  <c r="H77" i="8"/>
  <c r="H76" i="8" s="1"/>
  <c r="H75" i="8" s="1"/>
  <c r="G77" i="8"/>
  <c r="G76" i="8" s="1"/>
  <c r="G75" i="8" s="1"/>
  <c r="F77" i="8"/>
  <c r="F76" i="8" s="1"/>
  <c r="F75" i="8" s="1"/>
  <c r="E77" i="8"/>
  <c r="E76" i="8" s="1"/>
  <c r="E75" i="8" s="1"/>
  <c r="I71" i="8"/>
  <c r="I70" i="8" s="1"/>
  <c r="I69" i="8" s="1"/>
  <c r="H71" i="8"/>
  <c r="H70" i="8" s="1"/>
  <c r="H69" i="8" s="1"/>
  <c r="G71" i="8"/>
  <c r="G70" i="8" s="1"/>
  <c r="G69" i="8" s="1"/>
  <c r="F71" i="8"/>
  <c r="F70" i="8" s="1"/>
  <c r="F69" i="8" s="1"/>
  <c r="E71" i="8"/>
  <c r="E70" i="8" s="1"/>
  <c r="E69" i="8" s="1"/>
  <c r="G67" i="8"/>
  <c r="G66" i="8" s="1"/>
  <c r="G65" i="8" s="1"/>
  <c r="G64" i="8" s="1"/>
  <c r="I66" i="8"/>
  <c r="I65" i="8" s="1"/>
  <c r="I64" i="8" s="1"/>
  <c r="H66" i="8"/>
  <c r="H65" i="8" s="1"/>
  <c r="H64" i="8" s="1"/>
  <c r="F66" i="8"/>
  <c r="F65" i="8" s="1"/>
  <c r="F64" i="8" s="1"/>
  <c r="E66" i="8"/>
  <c r="E65" i="8" s="1"/>
  <c r="E64" i="8" s="1"/>
  <c r="I61" i="8"/>
  <c r="I60" i="8" s="1"/>
  <c r="I59" i="8" s="1"/>
  <c r="H61" i="8"/>
  <c r="H60" i="8" s="1"/>
  <c r="H59" i="8" s="1"/>
  <c r="G61" i="8"/>
  <c r="G60" i="8" s="1"/>
  <c r="G59" i="8" s="1"/>
  <c r="F61" i="8"/>
  <c r="F60" i="8" s="1"/>
  <c r="F59" i="8" s="1"/>
  <c r="E61" i="8"/>
  <c r="E60" i="8" s="1"/>
  <c r="E59" i="8" s="1"/>
  <c r="I51" i="8"/>
  <c r="I50" i="8" s="1"/>
  <c r="I49" i="8" s="1"/>
  <c r="H51" i="8"/>
  <c r="H50" i="8" s="1"/>
  <c r="H49" i="8" s="1"/>
  <c r="G51" i="8"/>
  <c r="G50" i="8" s="1"/>
  <c r="G49" i="8" s="1"/>
  <c r="F51" i="8"/>
  <c r="F50" i="8" s="1"/>
  <c r="F49" i="8" s="1"/>
  <c r="E51" i="8"/>
  <c r="E50" i="8" s="1"/>
  <c r="E49" i="8" s="1"/>
  <c r="G38" i="8"/>
  <c r="G96" i="8" s="1"/>
  <c r="I92" i="8"/>
  <c r="H92" i="8"/>
  <c r="G92" i="8"/>
  <c r="I91" i="8"/>
  <c r="H91" i="8"/>
  <c r="H33" i="8" l="1"/>
  <c r="F33" i="8"/>
  <c r="E33" i="8"/>
  <c r="G33" i="8"/>
  <c r="G9" i="8" s="1"/>
  <c r="G10" i="8"/>
  <c r="E10" i="8"/>
  <c r="E9" i="8" s="1"/>
  <c r="E30" i="8"/>
  <c r="E29" i="8" s="1"/>
  <c r="F30" i="8"/>
  <c r="F29" i="8" s="1"/>
  <c r="F9" i="8" s="1"/>
  <c r="H10" i="8"/>
  <c r="I10" i="8"/>
  <c r="I9" i="8" s="1"/>
  <c r="F10" i="8"/>
  <c r="E85" i="8"/>
  <c r="F85" i="8"/>
  <c r="F100" i="8"/>
  <c r="H85" i="8"/>
  <c r="G91" i="8"/>
  <c r="G98" i="8" s="1"/>
  <c r="I98" i="8"/>
  <c r="H98" i="8"/>
  <c r="G100" i="8"/>
  <c r="E100" i="8"/>
  <c r="F41" i="3"/>
  <c r="G41" i="3"/>
  <c r="H41" i="3"/>
  <c r="I41" i="3"/>
  <c r="E41" i="3"/>
  <c r="F34" i="3"/>
  <c r="G34" i="3"/>
  <c r="H34" i="3"/>
  <c r="I34" i="3"/>
  <c r="E34" i="3"/>
  <c r="F11" i="3"/>
  <c r="G11" i="3"/>
  <c r="H11" i="3"/>
  <c r="I11" i="3"/>
  <c r="E11" i="3"/>
  <c r="K26" i="1"/>
  <c r="J26" i="1"/>
  <c r="I27" i="1"/>
  <c r="N13" i="1"/>
  <c r="N12" i="1"/>
  <c r="N10" i="1"/>
  <c r="N9" i="1"/>
  <c r="L13" i="1"/>
  <c r="L12" i="1"/>
  <c r="L10" i="1"/>
  <c r="L9" i="1"/>
  <c r="J13" i="1"/>
  <c r="J12" i="1"/>
  <c r="J10" i="1"/>
  <c r="J9" i="1"/>
  <c r="H9" i="8" l="1"/>
  <c r="H8" i="8" s="1"/>
  <c r="H7" i="8" s="1"/>
  <c r="I8" i="8"/>
  <c r="I7" i="8" s="1"/>
  <c r="G8" i="8"/>
  <c r="G7" i="8" s="1"/>
  <c r="F8" i="8"/>
  <c r="F7" i="8" s="1"/>
  <c r="E8" i="8"/>
  <c r="E7" i="8" s="1"/>
  <c r="H100" i="8"/>
  <c r="I85" i="8"/>
  <c r="M88" i="8" s="1"/>
  <c r="I100" i="8"/>
  <c r="G85" i="8"/>
  <c r="G57" i="3"/>
  <c r="H27" i="1" l="1"/>
  <c r="D12" i="5" l="1"/>
  <c r="I20" i="3" l="1"/>
  <c r="H53" i="3" l="1"/>
  <c r="G56" i="3"/>
  <c r="G20" i="3"/>
  <c r="G17" i="3"/>
  <c r="G23" i="3"/>
  <c r="G22" i="3" s="1"/>
  <c r="G15" i="3"/>
  <c r="G53" i="3"/>
  <c r="G50" i="3"/>
  <c r="G48" i="3"/>
  <c r="M55" i="3"/>
  <c r="M58" i="3"/>
  <c r="E50" i="3"/>
  <c r="E48" i="3"/>
  <c r="K13" i="5"/>
  <c r="K11" i="5"/>
  <c r="I13" i="5"/>
  <c r="I11" i="5"/>
  <c r="G13" i="5"/>
  <c r="G11" i="5"/>
  <c r="E13" i="5"/>
  <c r="E11" i="5"/>
  <c r="C13" i="5"/>
  <c r="C11" i="5"/>
  <c r="D13" i="5"/>
  <c r="F13" i="5"/>
  <c r="H13" i="5"/>
  <c r="J13" i="5"/>
  <c r="G33" i="3" l="1"/>
  <c r="G52" i="3"/>
  <c r="G61" i="3"/>
  <c r="G19" i="3"/>
  <c r="G25" i="3" s="1"/>
  <c r="I10" i="5"/>
  <c r="K10" i="5"/>
  <c r="E10" i="5"/>
  <c r="G10" i="5"/>
  <c r="C10" i="5"/>
  <c r="I53" i="3"/>
  <c r="H50" i="3"/>
  <c r="H48" i="3"/>
  <c r="E53" i="3"/>
  <c r="I50" i="3"/>
  <c r="F50" i="3"/>
  <c r="I48" i="3"/>
  <c r="F48" i="3"/>
  <c r="I23" i="3"/>
  <c r="I22" i="3" s="1"/>
  <c r="H23" i="3"/>
  <c r="H22" i="3" s="1"/>
  <c r="H17" i="3"/>
  <c r="F23" i="3"/>
  <c r="F22" i="3" s="1"/>
  <c r="F19" i="3"/>
  <c r="F15" i="3"/>
  <c r="E19" i="3"/>
  <c r="E23" i="3"/>
  <c r="E22" i="3" s="1"/>
  <c r="H19" i="3"/>
  <c r="I19" i="3"/>
  <c r="E17" i="3"/>
  <c r="F17" i="3"/>
  <c r="I17" i="3"/>
  <c r="E15" i="3"/>
  <c r="H15" i="3"/>
  <c r="I15" i="3"/>
  <c r="O8" i="1"/>
  <c r="M11" i="1"/>
  <c r="M8" i="1"/>
  <c r="O11" i="1"/>
  <c r="G8" i="1"/>
  <c r="G62" i="3" l="1"/>
  <c r="G70" i="3"/>
  <c r="H10" i="3"/>
  <c r="H26" i="3" s="1"/>
  <c r="I10" i="3"/>
  <c r="I26" i="3" s="1"/>
  <c r="E10" i="3"/>
  <c r="E26" i="3" s="1"/>
  <c r="G10" i="3"/>
  <c r="E25" i="3"/>
  <c r="I56" i="3"/>
  <c r="I52" i="3" s="1"/>
  <c r="H56" i="3"/>
  <c r="H52" i="3" s="1"/>
  <c r="F53" i="3"/>
  <c r="K11" i="1"/>
  <c r="F56" i="3"/>
  <c r="E56" i="3"/>
  <c r="E52" i="3" s="1"/>
  <c r="I25" i="3"/>
  <c r="H25" i="3"/>
  <c r="I11" i="1"/>
  <c r="I8" i="1"/>
  <c r="K8" i="1"/>
  <c r="O14" i="1"/>
  <c r="M14" i="1"/>
  <c r="G11" i="1"/>
  <c r="G14" i="1" s="1"/>
  <c r="G26" i="3" l="1"/>
  <c r="G28" i="3"/>
  <c r="G65" i="3"/>
  <c r="F52" i="3"/>
  <c r="K14" i="1"/>
  <c r="I14" i="1"/>
  <c r="F11" i="5" l="1"/>
  <c r="H11" i="5"/>
  <c r="H10" i="5" s="1"/>
  <c r="J11" i="5"/>
  <c r="F10" i="5" l="1"/>
  <c r="J10" i="5"/>
  <c r="L8" i="1"/>
  <c r="N8" i="1"/>
  <c r="J11" i="1"/>
  <c r="L11" i="1"/>
  <c r="N11" i="1"/>
  <c r="J8" i="1"/>
  <c r="B11" i="5"/>
  <c r="B10" i="5" s="1"/>
  <c r="B13" i="5"/>
  <c r="D11" i="5"/>
  <c r="I61" i="3" l="1"/>
  <c r="I70" i="3" s="1"/>
  <c r="I33" i="3"/>
  <c r="I62" i="3" s="1"/>
  <c r="I65" i="3" s="1"/>
  <c r="H61" i="3"/>
  <c r="H70" i="3" s="1"/>
  <c r="H33" i="3"/>
  <c r="H62" i="3" s="1"/>
  <c r="H65" i="3" s="1"/>
  <c r="J14" i="1"/>
  <c r="N14" i="1"/>
  <c r="L14" i="1"/>
  <c r="D10" i="5"/>
  <c r="F33" i="3" l="1"/>
  <c r="F62" i="3" s="1"/>
  <c r="E61" i="3"/>
  <c r="E70" i="3" s="1"/>
  <c r="E33" i="3"/>
  <c r="E62" i="3" s="1"/>
  <c r="E65" i="3" s="1"/>
  <c r="F25" i="3"/>
  <c r="F10" i="3"/>
  <c r="F26" i="3" s="1"/>
  <c r="F61" i="3"/>
  <c r="H11" i="1"/>
  <c r="H8" i="1"/>
  <c r="F11" i="1"/>
  <c r="F8" i="1"/>
  <c r="F65" i="3" l="1"/>
  <c r="F70" i="3"/>
  <c r="F14" i="1"/>
  <c r="H14" i="1"/>
</calcChain>
</file>

<file path=xl/sharedStrings.xml><?xml version="1.0" encoding="utf-8"?>
<sst xmlns="http://schemas.openxmlformats.org/spreadsheetml/2006/main" count="281" uniqueCount="138">
  <si>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</si>
  <si>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</si>
  <si>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</si>
  <si>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</si>
  <si>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</si>
  <si>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</si>
  <si>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</si>
  <si>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</si>
  <si>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</si>
  <si>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</si>
  <si>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</si>
  <si>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</si>
  <si>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</si>
  <si>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</si>
  <si>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</si>
  <si>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</si>
  <si>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</si>
  <si>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</si>
  <si>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</si>
  <si>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</si>
  <si>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</si>
  <si>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</si>
  <si>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</si>
  <si>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</si>
  <si>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</si>
  <si>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</si>
  <si>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</si>
  <si>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</si>
  <si>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</si>
  <si>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</si>
  <si>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</si>
  <si>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</si>
  <si>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</si>
  <si>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</si>
  <si>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</si>
  <si>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</si>
  <si>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</si>
  <si>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</si>
  <si>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</si>
  <si>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</si>
  <si>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</si>
  <si>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</si>
  <si>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</si>
  <si>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</si>
  <si>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</si>
  <si>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</si>
  <si>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</si>
  <si>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</si>
  <si>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</si>
  <si>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</si>
  <si>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</si>
  <si>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</si>
  <si>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</si>
  <si>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</si>
  <si>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</si>
  <si>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</si>
  <si>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</si>
  <si>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</si>
  <si>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</si>
  <si>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Prihodi od imovine</t>
  </si>
  <si>
    <t>Prihodi od prodaje proizvoda i roba te pruženih usluga i prihodi od donacija</t>
  </si>
  <si>
    <t>Financijski rashodi</t>
  </si>
  <si>
    <t>Pomoći dane u inozemstvo i unutar općeg proračuna</t>
  </si>
  <si>
    <t>Prihodi za posebne namjene</t>
  </si>
  <si>
    <t>REDOVNA DJELATNOST ZAVODA ZA JAVNO ZDRAVSTVO</t>
  </si>
  <si>
    <t>Izvor financiranja 31</t>
  </si>
  <si>
    <t>Izvor financiranja 46</t>
  </si>
  <si>
    <t>Izvor financiranja 72</t>
  </si>
  <si>
    <t>Izvor financiranja 55</t>
  </si>
  <si>
    <t>07 MONITORING</t>
  </si>
  <si>
    <t>Izvor financiranja 11</t>
  </si>
  <si>
    <t>ZDRAVI, AKTIVNI I ONLINE</t>
  </si>
  <si>
    <t>UPRAVNI ODJEL ZA OBRAZOVANJE, KULTURU, ZNANOST, SPORT I NACIONALNE MANJINE</t>
  </si>
  <si>
    <t>07 Zdravstvo</t>
  </si>
  <si>
    <t>09 Obrazovanje</t>
  </si>
  <si>
    <t>096 Dodatne usluge u obrazovanju</t>
  </si>
  <si>
    <t>076 Poslovi i usluge zdravstva koji nisu drugdje svrstani</t>
  </si>
  <si>
    <t>Izvor financiranja 56</t>
  </si>
  <si>
    <t>FINANCIJSKI PLAN ZAVODA ZA JAVNO ZDRAVSTVO KOPRIVNIČKO - KRIŽEVAČKE ŽUPANIJE
ZA 2023. I PROJEKCIJA ZA 2024. I 2025. GODINU</t>
  </si>
  <si>
    <t>Izvršenje 2021.**     / kn</t>
  </si>
  <si>
    <t>Plan 2022.** / kn</t>
  </si>
  <si>
    <t>Plan za 2023. / kn</t>
  </si>
  <si>
    <t>Projekcija 
za 2024. / kn</t>
  </si>
  <si>
    <t>Projekcija 
za 2025. / kn</t>
  </si>
  <si>
    <t>Izvršenje 2021.** / EUR</t>
  </si>
  <si>
    <t>Plan 2022.**  / EUR</t>
  </si>
  <si>
    <t>Plan za 2023.  / EUR</t>
  </si>
  <si>
    <t>Projekcija 
za 2024.  / EUR</t>
  </si>
  <si>
    <t>Projekcija 
za 2025.  / EUR</t>
  </si>
  <si>
    <t>Izvršenje 2021. / EUR</t>
  </si>
  <si>
    <t>Plan 2022. / kn</t>
  </si>
  <si>
    <t>Plan 2022.  / EUR</t>
  </si>
  <si>
    <t>Izvršenje 2021. / kn</t>
  </si>
  <si>
    <t>Plan za 2023. / EUR</t>
  </si>
  <si>
    <t>Projekcija 
za 2024. / EUR</t>
  </si>
  <si>
    <t>Projekcija 
za 2025. / EUR</t>
  </si>
  <si>
    <t>Prihod po posebnim propisima</t>
  </si>
  <si>
    <t>Pomoći - proračunski korisnici</t>
  </si>
  <si>
    <t>Pomoći iz proračuna - EU Županija</t>
  </si>
  <si>
    <t>Sredstva EU - proračunski korisnici</t>
  </si>
  <si>
    <t>Vlastiti prihodi - proračunski korisnici</t>
  </si>
  <si>
    <t>Prihodi od poreza na redovnu djelatnost</t>
  </si>
  <si>
    <t>Prihodi od HZZO-a na temelju ug.obveza - zdravstvene ustanove</t>
  </si>
  <si>
    <t>Prihodi od prodaje dugotrajne imovine - proračunski korisnici</t>
  </si>
  <si>
    <t>'Prihodi od poreza na redovnu djelatnost</t>
  </si>
  <si>
    <t>'Vlastiti prihodi - proračunski korisnici</t>
  </si>
  <si>
    <t>'Prihodi od HZZO-a na temelju ug.obveza - zdravstvene ustanove</t>
  </si>
  <si>
    <t>'Pomoći - proračunski korisnici</t>
  </si>
  <si>
    <t xml:space="preserve">Prihodi od prodaje dugotrajne imovine - proračunski korisnici </t>
  </si>
  <si>
    <t>SPECIJALIZACIJA LIJEČNIKA</t>
  </si>
  <si>
    <t>Izvor financiranja 58</t>
  </si>
  <si>
    <t>'Sredstva EU - proračunski korisnici</t>
  </si>
  <si>
    <t>UPRAVNI ODJEL ZA ZDRAVSTVENO-SOCIJALNE DJELATNOSTI</t>
  </si>
  <si>
    <t>ZAVOD ZA JAVNO ZDRAVSTVO KOPRIVNIČKO - KRIŽEVAČKE ŽUPANIJE</t>
  </si>
  <si>
    <t>1066 REDOVNA DJELATNOST ZAVODA ZA JAVNO ZDRAVSTVO</t>
  </si>
  <si>
    <t>A 07              A100122</t>
  </si>
  <si>
    <t>'Pomoći iz proračuna - EU Županija</t>
  </si>
  <si>
    <t>K 07              K100079</t>
  </si>
  <si>
    <t>OPREMANJE ZAVODA ZA JAVNO ZDRAVSTVO</t>
  </si>
  <si>
    <t>A07              A100178</t>
  </si>
  <si>
    <t>PRIPRAVNICI - MIZ, HZZ</t>
  </si>
  <si>
    <t>'Prihodi od prodaje dugotrajne imovine - proračunski korisnici</t>
  </si>
  <si>
    <t>K 07               K100084</t>
  </si>
  <si>
    <t>NABAVA OPREME ZA PROJEKT ZAJEDNO PROTIV OVISNOSTI</t>
  </si>
  <si>
    <t>T 07               T100035</t>
  </si>
  <si>
    <t>PREVENCIJA RIZIKA ODREĐENIH ČIMBENIKA OKOLIŠA</t>
  </si>
  <si>
    <t>T 07               T100056</t>
  </si>
  <si>
    <t>ZAJEDNO PROTIV OVISNOSTI</t>
  </si>
  <si>
    <t>T 07               T100044</t>
  </si>
  <si>
    <t>SAVJETOVALIŠTE ZA REPRODUKTIVNO ZDRAVLJE ADOLESCENATA</t>
  </si>
  <si>
    <t>T 07               T100070</t>
  </si>
  <si>
    <t>SAVJETOVALIŠTE ZA PREVENCIJU PREKOMJERNE TJELESNE TEŽINE I DEBLJINE</t>
  </si>
  <si>
    <t>T 07               T10007</t>
  </si>
  <si>
    <t>T                   T100113</t>
  </si>
  <si>
    <t>T 100108</t>
  </si>
  <si>
    <t xml:space="preserve"> FINANCIJSKI PLAN ZAVODA ZA JAVNO ZDRAVSTVO KOPRIVNIČKO - KRIŽEVAČKE ŽUPANIJE
ZA 2023. I PROJEKCIJA ZA 2024. I 2025. GODINU</t>
  </si>
  <si>
    <t xml:space="preserve"> FINANCIJSKI PLAN  ZAVODA ZA JAVNO ZDRAVSTVO KOPRIVNIČKO - KRIŽEVAČKE ŽUPANIJE ZA 2023. I PROJEKCIJA ZA 2024. I 2025. GODINU</t>
  </si>
  <si>
    <t xml:space="preserve"> FINANCIJSKI PLAN ZAVODA ZA JAVNO ZDRAVSTVO KOPRIVNIČKO - KRIŽEVAČKE ŽUPANIJE ZA 2023. I PROJEKCIJA ZA 2024. I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</si>
</sst>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0" fillId="0" borderId="3" xfId="0" applyBorder="1"/>
    <xf numFmtId="0" fontId="9" fillId="2" borderId="4" xfId="0" applyNumberFormat="1" applyFont="1" applyFill="1" applyBorder="1" applyAlignment="1" applyProtection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3" fontId="0" fillId="0" borderId="0" xfId="0" applyNumberFormat="1"/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11" fillId="5" borderId="4" xfId="0" applyNumberFormat="1" applyFont="1" applyFill="1" applyBorder="1" applyAlignment="1" applyProtection="1">
      <alignment horizontal="left" vertical="center" wrapText="1"/>
    </xf>
    <xf numFmtId="0" fontId="0" fillId="4" borderId="3" xfId="0" applyFill="1" applyBorder="1"/>
    <xf numFmtId="0" fontId="0" fillId="3" borderId="3" xfId="0" applyFill="1" applyBorder="1"/>
    <xf numFmtId="164" fontId="0" fillId="0" borderId="0" xfId="0" applyNumberFormat="1"/>
    <xf numFmtId="0" fontId="21" fillId="0" borderId="0" xfId="0" applyFont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quotePrefix="1" applyFont="1" applyFill="1" applyBorder="1" applyAlignment="1">
      <alignment horizontal="left" vertical="center"/>
    </xf>
    <xf numFmtId="3" fontId="9" fillId="0" borderId="3" xfId="0" applyNumberFormat="1" applyFont="1" applyFill="1" applyBorder="1" applyAlignment="1">
      <alignment horizontal="right"/>
    </xf>
    <xf numFmtId="0" fontId="11" fillId="0" borderId="3" xfId="0" quotePrefix="1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11" fillId="6" borderId="3" xfId="0" applyNumberFormat="1" applyFont="1" applyFill="1" applyBorder="1" applyAlignment="1" applyProtection="1">
      <alignment horizontal="left" vertical="center" wrapText="1"/>
    </xf>
    <xf numFmtId="0" fontId="11" fillId="6" borderId="3" xfId="0" applyNumberFormat="1" applyFont="1" applyFill="1" applyBorder="1" applyAlignment="1" applyProtection="1">
      <alignment vertical="center" wrapText="1"/>
    </xf>
    <xf numFmtId="0" fontId="11" fillId="7" borderId="3" xfId="0" applyNumberFormat="1" applyFont="1" applyFill="1" applyBorder="1" applyAlignment="1" applyProtection="1">
      <alignment horizontal="left" vertical="center" wrapText="1"/>
    </xf>
    <xf numFmtId="0" fontId="11" fillId="7" borderId="3" xfId="0" quotePrefix="1" applyFont="1" applyFill="1" applyBorder="1" applyAlignment="1">
      <alignment horizontal="left" vertical="center"/>
    </xf>
    <xf numFmtId="0" fontId="18" fillId="7" borderId="3" xfId="0" quotePrefix="1" applyFont="1" applyFill="1" applyBorder="1" applyAlignment="1">
      <alignment horizontal="left" vertical="center"/>
    </xf>
    <xf numFmtId="0" fontId="11" fillId="7" borderId="3" xfId="0" quotePrefix="1" applyFont="1" applyFill="1" applyBorder="1" applyAlignment="1">
      <alignment horizontal="left" vertical="center" wrapText="1"/>
    </xf>
    <xf numFmtId="0" fontId="18" fillId="7" borderId="3" xfId="0" quotePrefix="1" applyFont="1" applyFill="1" applyBorder="1" applyAlignment="1">
      <alignment horizontal="left" vertical="center" wrapText="1"/>
    </xf>
    <xf numFmtId="0" fontId="11" fillId="7" borderId="3" xfId="0" applyNumberFormat="1" applyFont="1" applyFill="1" applyBorder="1" applyAlignment="1" applyProtection="1">
      <alignment vertical="center" wrapText="1"/>
    </xf>
    <xf numFmtId="0" fontId="11" fillId="6" borderId="3" xfId="0" applyFont="1" applyFill="1" applyBorder="1" applyAlignment="1">
      <alignment horizontal="left" vertical="center"/>
    </xf>
    <xf numFmtId="0" fontId="11" fillId="6" borderId="3" xfId="0" applyNumberFormat="1" applyFont="1" applyFill="1" applyBorder="1" applyAlignment="1" applyProtection="1">
      <alignment horizontal="left" vertical="center"/>
    </xf>
    <xf numFmtId="3" fontId="18" fillId="7" borderId="4" xfId="0" applyNumberFormat="1" applyFont="1" applyFill="1" applyBorder="1" applyAlignment="1">
      <alignment horizontal="right"/>
    </xf>
    <xf numFmtId="0" fontId="19" fillId="7" borderId="3" xfId="0" applyFont="1" applyFill="1" applyBorder="1"/>
    <xf numFmtId="3" fontId="20" fillId="7" borderId="3" xfId="0" applyNumberFormat="1" applyFont="1" applyFill="1" applyBorder="1"/>
    <xf numFmtId="0" fontId="11" fillId="2" borderId="3" xfId="0" applyNumberFormat="1" applyFont="1" applyFill="1" applyBorder="1" applyAlignment="1" applyProtection="1">
      <alignment horizontal="center" vertical="center" wrapText="1"/>
    </xf>
    <xf numFmtId="3" fontId="11" fillId="3" borderId="3" xfId="0" applyNumberFormat="1" applyFont="1" applyFill="1" applyBorder="1" applyAlignment="1">
      <alignment horizontal="right"/>
    </xf>
    <xf numFmtId="3" fontId="11" fillId="0" borderId="3" xfId="0" applyNumberFormat="1" applyFont="1" applyFill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3" fontId="11" fillId="3" borderId="3" xfId="0" applyNumberFormat="1" applyFont="1" applyFill="1" applyBorder="1" applyAlignment="1" applyProtection="1">
      <alignment horizontal="right" wrapText="1"/>
    </xf>
    <xf numFmtId="3" fontId="11" fillId="0" borderId="3" xfId="0" applyNumberFormat="1" applyFont="1" applyFill="1" applyBorder="1" applyAlignment="1" applyProtection="1">
      <alignment horizontal="right" wrapText="1"/>
    </xf>
    <xf numFmtId="3" fontId="11" fillId="4" borderId="4" xfId="0" applyNumberFormat="1" applyFont="1" applyFill="1" applyBorder="1" applyAlignment="1" applyProtection="1">
      <alignment horizontal="center" vertical="center" wrapText="1"/>
    </xf>
    <xf numFmtId="0" fontId="11" fillId="4" borderId="3" xfId="0" applyNumberFormat="1" applyFont="1" applyFill="1" applyBorder="1" applyAlignment="1" applyProtection="1">
      <alignment horizontal="center" vertical="center" wrapText="1"/>
    </xf>
    <xf numFmtId="3" fontId="11" fillId="4" borderId="3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3" fontId="11" fillId="6" borderId="4" xfId="0" applyNumberFormat="1" applyFont="1" applyFill="1" applyBorder="1" applyAlignment="1">
      <alignment horizontal="right"/>
    </xf>
    <xf numFmtId="3" fontId="11" fillId="7" borderId="4" xfId="0" applyNumberFormat="1" applyFont="1" applyFill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>
      <alignment horizontal="right"/>
    </xf>
    <xf numFmtId="3" fontId="9" fillId="0" borderId="3" xfId="0" applyNumberFormat="1" applyFont="1" applyFill="1" applyBorder="1" applyAlignment="1" applyProtection="1">
      <alignment horizontal="right" wrapText="1"/>
    </xf>
    <xf numFmtId="0" fontId="24" fillId="0" borderId="0" xfId="0" applyFont="1"/>
    <xf numFmtId="3" fontId="19" fillId="0" borderId="0" xfId="0" applyNumberFormat="1" applyFont="1"/>
    <xf numFmtId="3" fontId="24" fillId="0" borderId="0" xfId="0" applyNumberFormat="1" applyFont="1"/>
    <xf numFmtId="3" fontId="23" fillId="0" borderId="0" xfId="0" applyNumberFormat="1" applyFont="1" applyFill="1" applyBorder="1" applyAlignment="1" applyProtection="1">
      <alignment horizontal="center" vertical="center" wrapText="1"/>
    </xf>
    <xf numFmtId="0" fontId="10" fillId="0" borderId="3" xfId="0" quotePrefix="1" applyFont="1" applyFill="1" applyBorder="1" applyAlignment="1">
      <alignment horizontal="left" vertical="center"/>
    </xf>
    <xf numFmtId="3" fontId="9" fillId="0" borderId="4" xfId="0" applyNumberFormat="1" applyFont="1" applyFill="1" applyBorder="1" applyAlignment="1">
      <alignment horizontal="right"/>
    </xf>
    <xf numFmtId="3" fontId="10" fillId="0" borderId="4" xfId="0" applyNumberFormat="1" applyFont="1" applyFill="1" applyBorder="1" applyAlignment="1">
      <alignment horizontal="right"/>
    </xf>
    <xf numFmtId="0" fontId="24" fillId="0" borderId="3" xfId="0" applyFont="1" applyFill="1" applyBorder="1"/>
    <xf numFmtId="0" fontId="10" fillId="0" borderId="3" xfId="0" quotePrefix="1" applyFont="1" applyFill="1" applyBorder="1" applyAlignment="1">
      <alignment horizontal="left" vertical="center" wrapText="1"/>
    </xf>
    <xf numFmtId="4" fontId="24" fillId="0" borderId="0" xfId="0" applyNumberFormat="1" applyFont="1"/>
    <xf numFmtId="3" fontId="24" fillId="0" borderId="3" xfId="0" applyNumberFormat="1" applyFont="1" applyBorder="1"/>
    <xf numFmtId="0" fontId="24" fillId="0" borderId="3" xfId="0" applyFont="1" applyBorder="1"/>
    <xf numFmtId="3" fontId="9" fillId="0" borderId="0" xfId="0" applyNumberFormat="1" applyFont="1" applyFill="1" applyBorder="1" applyAlignment="1" applyProtection="1">
      <alignment vertical="center" wrapText="1"/>
    </xf>
    <xf numFmtId="3" fontId="24" fillId="0" borderId="3" xfId="0" applyNumberFormat="1" applyFont="1" applyFill="1" applyBorder="1"/>
    <xf numFmtId="165" fontId="24" fillId="0" borderId="0" xfId="0" applyNumberFormat="1" applyFont="1"/>
    <xf numFmtId="4" fontId="0" fillId="0" borderId="0" xfId="0" applyNumberFormat="1"/>
    <xf numFmtId="4" fontId="0" fillId="0" borderId="0" xfId="0" applyNumberFormat="1" applyFill="1"/>
    <xf numFmtId="4" fontId="22" fillId="0" borderId="0" xfId="0" applyNumberFormat="1" applyFont="1" applyFill="1"/>
    <xf numFmtId="0" fontId="10" fillId="2" borderId="4" xfId="0" quotePrefix="1" applyNumberFormat="1" applyFont="1" applyFill="1" applyBorder="1" applyAlignment="1" applyProtection="1">
      <alignment horizontal="left" vertical="center" wrapText="1"/>
    </xf>
    <xf numFmtId="3" fontId="9" fillId="0" borderId="3" xfId="0" applyNumberFormat="1" applyFont="1" applyFill="1" applyBorder="1"/>
    <xf numFmtId="3" fontId="9" fillId="0" borderId="3" xfId="0" applyNumberFormat="1" applyFont="1" applyBorder="1"/>
    <xf numFmtId="0" fontId="9" fillId="0" borderId="3" xfId="0" applyFont="1" applyBorder="1"/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left" vertical="center" wrapText="1"/>
    </xf>
    <xf numFmtId="0" fontId="11" fillId="7" borderId="4" xfId="0" applyNumberFormat="1" applyFont="1" applyFill="1" applyBorder="1" applyAlignment="1" applyProtection="1">
      <alignment horizontal="left" vertical="center" wrapText="1"/>
    </xf>
    <xf numFmtId="0" fontId="11" fillId="6" borderId="4" xfId="0" applyNumberFormat="1" applyFont="1" applyFill="1" applyBorder="1" applyAlignment="1" applyProtection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 indent="1"/>
    </xf>
    <xf numFmtId="0" fontId="9" fillId="2" borderId="2" xfId="0" applyNumberFormat="1" applyFont="1" applyFill="1" applyBorder="1" applyAlignment="1" applyProtection="1">
      <alignment horizontal="left" vertical="center" wrapText="1" indent="1"/>
    </xf>
    <xf numFmtId="0" fontId="9" fillId="2" borderId="4" xfId="0" applyNumberFormat="1" applyFont="1" applyFill="1" applyBorder="1" applyAlignment="1" applyProtection="1">
      <alignment horizontal="left" vertical="center" wrapText="1" indent="1"/>
    </xf>
    <xf numFmtId="0" fontId="22" fillId="0" borderId="0" xfId="0" applyFont="1"/>
    <xf numFmtId="3" fontId="11" fillId="2" borderId="4" xfId="0" applyNumberFormat="1" applyFont="1" applyFill="1" applyBorder="1" applyAlignment="1">
      <alignment horizontal="right"/>
    </xf>
    <xf numFmtId="3" fontId="9" fillId="7" borderId="4" xfId="0" applyNumberFormat="1" applyFont="1" applyFill="1" applyBorder="1" applyAlignment="1">
      <alignment horizontal="right"/>
    </xf>
    <xf numFmtId="3" fontId="10" fillId="2" borderId="4" xfId="0" applyNumberFormat="1" applyFont="1" applyFill="1" applyBorder="1" applyAlignment="1">
      <alignment horizontal="right"/>
    </xf>
    <xf numFmtId="3" fontId="9" fillId="7" borderId="3" xfId="0" applyNumberFormat="1" applyFont="1" applyFill="1" applyBorder="1" applyAlignment="1">
      <alignment horizontal="right"/>
    </xf>
    <xf numFmtId="3" fontId="11" fillId="5" borderId="4" xfId="0" applyNumberFormat="1" applyFont="1" applyFill="1" applyBorder="1" applyAlignment="1">
      <alignment horizontal="right"/>
    </xf>
    <xf numFmtId="0" fontId="11" fillId="8" borderId="4" xfId="0" applyNumberFormat="1" applyFont="1" applyFill="1" applyBorder="1" applyAlignment="1" applyProtection="1">
      <alignment horizontal="left" vertical="center" wrapText="1"/>
    </xf>
    <xf numFmtId="3" fontId="9" fillId="8" borderId="4" xfId="0" applyNumberFormat="1" applyFont="1" applyFill="1" applyBorder="1" applyAlignment="1">
      <alignment horizontal="right"/>
    </xf>
    <xf numFmtId="3" fontId="24" fillId="7" borderId="3" xfId="0" applyNumberFormat="1" applyFont="1" applyFill="1" applyBorder="1"/>
    <xf numFmtId="3" fontId="24" fillId="0" borderId="4" xfId="0" applyNumberFormat="1" applyFont="1" applyFill="1" applyBorder="1"/>
    <xf numFmtId="3" fontId="24" fillId="8" borderId="4" xfId="0" applyNumberFormat="1" applyFont="1" applyFill="1" applyBorder="1"/>
    <xf numFmtId="3" fontId="9" fillId="9" borderId="4" xfId="0" applyNumberFormat="1" applyFont="1" applyFill="1" applyBorder="1" applyAlignment="1">
      <alignment horizontal="right"/>
    </xf>
    <xf numFmtId="3" fontId="11" fillId="8" borderId="4" xfId="0" applyNumberFormat="1" applyFont="1" applyFill="1" applyBorder="1" applyAlignment="1">
      <alignment horizontal="right"/>
    </xf>
    <xf numFmtId="3" fontId="24" fillId="8" borderId="3" xfId="0" applyNumberFormat="1" applyFont="1" applyFill="1" applyBorder="1"/>
    <xf numFmtId="0" fontId="26" fillId="8" borderId="3" xfId="0" applyNumberFormat="1" applyFont="1" applyFill="1" applyBorder="1" applyAlignment="1" applyProtection="1">
      <alignment horizontal="left" vertical="center" wrapText="1"/>
    </xf>
    <xf numFmtId="0" fontId="26" fillId="8" borderId="4" xfId="0" applyNumberFormat="1" applyFont="1" applyFill="1" applyBorder="1" applyAlignment="1" applyProtection="1">
      <alignment horizontal="left" vertical="center" wrapText="1"/>
    </xf>
    <xf numFmtId="0" fontId="26" fillId="8" borderId="1" xfId="0" applyNumberFormat="1" applyFont="1" applyFill="1" applyBorder="1" applyAlignment="1" applyProtection="1">
      <alignment horizontal="left" vertical="center" wrapText="1"/>
    </xf>
    <xf numFmtId="0" fontId="26" fillId="8" borderId="2" xfId="0" applyNumberFormat="1" applyFont="1" applyFill="1" applyBorder="1" applyAlignment="1" applyProtection="1">
      <alignment horizontal="left" vertical="center" wrapText="1"/>
    </xf>
    <xf numFmtId="3" fontId="27" fillId="0" borderId="0" xfId="0" applyNumberFormat="1" applyFont="1"/>
    <xf numFmtId="4" fontId="27" fillId="0" borderId="0" xfId="0" applyNumberFormat="1" applyFont="1"/>
    <xf numFmtId="0" fontId="14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 applyProtection="1">
      <alignment horizontal="left" vertical="center" wrapText="1" indent="1"/>
    </xf>
    <xf numFmtId="0" fontId="9" fillId="2" borderId="2" xfId="0" applyNumberFormat="1" applyFont="1" applyFill="1" applyBorder="1" applyAlignment="1" applyProtection="1">
      <alignment horizontal="left" vertical="center" wrapText="1" indent="1"/>
    </xf>
    <xf numFmtId="0" fontId="9" fillId="2" borderId="4" xfId="0" applyNumberFormat="1" applyFont="1" applyFill="1" applyBorder="1" applyAlignment="1" applyProtection="1">
      <alignment horizontal="left" vertical="center" wrapText="1" indent="1"/>
    </xf>
    <xf numFmtId="0" fontId="26" fillId="8" borderId="1" xfId="0" applyNumberFormat="1" applyFont="1" applyFill="1" applyBorder="1" applyAlignment="1" applyProtection="1">
      <alignment horizontal="left" vertical="center" wrapText="1"/>
    </xf>
    <xf numFmtId="0" fontId="26" fillId="8" borderId="2" xfId="0" applyNumberFormat="1" applyFont="1" applyFill="1" applyBorder="1" applyAlignment="1" applyProtection="1">
      <alignment horizontal="left" vertical="center" wrapText="1"/>
    </xf>
    <xf numFmtId="0" fontId="26" fillId="8" borderId="4" xfId="0" applyNumberFormat="1" applyFont="1" applyFill="1" applyBorder="1" applyAlignment="1" applyProtection="1">
      <alignment horizontal="left" vertical="center" wrapText="1"/>
    </xf>
    <xf numFmtId="0" fontId="11" fillId="8" borderId="1" xfId="0" applyNumberFormat="1" applyFont="1" applyFill="1" applyBorder="1" applyAlignment="1" applyProtection="1">
      <alignment horizontal="left" vertical="center" wrapText="1"/>
    </xf>
    <xf numFmtId="0" fontId="11" fillId="8" borderId="2" xfId="0" applyNumberFormat="1" applyFont="1" applyFill="1" applyBorder="1" applyAlignment="1" applyProtection="1">
      <alignment horizontal="left" vertical="center" wrapText="1"/>
    </xf>
    <xf numFmtId="0" fontId="11" fillId="8" borderId="4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2" xfId="0" applyNumberFormat="1" applyFont="1" applyFill="1" applyBorder="1" applyAlignment="1" applyProtection="1">
      <alignment horizontal="left" vertical="center" wrapText="1"/>
    </xf>
    <xf numFmtId="0" fontId="10" fillId="2" borderId="4" xfId="0" applyNumberFormat="1" applyFont="1" applyFill="1" applyBorder="1" applyAlignment="1" applyProtection="1">
      <alignment horizontal="left" vertical="center" wrapText="1"/>
    </xf>
    <xf numFmtId="0" fontId="11" fillId="7" borderId="1" xfId="0" applyNumberFormat="1" applyFont="1" applyFill="1" applyBorder="1" applyAlignment="1" applyProtection="1">
      <alignment horizontal="left" vertical="center" wrapText="1"/>
    </xf>
    <xf numFmtId="0" fontId="11" fillId="7" borderId="2" xfId="0" applyNumberFormat="1" applyFont="1" applyFill="1" applyBorder="1" applyAlignment="1" applyProtection="1">
      <alignment horizontal="left" vertical="center" wrapText="1"/>
    </xf>
    <xf numFmtId="0" fontId="11" fillId="7" borderId="4" xfId="0" applyNumberFormat="1" applyFont="1" applyFill="1" applyBorder="1" applyAlignment="1" applyProtection="1">
      <alignment horizontal="left" vertical="center" wrapText="1"/>
    </xf>
    <xf numFmtId="0" fontId="11" fillId="5" borderId="1" xfId="0" applyNumberFormat="1" applyFont="1" applyFill="1" applyBorder="1" applyAlignment="1" applyProtection="1">
      <alignment horizontal="left" vertical="center" wrapText="1"/>
    </xf>
    <xf numFmtId="0" fontId="11" fillId="5" borderId="2" xfId="0" applyNumberFormat="1" applyFont="1" applyFill="1" applyBorder="1" applyAlignment="1" applyProtection="1">
      <alignment horizontal="left" vertical="center" wrapText="1"/>
    </xf>
    <xf numFmtId="0" fontId="11" fillId="5" borderId="4" xfId="0" applyNumberFormat="1" applyFont="1" applyFill="1" applyBorder="1" applyAlignment="1" applyProtection="1">
      <alignment horizontal="left" vertical="center" wrapText="1"/>
    </xf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11" fillId="6" borderId="2" xfId="0" applyNumberFormat="1" applyFont="1" applyFill="1" applyBorder="1" applyAlignment="1" applyProtection="1">
      <alignment horizontal="left" vertical="center" wrapText="1"/>
    </xf>
    <xf numFmtId="0" fontId="11" fillId="6" borderId="4" xfId="0" applyNumberFormat="1" applyFont="1" applyFill="1" applyBorder="1" applyAlignment="1" applyProtection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zoomScale="90" zoomScaleNormal="90" workbookViewId="0">
      <selection sqref="A1:O1"/>
    </sheetView>
  </sheetViews>
  <sheetFormatPr defaultRowHeight="15" x14ac:dyDescent="0.25"/>
  <cols>
    <col min="5" max="5" width="8.140625" customWidth="1"/>
    <col min="6" max="15" width="17.7109375" customWidth="1"/>
  </cols>
  <sheetData>
    <row r="1" spans="1:15" ht="42" customHeight="1" x14ac:dyDescent="0.25">
      <c r="A1" s="153" t="s">
        <v>135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ht="18" customHeight="1" x14ac:dyDescent="0.25">
      <c r="A2" s="5"/>
      <c r="B2" s="5"/>
      <c r="C2" s="5"/>
      <c r="D2" s="5"/>
      <c r="E2" s="5"/>
      <c r="F2" s="5"/>
      <c r="G2" s="28"/>
      <c r="H2" s="5"/>
      <c r="I2" s="28"/>
      <c r="J2" s="5"/>
      <c r="K2" s="28"/>
      <c r="L2" s="5"/>
      <c r="M2" s="28"/>
      <c r="N2" s="5"/>
    </row>
    <row r="3" spans="1:15" ht="15.75" x14ac:dyDescent="0.25">
      <c r="A3" s="143" t="s">
        <v>35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61"/>
      <c r="M3" s="161"/>
      <c r="N3" s="161"/>
    </row>
    <row r="4" spans="1:15" ht="18" x14ac:dyDescent="0.25">
      <c r="A4" s="5"/>
      <c r="B4" s="5"/>
      <c r="C4" s="5"/>
      <c r="D4" s="5"/>
      <c r="E4" s="5"/>
      <c r="F4" s="5"/>
      <c r="G4" s="28"/>
      <c r="H4" s="5"/>
      <c r="I4" s="28"/>
      <c r="J4" s="5"/>
      <c r="K4" s="28"/>
      <c r="L4" s="6"/>
      <c r="M4" s="6"/>
      <c r="N4" s="6"/>
    </row>
    <row r="5" spans="1:15" ht="18" customHeight="1" x14ac:dyDescent="0.25">
      <c r="A5" s="143" t="s">
        <v>43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5" ht="18" x14ac:dyDescent="0.25">
      <c r="A6" s="1"/>
      <c r="B6" s="2"/>
      <c r="C6" s="2"/>
      <c r="D6" s="2"/>
      <c r="E6" s="7"/>
      <c r="F6" s="8"/>
      <c r="G6" s="8"/>
      <c r="H6" s="8"/>
      <c r="I6" s="8"/>
      <c r="J6" s="8"/>
      <c r="K6" s="8"/>
      <c r="L6" s="8"/>
      <c r="M6" s="8"/>
      <c r="N6" s="41" t="s">
        <v>46</v>
      </c>
    </row>
    <row r="7" spans="1:15" ht="25.5" x14ac:dyDescent="0.25">
      <c r="A7" s="31"/>
      <c r="B7" s="32"/>
      <c r="C7" s="32"/>
      <c r="D7" s="33"/>
      <c r="E7" s="34"/>
      <c r="F7" s="4" t="s">
        <v>79</v>
      </c>
      <c r="G7" s="4" t="s">
        <v>84</v>
      </c>
      <c r="H7" s="4" t="s">
        <v>80</v>
      </c>
      <c r="I7" s="4" t="s">
        <v>85</v>
      </c>
      <c r="J7" s="72" t="s">
        <v>81</v>
      </c>
      <c r="K7" s="72" t="s">
        <v>93</v>
      </c>
      <c r="L7" s="72" t="s">
        <v>82</v>
      </c>
      <c r="M7" s="72" t="s">
        <v>94</v>
      </c>
      <c r="N7" s="72" t="s">
        <v>83</v>
      </c>
      <c r="O7" s="72" t="s">
        <v>95</v>
      </c>
    </row>
    <row r="8" spans="1:15" ht="20.100000000000001" customHeight="1" x14ac:dyDescent="0.25">
      <c r="A8" s="162" t="s">
        <v>0</v>
      </c>
      <c r="B8" s="158"/>
      <c r="C8" s="158"/>
      <c r="D8" s="158"/>
      <c r="E8" s="163"/>
      <c r="F8" s="73">
        <f>F9+F10</f>
        <v>34094030</v>
      </c>
      <c r="G8" s="73">
        <f>G9+G10</f>
        <v>4525055.41</v>
      </c>
      <c r="H8" s="73">
        <f>H10+H9</f>
        <v>25473689</v>
      </c>
      <c r="I8" s="73">
        <f>I10+I9</f>
        <v>3380939.5500000003</v>
      </c>
      <c r="J8" s="73">
        <f>J10+J9</f>
        <v>17171178.241500001</v>
      </c>
      <c r="K8" s="73">
        <f>K10+K9</f>
        <v>2279007</v>
      </c>
      <c r="L8" s="73">
        <f t="shared" ref="L8:O8" si="0">L10+L9</f>
        <v>17799781.576500002</v>
      </c>
      <c r="M8" s="73">
        <f t="shared" si="0"/>
        <v>2362437</v>
      </c>
      <c r="N8" s="73">
        <f t="shared" si="0"/>
        <v>18324032.086500004</v>
      </c>
      <c r="O8" s="73">
        <f t="shared" si="0"/>
        <v>2432017</v>
      </c>
    </row>
    <row r="9" spans="1:15" ht="20.100000000000001" customHeight="1" x14ac:dyDescent="0.25">
      <c r="A9" s="154" t="s">
        <v>1</v>
      </c>
      <c r="B9" s="146"/>
      <c r="C9" s="146"/>
      <c r="D9" s="146"/>
      <c r="E9" s="160"/>
      <c r="F9" s="74">
        <v>34093252</v>
      </c>
      <c r="G9" s="74">
        <v>4524952.1500000004</v>
      </c>
      <c r="H9" s="74">
        <v>25472889</v>
      </c>
      <c r="I9" s="74">
        <v>3380833.37</v>
      </c>
      <c r="J9" s="74">
        <f>K9*7.5345</f>
        <v>17170349.4465</v>
      </c>
      <c r="K9" s="74">
        <v>2278897</v>
      </c>
      <c r="L9" s="74">
        <f>M9*7.5345</f>
        <v>17798952.781500001</v>
      </c>
      <c r="M9" s="74">
        <v>2362327</v>
      </c>
      <c r="N9" s="74">
        <f>O9*7.5345</f>
        <v>18323203.291500002</v>
      </c>
      <c r="O9" s="74">
        <v>2431907</v>
      </c>
    </row>
    <row r="10" spans="1:15" ht="20.100000000000001" customHeight="1" x14ac:dyDescent="0.25">
      <c r="A10" s="164" t="s">
        <v>2</v>
      </c>
      <c r="B10" s="160"/>
      <c r="C10" s="160"/>
      <c r="D10" s="160"/>
      <c r="E10" s="160"/>
      <c r="F10" s="74">
        <v>778</v>
      </c>
      <c r="G10" s="74">
        <v>103.26</v>
      </c>
      <c r="H10" s="74">
        <v>800</v>
      </c>
      <c r="I10" s="74">
        <v>106.18</v>
      </c>
      <c r="J10" s="74">
        <f>K10*7.5345</f>
        <v>828.79500000000007</v>
      </c>
      <c r="K10" s="74">
        <v>110</v>
      </c>
      <c r="L10" s="74">
        <f>M10*7.5345</f>
        <v>828.79500000000007</v>
      </c>
      <c r="M10" s="74">
        <v>110</v>
      </c>
      <c r="N10" s="74">
        <f>O10*7.5345</f>
        <v>828.79500000000007</v>
      </c>
      <c r="O10" s="74">
        <v>110</v>
      </c>
    </row>
    <row r="11" spans="1:15" ht="20.100000000000001" customHeight="1" x14ac:dyDescent="0.25">
      <c r="A11" s="42" t="s">
        <v>3</v>
      </c>
      <c r="B11" s="43"/>
      <c r="C11" s="43"/>
      <c r="D11" s="43"/>
      <c r="E11" s="43"/>
      <c r="F11" s="73">
        <f>F12+F13</f>
        <v>22361475</v>
      </c>
      <c r="G11" s="73">
        <f>G12+G13</f>
        <v>2967877.7600000002</v>
      </c>
      <c r="H11" s="73">
        <f>H13+H12</f>
        <v>29550777</v>
      </c>
      <c r="I11" s="73">
        <f>I13+I12</f>
        <v>3922062.1100000003</v>
      </c>
      <c r="J11" s="73">
        <f t="shared" ref="J11:O11" si="1">J13+J12</f>
        <v>22170318.991500001</v>
      </c>
      <c r="K11" s="73">
        <f t="shared" si="1"/>
        <v>2942507</v>
      </c>
      <c r="L11" s="73">
        <f t="shared" si="1"/>
        <v>17799781.576500002</v>
      </c>
      <c r="M11" s="73">
        <f t="shared" si="1"/>
        <v>2362437</v>
      </c>
      <c r="N11" s="73">
        <f t="shared" si="1"/>
        <v>18324032.086500004</v>
      </c>
      <c r="O11" s="73">
        <f t="shared" si="1"/>
        <v>2432017</v>
      </c>
    </row>
    <row r="12" spans="1:15" ht="20.100000000000001" customHeight="1" x14ac:dyDescent="0.25">
      <c r="A12" s="145" t="s">
        <v>4</v>
      </c>
      <c r="B12" s="146"/>
      <c r="C12" s="146"/>
      <c r="D12" s="146"/>
      <c r="E12" s="146"/>
      <c r="F12" s="74">
        <v>21662931</v>
      </c>
      <c r="G12" s="74">
        <v>2875165.04</v>
      </c>
      <c r="H12" s="74">
        <v>26569377</v>
      </c>
      <c r="I12" s="74">
        <v>3526362.33</v>
      </c>
      <c r="J12" s="74">
        <f>K12*7.5345</f>
        <v>20791430.146500003</v>
      </c>
      <c r="K12" s="74">
        <v>2759497</v>
      </c>
      <c r="L12" s="74">
        <f>M12*7.5345</f>
        <v>17731142.281500001</v>
      </c>
      <c r="M12" s="74">
        <v>2353327</v>
      </c>
      <c r="N12" s="77">
        <f>O12*7.5345</f>
        <v>18266694.541500002</v>
      </c>
      <c r="O12" s="77">
        <v>2424407</v>
      </c>
    </row>
    <row r="13" spans="1:15" ht="20.100000000000001" customHeight="1" x14ac:dyDescent="0.25">
      <c r="A13" s="159" t="s">
        <v>5</v>
      </c>
      <c r="B13" s="160"/>
      <c r="C13" s="160"/>
      <c r="D13" s="160"/>
      <c r="E13" s="160"/>
      <c r="F13" s="75">
        <v>698544</v>
      </c>
      <c r="G13" s="75">
        <v>92712.72</v>
      </c>
      <c r="H13" s="75">
        <v>2981400</v>
      </c>
      <c r="I13" s="75">
        <v>395699.78</v>
      </c>
      <c r="J13" s="75">
        <f>K13*7.5345</f>
        <v>1378888.845</v>
      </c>
      <c r="K13" s="74">
        <v>183010</v>
      </c>
      <c r="L13" s="75">
        <f>M13*7.5345</f>
        <v>68639.294999999998</v>
      </c>
      <c r="M13" s="75">
        <v>9110</v>
      </c>
      <c r="N13" s="77">
        <f>O13*7.5345</f>
        <v>57337.545000000006</v>
      </c>
      <c r="O13" s="77">
        <v>7610</v>
      </c>
    </row>
    <row r="14" spans="1:15" ht="20.100000000000001" customHeight="1" x14ac:dyDescent="0.25">
      <c r="A14" s="157" t="s">
        <v>6</v>
      </c>
      <c r="B14" s="158"/>
      <c r="C14" s="158"/>
      <c r="D14" s="158"/>
      <c r="E14" s="158"/>
      <c r="F14" s="73">
        <f t="shared" ref="F14:K14" si="2">F8-F11</f>
        <v>11732555</v>
      </c>
      <c r="G14" s="73">
        <f t="shared" si="2"/>
        <v>1557177.65</v>
      </c>
      <c r="H14" s="73">
        <f t="shared" si="2"/>
        <v>-4077088</v>
      </c>
      <c r="I14" s="73">
        <f t="shared" si="2"/>
        <v>-541122.56000000006</v>
      </c>
      <c r="J14" s="76">
        <f t="shared" si="2"/>
        <v>-4999140.75</v>
      </c>
      <c r="K14" s="76">
        <f t="shared" si="2"/>
        <v>-663500</v>
      </c>
      <c r="L14" s="76">
        <f t="shared" ref="L14:O14" si="3">L8-L11</f>
        <v>0</v>
      </c>
      <c r="M14" s="76">
        <f t="shared" si="3"/>
        <v>0</v>
      </c>
      <c r="N14" s="76">
        <f t="shared" si="3"/>
        <v>0</v>
      </c>
      <c r="O14" s="76">
        <f t="shared" si="3"/>
        <v>0</v>
      </c>
    </row>
    <row r="15" spans="1:15" ht="18" x14ac:dyDescent="0.25">
      <c r="A15" s="5"/>
      <c r="B15" s="9"/>
      <c r="C15" s="9"/>
      <c r="D15" s="9"/>
      <c r="E15" s="9"/>
      <c r="F15" s="9"/>
      <c r="G15" s="26"/>
      <c r="H15" s="26"/>
      <c r="I15" s="26"/>
      <c r="J15" s="3"/>
      <c r="K15" s="27"/>
      <c r="L15" s="3"/>
      <c r="M15" s="27"/>
      <c r="N15" s="3"/>
    </row>
    <row r="16" spans="1:15" ht="18" customHeight="1" x14ac:dyDescent="0.25">
      <c r="A16" s="143" t="s">
        <v>44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spans="1:17" ht="18" x14ac:dyDescent="0.25">
      <c r="A17" s="28"/>
      <c r="B17" s="26"/>
      <c r="C17" s="26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</row>
    <row r="18" spans="1:17" ht="25.5" x14ac:dyDescent="0.25">
      <c r="A18" s="31"/>
      <c r="B18" s="32"/>
      <c r="C18" s="32"/>
      <c r="D18" s="33"/>
      <c r="E18" s="34"/>
      <c r="F18" s="4" t="s">
        <v>92</v>
      </c>
      <c r="G18" s="4" t="s">
        <v>89</v>
      </c>
      <c r="H18" s="4" t="s">
        <v>90</v>
      </c>
      <c r="I18" s="4" t="s">
        <v>91</v>
      </c>
      <c r="J18" s="4" t="s">
        <v>81</v>
      </c>
      <c r="K18" s="4" t="s">
        <v>86</v>
      </c>
      <c r="L18" s="4" t="s">
        <v>82</v>
      </c>
      <c r="M18" s="4" t="s">
        <v>87</v>
      </c>
      <c r="N18" s="4" t="s">
        <v>83</v>
      </c>
      <c r="O18" s="4" t="s">
        <v>88</v>
      </c>
    </row>
    <row r="19" spans="1:17" ht="30" customHeight="1" x14ac:dyDescent="0.25">
      <c r="A19" s="154" t="s">
        <v>8</v>
      </c>
      <c r="B19" s="155"/>
      <c r="C19" s="155"/>
      <c r="D19" s="155"/>
      <c r="E19" s="156"/>
      <c r="F19" s="36"/>
      <c r="G19" s="36"/>
      <c r="H19" s="36"/>
      <c r="I19" s="36"/>
      <c r="J19" s="36"/>
      <c r="K19" s="36"/>
      <c r="L19" s="36"/>
      <c r="M19" s="36"/>
      <c r="N19" s="36"/>
      <c r="O19" s="44"/>
    </row>
    <row r="20" spans="1:17" ht="30" customHeight="1" x14ac:dyDescent="0.25">
      <c r="A20" s="154" t="s">
        <v>9</v>
      </c>
      <c r="B20" s="146"/>
      <c r="C20" s="146"/>
      <c r="D20" s="146"/>
      <c r="E20" s="146"/>
      <c r="F20" s="36"/>
      <c r="G20" s="36"/>
      <c r="H20" s="36"/>
      <c r="I20" s="36"/>
      <c r="J20" s="36"/>
      <c r="K20" s="36"/>
      <c r="L20" s="36"/>
      <c r="M20" s="36"/>
      <c r="N20" s="36"/>
      <c r="O20" s="44"/>
    </row>
    <row r="21" spans="1:17" x14ac:dyDescent="0.25">
      <c r="A21" s="157" t="s">
        <v>10</v>
      </c>
      <c r="B21" s="158"/>
      <c r="C21" s="158"/>
      <c r="D21" s="158"/>
      <c r="E21" s="158"/>
      <c r="F21" s="35">
        <v>0</v>
      </c>
      <c r="G21" s="35"/>
      <c r="H21" s="35">
        <v>0</v>
      </c>
      <c r="I21" s="35"/>
      <c r="J21" s="35">
        <v>0</v>
      </c>
      <c r="K21" s="35"/>
      <c r="L21" s="35">
        <v>0</v>
      </c>
      <c r="M21" s="35"/>
      <c r="N21" s="35">
        <v>0</v>
      </c>
      <c r="O21" s="51"/>
    </row>
    <row r="22" spans="1:17" ht="18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27"/>
      <c r="Q22" s="52"/>
    </row>
    <row r="23" spans="1:17" ht="18" customHeight="1" x14ac:dyDescent="0.25">
      <c r="A23" s="143" t="s">
        <v>56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</row>
    <row r="24" spans="1:17" ht="18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7"/>
      <c r="K24" s="27"/>
      <c r="L24" s="27"/>
      <c r="M24" s="27"/>
      <c r="N24" s="27"/>
    </row>
    <row r="25" spans="1:17" ht="25.5" x14ac:dyDescent="0.25">
      <c r="A25" s="31"/>
      <c r="B25" s="32"/>
      <c r="C25" s="32"/>
      <c r="D25" s="33"/>
      <c r="E25" s="34"/>
      <c r="F25" s="4" t="s">
        <v>92</v>
      </c>
      <c r="G25" s="4" t="s">
        <v>89</v>
      </c>
      <c r="H25" s="4" t="s">
        <v>90</v>
      </c>
      <c r="I25" s="4" t="s">
        <v>91</v>
      </c>
      <c r="J25" s="4" t="s">
        <v>81</v>
      </c>
      <c r="K25" s="4" t="s">
        <v>86</v>
      </c>
      <c r="L25" s="4" t="s">
        <v>82</v>
      </c>
      <c r="M25" s="4" t="s">
        <v>87</v>
      </c>
      <c r="N25" s="4" t="s">
        <v>83</v>
      </c>
      <c r="O25" s="4" t="s">
        <v>88</v>
      </c>
    </row>
    <row r="26" spans="1:17" ht="30" customHeight="1" x14ac:dyDescent="0.25">
      <c r="A26" s="147" t="s">
        <v>45</v>
      </c>
      <c r="B26" s="148"/>
      <c r="C26" s="148"/>
      <c r="D26" s="148"/>
      <c r="E26" s="149"/>
      <c r="F26" s="38">
        <v>15577088.609999999</v>
      </c>
      <c r="G26" s="38">
        <v>2067435.08</v>
      </c>
      <c r="H26" s="38">
        <v>4077088.22</v>
      </c>
      <c r="I26" s="38">
        <v>541122.56999999995</v>
      </c>
      <c r="J26" s="38">
        <f>J27</f>
        <v>4999141</v>
      </c>
      <c r="K26" s="38">
        <f>K27</f>
        <v>663500</v>
      </c>
      <c r="L26" s="38">
        <v>0</v>
      </c>
      <c r="M26" s="38">
        <v>0</v>
      </c>
      <c r="N26" s="39">
        <v>0</v>
      </c>
      <c r="O26" s="50">
        <v>0</v>
      </c>
    </row>
    <row r="27" spans="1:17" ht="30" customHeight="1" x14ac:dyDescent="0.25">
      <c r="A27" s="150" t="s">
        <v>7</v>
      </c>
      <c r="B27" s="151"/>
      <c r="C27" s="151"/>
      <c r="D27" s="151"/>
      <c r="E27" s="152"/>
      <c r="F27" s="40"/>
      <c r="G27" s="40"/>
      <c r="H27" s="40">
        <f>H26</f>
        <v>4077088.22</v>
      </c>
      <c r="I27" s="40">
        <f>I26</f>
        <v>541122.56999999995</v>
      </c>
      <c r="J27" s="40">
        <v>4999141</v>
      </c>
      <c r="K27" s="40">
        <v>663500</v>
      </c>
      <c r="L27" s="40"/>
      <c r="M27" s="40"/>
      <c r="N27" s="37"/>
      <c r="O27" s="51"/>
    </row>
    <row r="30" spans="1:17" x14ac:dyDescent="0.25">
      <c r="A30" s="145" t="s">
        <v>11</v>
      </c>
      <c r="B30" s="146"/>
      <c r="C30" s="146"/>
      <c r="D30" s="146"/>
      <c r="E30" s="146"/>
      <c r="F30" s="36">
        <v>0</v>
      </c>
      <c r="G30" s="36"/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/>
      <c r="N30" s="36">
        <v>0</v>
      </c>
      <c r="O30" s="44"/>
    </row>
    <row r="31" spans="1:17" ht="11.25" customHeight="1" x14ac:dyDescent="0.25">
      <c r="A31" s="20"/>
      <c r="B31" s="21"/>
      <c r="C31" s="21"/>
      <c r="D31" s="21"/>
      <c r="E31" s="21"/>
      <c r="F31" s="22"/>
      <c r="G31" s="22"/>
      <c r="H31" s="22"/>
      <c r="I31" s="22"/>
      <c r="J31" s="22"/>
      <c r="K31" s="22"/>
      <c r="L31" s="22"/>
      <c r="M31" s="22"/>
      <c r="N31" s="22"/>
    </row>
    <row r="32" spans="1:17" ht="29.25" customHeight="1" x14ac:dyDescent="0.25">
      <c r="A32" s="141" t="s">
        <v>57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</row>
    <row r="33" spans="1:14" ht="8.25" customHeight="1" x14ac:dyDescent="0.25"/>
    <row r="34" spans="1:14" x14ac:dyDescent="0.25">
      <c r="A34" s="141" t="s">
        <v>47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</row>
    <row r="35" spans="1:14" ht="8.25" customHeight="1" x14ac:dyDescent="0.25"/>
    <row r="36" spans="1:14" ht="29.25" customHeight="1" x14ac:dyDescent="0.25">
      <c r="A36" s="141" t="s">
        <v>48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</row>
    <row r="39" spans="1:14" x14ac:dyDescent="0.25">
      <c r="A39" s="52"/>
    </row>
  </sheetData>
  <mergeCells count="20">
    <mergeCell ref="A1:O1"/>
    <mergeCell ref="A19:E19"/>
    <mergeCell ref="A20:E20"/>
    <mergeCell ref="A21:E21"/>
    <mergeCell ref="A13:E13"/>
    <mergeCell ref="A14:E14"/>
    <mergeCell ref="A12:E12"/>
    <mergeCell ref="A16:N16"/>
    <mergeCell ref="A3:N3"/>
    <mergeCell ref="A8:E8"/>
    <mergeCell ref="A9:E9"/>
    <mergeCell ref="A10:E10"/>
    <mergeCell ref="A5:O5"/>
    <mergeCell ref="A36:N36"/>
    <mergeCell ref="A23:N23"/>
    <mergeCell ref="A32:N32"/>
    <mergeCell ref="A30:E30"/>
    <mergeCell ref="A34:N34"/>
    <mergeCell ref="A26:E26"/>
    <mergeCell ref="A27:E27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zoomScaleNormal="100" workbookViewId="0">
      <selection sqref="A1:I1"/>
    </sheetView>
  </sheetViews>
  <sheetFormatPr defaultRowHeight="15" x14ac:dyDescent="0.25"/>
  <cols>
    <col min="1" max="1" width="7.42578125" style="89" bestFit="1" customWidth="1"/>
    <col min="2" max="2" width="8.42578125" style="89" bestFit="1" customWidth="1"/>
    <col min="3" max="3" width="5.85546875" style="89" bestFit="1" customWidth="1"/>
    <col min="4" max="4" width="25.28515625" style="89" customWidth="1"/>
    <col min="5" max="9" width="16.7109375" style="89" customWidth="1"/>
    <col min="10" max="10" width="9.140625" style="104" customWidth="1"/>
    <col min="11" max="12" width="9.140625" style="104"/>
    <col min="13" max="13" width="9.140625" style="105"/>
    <col min="14" max="14" width="9.140625" style="104"/>
  </cols>
  <sheetData>
    <row r="1" spans="1:15" ht="48.75" customHeight="1" x14ac:dyDescent="0.25">
      <c r="A1" s="153" t="s">
        <v>136</v>
      </c>
      <c r="B1" s="153"/>
      <c r="C1" s="153"/>
      <c r="D1" s="153"/>
      <c r="E1" s="153"/>
      <c r="F1" s="153"/>
      <c r="G1" s="153"/>
      <c r="H1" s="153"/>
      <c r="I1" s="153"/>
    </row>
    <row r="2" spans="1:15" ht="18" customHeight="1" x14ac:dyDescent="0.25">
      <c r="A2" s="81"/>
      <c r="B2" s="81"/>
      <c r="C2" s="81"/>
      <c r="D2" s="81"/>
      <c r="E2" s="81"/>
      <c r="F2" s="81"/>
      <c r="G2" s="81"/>
      <c r="H2" s="81"/>
      <c r="I2" s="81"/>
    </row>
    <row r="3" spans="1:15" ht="15.75" customHeight="1" x14ac:dyDescent="0.25">
      <c r="A3" s="153" t="s">
        <v>35</v>
      </c>
      <c r="B3" s="153"/>
      <c r="C3" s="153"/>
      <c r="D3" s="153"/>
      <c r="E3" s="153"/>
      <c r="F3" s="153"/>
      <c r="G3" s="153"/>
      <c r="H3" s="153"/>
      <c r="I3" s="153"/>
    </row>
    <row r="4" spans="1:15" ht="18" x14ac:dyDescent="0.25">
      <c r="A4" s="81"/>
      <c r="B4" s="81"/>
      <c r="C4" s="81"/>
      <c r="D4" s="81"/>
      <c r="E4" s="81"/>
      <c r="F4" s="81"/>
      <c r="G4" s="81"/>
      <c r="H4" s="82"/>
      <c r="I4" s="82"/>
    </row>
    <row r="5" spans="1:15" ht="18" customHeight="1" x14ac:dyDescent="0.25">
      <c r="A5" s="153" t="s">
        <v>15</v>
      </c>
      <c r="B5" s="153"/>
      <c r="C5" s="153"/>
      <c r="D5" s="153"/>
      <c r="E5" s="153"/>
      <c r="F5" s="153"/>
      <c r="G5" s="153"/>
      <c r="H5" s="153"/>
      <c r="I5" s="153"/>
    </row>
    <row r="6" spans="1:15" ht="18" x14ac:dyDescent="0.25">
      <c r="A6" s="81"/>
      <c r="B6" s="81"/>
      <c r="C6" s="81"/>
      <c r="D6" s="81"/>
      <c r="E6" s="81"/>
      <c r="F6" s="81"/>
      <c r="G6" s="81"/>
      <c r="H6" s="82"/>
      <c r="I6" s="82"/>
    </row>
    <row r="7" spans="1:15" ht="15.75" customHeight="1" x14ac:dyDescent="0.25">
      <c r="A7" s="153" t="s">
        <v>1</v>
      </c>
      <c r="B7" s="153"/>
      <c r="C7" s="153"/>
      <c r="D7" s="153"/>
      <c r="E7" s="153"/>
      <c r="F7" s="153"/>
      <c r="G7" s="153"/>
      <c r="H7" s="153"/>
      <c r="I7" s="153"/>
    </row>
    <row r="8" spans="1:15" ht="18" x14ac:dyDescent="0.25">
      <c r="A8" s="81"/>
      <c r="B8" s="81"/>
      <c r="C8" s="81"/>
      <c r="D8" s="81"/>
      <c r="E8" s="81"/>
      <c r="F8" s="81"/>
      <c r="G8" s="81"/>
      <c r="H8" s="82"/>
      <c r="I8" s="82"/>
    </row>
    <row r="9" spans="1:15" ht="25.5" x14ac:dyDescent="0.25">
      <c r="A9" s="79" t="s">
        <v>16</v>
      </c>
      <c r="B9" s="83" t="s">
        <v>17</v>
      </c>
      <c r="C9" s="83" t="s">
        <v>18</v>
      </c>
      <c r="D9" s="83" t="s">
        <v>14</v>
      </c>
      <c r="E9" s="83" t="s">
        <v>12</v>
      </c>
      <c r="F9" s="79" t="s">
        <v>13</v>
      </c>
      <c r="G9" s="79" t="s">
        <v>49</v>
      </c>
      <c r="H9" s="79" t="s">
        <v>50</v>
      </c>
      <c r="I9" s="79" t="s">
        <v>51</v>
      </c>
    </row>
    <row r="10" spans="1:15" ht="15.75" customHeight="1" x14ac:dyDescent="0.25">
      <c r="A10" s="59">
        <v>6</v>
      </c>
      <c r="B10" s="59"/>
      <c r="C10" s="59"/>
      <c r="D10" s="59" t="s">
        <v>19</v>
      </c>
      <c r="E10" s="84">
        <f>E11+E15+E17+E19</f>
        <v>4524952.1500000004</v>
      </c>
      <c r="F10" s="84">
        <f t="shared" ref="F10:I10" si="0">F11+F15+F17+F19</f>
        <v>3380833.37</v>
      </c>
      <c r="G10" s="84">
        <f t="shared" si="0"/>
        <v>2278897</v>
      </c>
      <c r="H10" s="84">
        <f t="shared" si="0"/>
        <v>2362326.84</v>
      </c>
      <c r="I10" s="84">
        <f t="shared" si="0"/>
        <v>2431907</v>
      </c>
    </row>
    <row r="11" spans="1:15" ht="38.25" x14ac:dyDescent="0.25">
      <c r="A11" s="13"/>
      <c r="B11" s="61">
        <v>63</v>
      </c>
      <c r="C11" s="61"/>
      <c r="D11" s="61" t="s">
        <v>53</v>
      </c>
      <c r="E11" s="85">
        <f>E12+E13+E14</f>
        <v>85957.4</v>
      </c>
      <c r="F11" s="85">
        <f t="shared" ref="F11:I11" si="1">F12+F13+F14</f>
        <v>86146.930000000008</v>
      </c>
      <c r="G11" s="85">
        <f t="shared" si="1"/>
        <v>192030</v>
      </c>
      <c r="H11" s="85">
        <f t="shared" si="1"/>
        <v>185400</v>
      </c>
      <c r="I11" s="85">
        <f t="shared" si="1"/>
        <v>175900</v>
      </c>
    </row>
    <row r="12" spans="1:15" ht="25.5" x14ac:dyDescent="0.25">
      <c r="A12" s="14"/>
      <c r="B12" s="14"/>
      <c r="C12" s="15">
        <v>55</v>
      </c>
      <c r="D12" s="19" t="s">
        <v>97</v>
      </c>
      <c r="E12" s="86">
        <v>85957.4</v>
      </c>
      <c r="F12" s="87">
        <v>84116.27</v>
      </c>
      <c r="G12" s="56">
        <v>84000</v>
      </c>
      <c r="H12" s="56">
        <v>64000</v>
      </c>
      <c r="I12" s="56">
        <v>56000</v>
      </c>
      <c r="O12" s="47"/>
    </row>
    <row r="13" spans="1:15" ht="25.5" x14ac:dyDescent="0.25">
      <c r="A13" s="14"/>
      <c r="B13" s="14"/>
      <c r="C13" s="15">
        <v>56</v>
      </c>
      <c r="D13" s="19" t="s">
        <v>98</v>
      </c>
      <c r="E13" s="86">
        <v>0</v>
      </c>
      <c r="F13" s="87">
        <v>2030.66</v>
      </c>
      <c r="G13" s="56">
        <v>2030</v>
      </c>
      <c r="H13" s="56">
        <v>0</v>
      </c>
      <c r="I13" s="56">
        <v>0</v>
      </c>
    </row>
    <row r="14" spans="1:15" ht="25.5" x14ac:dyDescent="0.25">
      <c r="A14" s="14"/>
      <c r="B14" s="14"/>
      <c r="C14" s="15">
        <v>58</v>
      </c>
      <c r="D14" s="19" t="s">
        <v>99</v>
      </c>
      <c r="E14" s="86">
        <v>0</v>
      </c>
      <c r="F14" s="86">
        <v>0</v>
      </c>
      <c r="G14" s="94">
        <v>106000</v>
      </c>
      <c r="H14" s="94">
        <v>121400</v>
      </c>
      <c r="I14" s="94">
        <v>119900</v>
      </c>
    </row>
    <row r="15" spans="1:15" x14ac:dyDescent="0.25">
      <c r="A15" s="14"/>
      <c r="B15" s="62">
        <v>64</v>
      </c>
      <c r="C15" s="63"/>
      <c r="D15" s="64" t="s">
        <v>59</v>
      </c>
      <c r="E15" s="85">
        <f t="shared" ref="E15:I15" si="2">E16</f>
        <v>44.86</v>
      </c>
      <c r="F15" s="85">
        <f t="shared" si="2"/>
        <v>66.36</v>
      </c>
      <c r="G15" s="85">
        <f t="shared" si="2"/>
        <v>50</v>
      </c>
      <c r="H15" s="85">
        <f t="shared" si="2"/>
        <v>50</v>
      </c>
      <c r="I15" s="85">
        <f t="shared" si="2"/>
        <v>50</v>
      </c>
    </row>
    <row r="16" spans="1:15" ht="25.5" x14ac:dyDescent="0.25">
      <c r="A16" s="14"/>
      <c r="B16" s="14"/>
      <c r="C16" s="15">
        <v>31</v>
      </c>
      <c r="D16" s="19" t="s">
        <v>100</v>
      </c>
      <c r="E16" s="86">
        <v>44.86</v>
      </c>
      <c r="F16" s="87">
        <v>66.36</v>
      </c>
      <c r="G16" s="56">
        <v>50</v>
      </c>
      <c r="H16" s="56">
        <v>50</v>
      </c>
      <c r="I16" s="56">
        <v>50</v>
      </c>
      <c r="O16" s="47"/>
    </row>
    <row r="17" spans="1:10" ht="51" x14ac:dyDescent="0.25">
      <c r="A17" s="14"/>
      <c r="B17" s="62">
        <v>66</v>
      </c>
      <c r="C17" s="63"/>
      <c r="D17" s="65" t="s">
        <v>60</v>
      </c>
      <c r="E17" s="85">
        <f t="shared" ref="E17:I17" si="3">E18</f>
        <v>1615631.16</v>
      </c>
      <c r="F17" s="85">
        <f t="shared" si="3"/>
        <v>1076128.3400000001</v>
      </c>
      <c r="G17" s="85">
        <f t="shared" si="3"/>
        <v>841000</v>
      </c>
      <c r="H17" s="85">
        <f t="shared" si="3"/>
        <v>878000</v>
      </c>
      <c r="I17" s="85">
        <f t="shared" si="3"/>
        <v>910490</v>
      </c>
    </row>
    <row r="18" spans="1:10" ht="25.5" x14ac:dyDescent="0.25">
      <c r="A18" s="14"/>
      <c r="B18" s="14"/>
      <c r="C18" s="15">
        <v>31</v>
      </c>
      <c r="D18" s="19" t="s">
        <v>100</v>
      </c>
      <c r="E18" s="86">
        <v>1615631.16</v>
      </c>
      <c r="F18" s="87">
        <v>1076128.3400000001</v>
      </c>
      <c r="G18" s="56">
        <v>841000</v>
      </c>
      <c r="H18" s="56">
        <v>878000</v>
      </c>
      <c r="I18" s="56">
        <v>910490</v>
      </c>
    </row>
    <row r="19" spans="1:10" ht="51" x14ac:dyDescent="0.25">
      <c r="A19" s="14"/>
      <c r="B19" s="62">
        <v>67</v>
      </c>
      <c r="C19" s="63"/>
      <c r="D19" s="61" t="s">
        <v>54</v>
      </c>
      <c r="E19" s="85">
        <f t="shared" ref="E19:I19" si="4">E20+E21</f>
        <v>2823318.73</v>
      </c>
      <c r="F19" s="85">
        <f t="shared" si="4"/>
        <v>2218491.7399999998</v>
      </c>
      <c r="G19" s="85">
        <f t="shared" si="4"/>
        <v>1245817</v>
      </c>
      <c r="H19" s="85">
        <f t="shared" si="4"/>
        <v>1298876.8400000001</v>
      </c>
      <c r="I19" s="85">
        <f t="shared" si="4"/>
        <v>1345467</v>
      </c>
    </row>
    <row r="20" spans="1:10" ht="25.5" x14ac:dyDescent="0.25">
      <c r="A20" s="14"/>
      <c r="B20" s="14"/>
      <c r="C20" s="15">
        <v>11</v>
      </c>
      <c r="D20" s="19" t="s">
        <v>101</v>
      </c>
      <c r="E20" s="86">
        <v>39816.839999999997</v>
      </c>
      <c r="F20" s="87">
        <v>39816.839999999997</v>
      </c>
      <c r="G20" s="56">
        <f>G35+G42</f>
        <v>39817</v>
      </c>
      <c r="H20" s="56">
        <v>39816.839999999997</v>
      </c>
      <c r="I20" s="56">
        <f>I35+I42</f>
        <v>39817</v>
      </c>
    </row>
    <row r="21" spans="1:10" ht="38.25" x14ac:dyDescent="0.25">
      <c r="A21" s="14"/>
      <c r="B21" s="14"/>
      <c r="C21" s="15">
        <v>46</v>
      </c>
      <c r="D21" s="19" t="s">
        <v>102</v>
      </c>
      <c r="E21" s="86">
        <v>2783501.89</v>
      </c>
      <c r="F21" s="87">
        <v>2178674.9</v>
      </c>
      <c r="G21" s="56">
        <v>1206000</v>
      </c>
      <c r="H21" s="56">
        <v>1259060</v>
      </c>
      <c r="I21" s="56">
        <v>1305650</v>
      </c>
    </row>
    <row r="22" spans="1:10" ht="25.5" x14ac:dyDescent="0.25">
      <c r="A22" s="67">
        <v>7</v>
      </c>
      <c r="B22" s="68"/>
      <c r="C22" s="68"/>
      <c r="D22" s="60" t="s">
        <v>21</v>
      </c>
      <c r="E22" s="84">
        <f>E23</f>
        <v>103.26</v>
      </c>
      <c r="F22" s="84">
        <f t="shared" ref="F22:I22" si="5">F23</f>
        <v>106.18</v>
      </c>
      <c r="G22" s="84">
        <f t="shared" si="5"/>
        <v>110</v>
      </c>
      <c r="H22" s="84">
        <f t="shared" si="5"/>
        <v>110</v>
      </c>
      <c r="I22" s="84">
        <f t="shared" si="5"/>
        <v>110</v>
      </c>
    </row>
    <row r="23" spans="1:10" ht="38.25" x14ac:dyDescent="0.25">
      <c r="A23" s="18"/>
      <c r="B23" s="61">
        <v>72</v>
      </c>
      <c r="C23" s="61"/>
      <c r="D23" s="66" t="s">
        <v>52</v>
      </c>
      <c r="E23" s="85">
        <f t="shared" ref="E23:I23" si="6">E24</f>
        <v>103.26</v>
      </c>
      <c r="F23" s="85">
        <f t="shared" si="6"/>
        <v>106.18</v>
      </c>
      <c r="G23" s="85">
        <f t="shared" si="6"/>
        <v>110</v>
      </c>
      <c r="H23" s="85">
        <f t="shared" si="6"/>
        <v>110</v>
      </c>
      <c r="I23" s="85">
        <f t="shared" si="6"/>
        <v>110</v>
      </c>
    </row>
    <row r="24" spans="1:10" ht="38.25" x14ac:dyDescent="0.25">
      <c r="A24" s="18"/>
      <c r="B24" s="18"/>
      <c r="C24" s="15">
        <v>72</v>
      </c>
      <c r="D24" s="19" t="s">
        <v>103</v>
      </c>
      <c r="E24" s="86">
        <v>103.26</v>
      </c>
      <c r="F24" s="87">
        <v>106.18</v>
      </c>
      <c r="G24" s="87">
        <v>110</v>
      </c>
      <c r="H24" s="87">
        <v>110</v>
      </c>
      <c r="I24" s="88">
        <v>110</v>
      </c>
    </row>
    <row r="25" spans="1:10" hidden="1" x14ac:dyDescent="0.25">
      <c r="E25" s="90">
        <f t="shared" ref="E25:I25" si="7">E11+E15+E17+E19+E23</f>
        <v>4525055.41</v>
      </c>
      <c r="F25" s="90">
        <f>F11+F15+F17+F19+F23</f>
        <v>3380939.5500000003</v>
      </c>
      <c r="G25" s="90">
        <f t="shared" si="7"/>
        <v>2279007</v>
      </c>
      <c r="H25" s="90">
        <f t="shared" si="7"/>
        <v>2362436.84</v>
      </c>
      <c r="I25" s="90">
        <f t="shared" si="7"/>
        <v>2432017</v>
      </c>
    </row>
    <row r="26" spans="1:10" hidden="1" x14ac:dyDescent="0.25">
      <c r="E26" s="91">
        <f>E10+E22</f>
        <v>4525055.41</v>
      </c>
      <c r="F26" s="91">
        <f>F10+F22</f>
        <v>3380939.5500000003</v>
      </c>
      <c r="G26" s="91">
        <f>G10+G22</f>
        <v>2279007</v>
      </c>
      <c r="H26" s="91">
        <f>H10+H22</f>
        <v>2362436.84</v>
      </c>
      <c r="I26" s="91">
        <f>I10+I22</f>
        <v>2432017</v>
      </c>
    </row>
    <row r="27" spans="1:10" x14ac:dyDescent="0.25">
      <c r="E27" s="91"/>
      <c r="F27" s="91"/>
      <c r="G27" s="91"/>
      <c r="H27" s="91"/>
      <c r="I27" s="91"/>
    </row>
    <row r="28" spans="1:10" x14ac:dyDescent="0.25">
      <c r="E28" s="139">
        <f>E10+E22</f>
        <v>4525055.41</v>
      </c>
      <c r="F28" s="139">
        <f t="shared" ref="F28:I28" si="8">F10+F22</f>
        <v>3380939.5500000003</v>
      </c>
      <c r="G28" s="139">
        <f t="shared" si="8"/>
        <v>2279007</v>
      </c>
      <c r="H28" s="139">
        <f t="shared" si="8"/>
        <v>2362436.84</v>
      </c>
      <c r="I28" s="139">
        <f t="shared" si="8"/>
        <v>2432017</v>
      </c>
      <c r="J28" s="140"/>
    </row>
    <row r="29" spans="1:10" x14ac:dyDescent="0.25">
      <c r="E29" s="91"/>
      <c r="F29" s="91"/>
      <c r="G29" s="91"/>
      <c r="H29" s="91"/>
      <c r="I29" s="91"/>
    </row>
    <row r="30" spans="1:10" ht="15.75" customHeight="1" x14ac:dyDescent="0.25">
      <c r="A30" s="153" t="s">
        <v>22</v>
      </c>
      <c r="B30" s="153"/>
      <c r="C30" s="153"/>
      <c r="D30" s="153"/>
      <c r="E30" s="153"/>
      <c r="F30" s="153"/>
      <c r="G30" s="153"/>
      <c r="H30" s="153"/>
      <c r="I30" s="153"/>
    </row>
    <row r="31" spans="1:10" ht="18" x14ac:dyDescent="0.25">
      <c r="A31" s="81"/>
      <c r="B31" s="81"/>
      <c r="C31" s="81"/>
      <c r="D31" s="81"/>
      <c r="E31" s="81"/>
      <c r="F31" s="81"/>
      <c r="G31" s="92"/>
      <c r="H31" s="82"/>
      <c r="I31" s="82"/>
    </row>
    <row r="32" spans="1:10" ht="25.5" x14ac:dyDescent="0.25">
      <c r="A32" s="79" t="s">
        <v>16</v>
      </c>
      <c r="B32" s="83" t="s">
        <v>17</v>
      </c>
      <c r="C32" s="83" t="s">
        <v>18</v>
      </c>
      <c r="D32" s="83" t="s">
        <v>23</v>
      </c>
      <c r="E32" s="83" t="s">
        <v>12</v>
      </c>
      <c r="F32" s="79" t="s">
        <v>13</v>
      </c>
      <c r="G32" s="79" t="s">
        <v>49</v>
      </c>
      <c r="H32" s="79" t="s">
        <v>50</v>
      </c>
      <c r="I32" s="79" t="s">
        <v>51</v>
      </c>
    </row>
    <row r="33" spans="1:11" ht="15.75" customHeight="1" x14ac:dyDescent="0.25">
      <c r="A33" s="59">
        <v>3</v>
      </c>
      <c r="B33" s="59"/>
      <c r="C33" s="59"/>
      <c r="D33" s="59" t="s">
        <v>24</v>
      </c>
      <c r="E33" s="84">
        <f t="shared" ref="E33:I33" si="9">E34+E41+E48+E50</f>
        <v>2875165.4299999997</v>
      </c>
      <c r="F33" s="84">
        <f t="shared" si="9"/>
        <v>3526362.3400000003</v>
      </c>
      <c r="G33" s="84">
        <f t="shared" si="9"/>
        <v>2759497</v>
      </c>
      <c r="H33" s="84">
        <f t="shared" si="9"/>
        <v>2353327</v>
      </c>
      <c r="I33" s="84">
        <f t="shared" si="9"/>
        <v>2424407</v>
      </c>
      <c r="J33" s="105"/>
    </row>
    <row r="34" spans="1:11" ht="15.95" customHeight="1" x14ac:dyDescent="0.25">
      <c r="A34" s="54"/>
      <c r="B34" s="61">
        <v>31</v>
      </c>
      <c r="C34" s="61"/>
      <c r="D34" s="61" t="s">
        <v>25</v>
      </c>
      <c r="E34" s="69">
        <f>E35+E36+E37+E38+E39+E40</f>
        <v>1392977.76</v>
      </c>
      <c r="F34" s="69">
        <f t="shared" ref="F34:I34" si="10">F35+F36+F37+F38+F39+F40</f>
        <v>1842866.68</v>
      </c>
      <c r="G34" s="69">
        <f t="shared" si="10"/>
        <v>1602237</v>
      </c>
      <c r="H34" s="69">
        <f t="shared" si="10"/>
        <v>1651755</v>
      </c>
      <c r="I34" s="69">
        <f t="shared" si="10"/>
        <v>1702758</v>
      </c>
      <c r="J34" s="105"/>
      <c r="K34" s="105"/>
    </row>
    <row r="35" spans="1:11" ht="25.5" x14ac:dyDescent="0.25">
      <c r="A35" s="55"/>
      <c r="B35" s="55"/>
      <c r="C35" s="93">
        <v>11</v>
      </c>
      <c r="D35" s="97" t="s">
        <v>104</v>
      </c>
      <c r="E35" s="94">
        <v>18183.02</v>
      </c>
      <c r="F35" s="56">
        <v>18183.02</v>
      </c>
      <c r="G35" s="94">
        <v>18187</v>
      </c>
      <c r="H35" s="95">
        <v>18987</v>
      </c>
      <c r="I35" s="56">
        <v>19690</v>
      </c>
      <c r="J35" s="105"/>
      <c r="K35" s="105"/>
    </row>
    <row r="36" spans="1:11" ht="25.5" x14ac:dyDescent="0.25">
      <c r="A36" s="55"/>
      <c r="B36" s="55"/>
      <c r="C36" s="93">
        <v>31</v>
      </c>
      <c r="D36" s="97" t="s">
        <v>105</v>
      </c>
      <c r="E36" s="94">
        <v>309077.31</v>
      </c>
      <c r="F36" s="56">
        <v>483715.58</v>
      </c>
      <c r="G36" s="56">
        <v>474270</v>
      </c>
      <c r="H36" s="56">
        <v>494838</v>
      </c>
      <c r="I36" s="56">
        <v>512928</v>
      </c>
      <c r="J36" s="105"/>
      <c r="K36" s="105"/>
    </row>
    <row r="37" spans="1:11" ht="38.25" x14ac:dyDescent="0.25">
      <c r="A37" s="55"/>
      <c r="B37" s="55"/>
      <c r="C37" s="93">
        <v>46</v>
      </c>
      <c r="D37" s="97" t="s">
        <v>106</v>
      </c>
      <c r="E37" s="94">
        <v>1032202.4</v>
      </c>
      <c r="F37" s="56">
        <v>1290735.95</v>
      </c>
      <c r="G37" s="56">
        <v>946250</v>
      </c>
      <c r="H37" s="56">
        <v>987880</v>
      </c>
      <c r="I37" s="56">
        <v>1024440</v>
      </c>
      <c r="J37" s="105"/>
      <c r="K37" s="105"/>
    </row>
    <row r="38" spans="1:11" ht="25.5" x14ac:dyDescent="0.25">
      <c r="A38" s="55"/>
      <c r="B38" s="55"/>
      <c r="C38" s="93">
        <v>55</v>
      </c>
      <c r="D38" s="97" t="s">
        <v>107</v>
      </c>
      <c r="E38" s="94">
        <v>33515.03</v>
      </c>
      <c r="F38" s="56">
        <v>48466.92</v>
      </c>
      <c r="G38" s="56">
        <v>68660</v>
      </c>
      <c r="H38" s="56">
        <v>53350</v>
      </c>
      <c r="I38" s="56">
        <v>45700</v>
      </c>
      <c r="J38" s="105"/>
      <c r="K38" s="105"/>
    </row>
    <row r="39" spans="1:11" ht="25.5" x14ac:dyDescent="0.25">
      <c r="A39" s="55"/>
      <c r="B39" s="55"/>
      <c r="C39" s="93">
        <v>56</v>
      </c>
      <c r="D39" s="97" t="s">
        <v>98</v>
      </c>
      <c r="E39" s="94">
        <v>0</v>
      </c>
      <c r="F39" s="56">
        <v>1765.21</v>
      </c>
      <c r="G39" s="56">
        <v>1770</v>
      </c>
      <c r="H39" s="56">
        <v>0</v>
      </c>
      <c r="I39" s="56">
        <v>0</v>
      </c>
      <c r="J39" s="105"/>
      <c r="K39" s="105"/>
    </row>
    <row r="40" spans="1:11" ht="25.5" x14ac:dyDescent="0.25">
      <c r="A40" s="55"/>
      <c r="B40" s="55"/>
      <c r="C40" s="93">
        <v>58</v>
      </c>
      <c r="D40" s="97" t="s">
        <v>99</v>
      </c>
      <c r="E40" s="94">
        <v>0</v>
      </c>
      <c r="F40" s="94">
        <v>0</v>
      </c>
      <c r="G40" s="94">
        <v>93100</v>
      </c>
      <c r="H40" s="94">
        <v>96700</v>
      </c>
      <c r="I40" s="94">
        <v>100000</v>
      </c>
      <c r="J40" s="105"/>
      <c r="K40" s="105"/>
    </row>
    <row r="41" spans="1:11" ht="17.100000000000001" customHeight="1" x14ac:dyDescent="0.25">
      <c r="A41" s="55"/>
      <c r="B41" s="62">
        <v>32</v>
      </c>
      <c r="C41" s="63"/>
      <c r="D41" s="62" t="s">
        <v>38</v>
      </c>
      <c r="E41" s="69">
        <f>E42+E43+E44+E45+E46+E47</f>
        <v>1446600.17</v>
      </c>
      <c r="F41" s="69">
        <f t="shared" ref="F41:I41" si="11">F42+F43+F44+F45+F46+F47</f>
        <v>1656884.74</v>
      </c>
      <c r="G41" s="69">
        <f t="shared" si="11"/>
        <v>1151700</v>
      </c>
      <c r="H41" s="69">
        <f t="shared" si="11"/>
        <v>698752</v>
      </c>
      <c r="I41" s="69">
        <f t="shared" si="11"/>
        <v>718729</v>
      </c>
      <c r="J41" s="105"/>
      <c r="K41" s="105"/>
    </row>
    <row r="42" spans="1:11" ht="25.5" x14ac:dyDescent="0.25">
      <c r="A42" s="55"/>
      <c r="B42" s="55"/>
      <c r="C42" s="93">
        <v>11</v>
      </c>
      <c r="D42" s="97" t="s">
        <v>104</v>
      </c>
      <c r="E42" s="94">
        <v>21633.82</v>
      </c>
      <c r="F42" s="56">
        <v>21633.82</v>
      </c>
      <c r="G42" s="94">
        <v>21630</v>
      </c>
      <c r="H42" s="95">
        <v>20830</v>
      </c>
      <c r="I42" s="56">
        <v>20127</v>
      </c>
      <c r="J42" s="105"/>
      <c r="K42" s="105"/>
    </row>
    <row r="43" spans="1:11" ht="25.5" x14ac:dyDescent="0.25">
      <c r="A43" s="55"/>
      <c r="B43" s="55"/>
      <c r="C43" s="93">
        <v>31</v>
      </c>
      <c r="D43" s="97" t="s">
        <v>105</v>
      </c>
      <c r="E43" s="94">
        <v>286295.31</v>
      </c>
      <c r="F43" s="56">
        <v>781103.19</v>
      </c>
      <c r="G43" s="56">
        <v>845280</v>
      </c>
      <c r="H43" s="56">
        <v>371392</v>
      </c>
      <c r="I43" s="56">
        <v>387192</v>
      </c>
      <c r="J43" s="105"/>
      <c r="K43" s="105"/>
    </row>
    <row r="44" spans="1:11" ht="38.25" x14ac:dyDescent="0.25">
      <c r="A44" s="55"/>
      <c r="B44" s="55"/>
      <c r="C44" s="93">
        <v>46</v>
      </c>
      <c r="D44" s="97" t="s">
        <v>106</v>
      </c>
      <c r="E44" s="94">
        <v>1128780.54</v>
      </c>
      <c r="F44" s="56">
        <v>844193.51</v>
      </c>
      <c r="G44" s="56">
        <v>259750</v>
      </c>
      <c r="H44" s="56">
        <v>271180</v>
      </c>
      <c r="I44" s="56">
        <v>281210</v>
      </c>
      <c r="J44" s="105"/>
      <c r="K44" s="105"/>
    </row>
    <row r="45" spans="1:11" ht="25.5" x14ac:dyDescent="0.25">
      <c r="A45" s="55"/>
      <c r="B45" s="55"/>
      <c r="C45" s="93">
        <v>55</v>
      </c>
      <c r="D45" s="97" t="s">
        <v>107</v>
      </c>
      <c r="E45" s="94">
        <v>9890.5</v>
      </c>
      <c r="F45" s="94">
        <v>9688.77</v>
      </c>
      <c r="G45" s="94">
        <v>11880</v>
      </c>
      <c r="H45" s="94">
        <v>10650</v>
      </c>
      <c r="I45" s="94">
        <v>10300</v>
      </c>
      <c r="J45" s="105"/>
      <c r="K45" s="105"/>
    </row>
    <row r="46" spans="1:11" ht="25.5" x14ac:dyDescent="0.25">
      <c r="A46" s="55"/>
      <c r="B46" s="55"/>
      <c r="C46" s="93">
        <v>56</v>
      </c>
      <c r="D46" s="97" t="s">
        <v>98</v>
      </c>
      <c r="E46" s="94">
        <v>0</v>
      </c>
      <c r="F46" s="56">
        <v>265.45</v>
      </c>
      <c r="G46" s="56">
        <v>260</v>
      </c>
      <c r="H46" s="56">
        <v>0</v>
      </c>
      <c r="I46" s="56">
        <v>0</v>
      </c>
      <c r="J46" s="105"/>
      <c r="K46" s="105"/>
    </row>
    <row r="47" spans="1:11" ht="25.5" x14ac:dyDescent="0.25">
      <c r="A47" s="55"/>
      <c r="B47" s="55"/>
      <c r="C47" s="93">
        <v>58</v>
      </c>
      <c r="D47" s="97" t="s">
        <v>99</v>
      </c>
      <c r="E47" s="94">
        <v>0</v>
      </c>
      <c r="F47" s="94">
        <v>0</v>
      </c>
      <c r="G47" s="94">
        <v>12900</v>
      </c>
      <c r="H47" s="94">
        <v>24700</v>
      </c>
      <c r="I47" s="94">
        <v>19900</v>
      </c>
      <c r="J47" s="105"/>
      <c r="K47" s="105"/>
    </row>
    <row r="48" spans="1:11" ht="17.100000000000001" customHeight="1" x14ac:dyDescent="0.25">
      <c r="A48" s="57"/>
      <c r="B48" s="62">
        <v>34</v>
      </c>
      <c r="C48" s="63"/>
      <c r="D48" s="63" t="s">
        <v>61</v>
      </c>
      <c r="E48" s="69">
        <f>E49</f>
        <v>2094.1</v>
      </c>
      <c r="F48" s="69">
        <f t="shared" ref="F48:I48" si="12">F49</f>
        <v>3384.43</v>
      </c>
      <c r="G48" s="69">
        <f t="shared" si="12"/>
        <v>2900</v>
      </c>
      <c r="H48" s="69">
        <f t="shared" si="12"/>
        <v>2820</v>
      </c>
      <c r="I48" s="69">
        <f t="shared" si="12"/>
        <v>2920</v>
      </c>
      <c r="J48" s="105"/>
      <c r="K48" s="105"/>
    </row>
    <row r="49" spans="1:16" ht="25.5" x14ac:dyDescent="0.25">
      <c r="A49" s="55"/>
      <c r="B49" s="55"/>
      <c r="C49" s="93">
        <v>31</v>
      </c>
      <c r="D49" s="97" t="s">
        <v>105</v>
      </c>
      <c r="E49" s="94">
        <v>2094.1</v>
      </c>
      <c r="F49" s="56">
        <v>3384.43</v>
      </c>
      <c r="G49" s="94">
        <v>2900</v>
      </c>
      <c r="H49" s="56">
        <v>2820</v>
      </c>
      <c r="I49" s="56">
        <v>2920</v>
      </c>
      <c r="J49" s="105"/>
      <c r="K49" s="105"/>
    </row>
    <row r="50" spans="1:16" ht="38.25" x14ac:dyDescent="0.25">
      <c r="A50" s="55"/>
      <c r="B50" s="62">
        <v>36</v>
      </c>
      <c r="C50" s="63"/>
      <c r="D50" s="61" t="s">
        <v>62</v>
      </c>
      <c r="E50" s="69">
        <f>E51</f>
        <v>33493.4</v>
      </c>
      <c r="F50" s="69">
        <f t="shared" ref="F50:I50" si="13">F51</f>
        <v>23226.49</v>
      </c>
      <c r="G50" s="69">
        <f t="shared" si="13"/>
        <v>2660</v>
      </c>
      <c r="H50" s="69">
        <f t="shared" si="13"/>
        <v>0</v>
      </c>
      <c r="I50" s="69">
        <f t="shared" si="13"/>
        <v>0</v>
      </c>
      <c r="J50" s="105"/>
      <c r="K50" s="105"/>
    </row>
    <row r="51" spans="1:16" ht="25.5" x14ac:dyDescent="0.25">
      <c r="A51" s="55"/>
      <c r="B51" s="55"/>
      <c r="C51" s="93">
        <v>55</v>
      </c>
      <c r="D51" s="97" t="s">
        <v>107</v>
      </c>
      <c r="E51" s="94">
        <v>33493.4</v>
      </c>
      <c r="F51" s="56">
        <v>23226.49</v>
      </c>
      <c r="G51" s="94">
        <v>2660</v>
      </c>
      <c r="H51" s="56">
        <v>0</v>
      </c>
      <c r="I51" s="56">
        <v>0</v>
      </c>
      <c r="J51" s="106"/>
      <c r="K51" s="105"/>
    </row>
    <row r="52" spans="1:16" ht="25.5" x14ac:dyDescent="0.25">
      <c r="A52" s="67">
        <v>4</v>
      </c>
      <c r="B52" s="68"/>
      <c r="C52" s="68"/>
      <c r="D52" s="60" t="s">
        <v>26</v>
      </c>
      <c r="E52" s="84">
        <f>E53+E56</f>
        <v>92712.73</v>
      </c>
      <c r="F52" s="84">
        <f t="shared" ref="F52:G52" si="14">F53+F56</f>
        <v>395699.79</v>
      </c>
      <c r="G52" s="84">
        <f t="shared" si="14"/>
        <v>183010</v>
      </c>
      <c r="H52" s="84">
        <f t="shared" ref="H52" si="15">H53+H56</f>
        <v>9110</v>
      </c>
      <c r="I52" s="84">
        <f t="shared" ref="I52" si="16">I53+I56</f>
        <v>7610</v>
      </c>
      <c r="J52" s="105"/>
      <c r="K52" s="105"/>
    </row>
    <row r="53" spans="1:16" ht="38.25" x14ac:dyDescent="0.25">
      <c r="A53" s="58"/>
      <c r="B53" s="61">
        <v>41</v>
      </c>
      <c r="C53" s="61"/>
      <c r="D53" s="66" t="s">
        <v>27</v>
      </c>
      <c r="E53" s="69">
        <f>E54+E55</f>
        <v>2118.52</v>
      </c>
      <c r="F53" s="69">
        <f t="shared" ref="F53:I53" si="17">F54+F55</f>
        <v>1327.23</v>
      </c>
      <c r="G53" s="69">
        <f t="shared" si="17"/>
        <v>2000</v>
      </c>
      <c r="H53" s="69">
        <f t="shared" si="17"/>
        <v>1000</v>
      </c>
      <c r="I53" s="69">
        <f t="shared" si="17"/>
        <v>1000</v>
      </c>
      <c r="J53" s="105"/>
      <c r="K53" s="105"/>
    </row>
    <row r="54" spans="1:16" ht="25.5" x14ac:dyDescent="0.25">
      <c r="A54" s="58"/>
      <c r="B54" s="58"/>
      <c r="C54" s="93">
        <v>31</v>
      </c>
      <c r="D54" s="97" t="s">
        <v>105</v>
      </c>
      <c r="E54" s="94">
        <v>0</v>
      </c>
      <c r="F54" s="56">
        <v>1327.23</v>
      </c>
      <c r="G54" s="94">
        <v>2000</v>
      </c>
      <c r="H54" s="56">
        <v>1000</v>
      </c>
      <c r="I54" s="88">
        <v>1000</v>
      </c>
      <c r="J54" s="105"/>
      <c r="K54" s="105"/>
    </row>
    <row r="55" spans="1:16" ht="17.100000000000001" hidden="1" customHeight="1" x14ac:dyDescent="0.25">
      <c r="A55" s="58"/>
      <c r="B55" s="58"/>
      <c r="C55" s="93">
        <v>46</v>
      </c>
      <c r="D55" s="93" t="s">
        <v>63</v>
      </c>
      <c r="E55" s="94">
        <v>2118.52</v>
      </c>
      <c r="F55" s="56">
        <v>0</v>
      </c>
      <c r="G55" s="56">
        <v>0</v>
      </c>
      <c r="H55" s="56">
        <v>0</v>
      </c>
      <c r="I55" s="88">
        <v>0</v>
      </c>
      <c r="J55" s="105"/>
      <c r="K55" s="105"/>
      <c r="M55" s="105" t="e">
        <f>#REF!-G55</f>
        <v>#REF!</v>
      </c>
    </row>
    <row r="56" spans="1:16" ht="38.25" x14ac:dyDescent="0.25">
      <c r="A56" s="96"/>
      <c r="B56" s="61">
        <v>42</v>
      </c>
      <c r="C56" s="70"/>
      <c r="D56" s="66" t="s">
        <v>55</v>
      </c>
      <c r="E56" s="71">
        <f>E57+E58+E59+E60</f>
        <v>90594.209999999992</v>
      </c>
      <c r="F56" s="71">
        <f t="shared" ref="F56:I56" si="18">F57+F58+F59+F60</f>
        <v>394372.56</v>
      </c>
      <c r="G56" s="71">
        <f>G57+G58+G59+G60</f>
        <v>181010</v>
      </c>
      <c r="H56" s="71">
        <f t="shared" si="18"/>
        <v>8110</v>
      </c>
      <c r="I56" s="71">
        <f t="shared" si="18"/>
        <v>6610</v>
      </c>
      <c r="J56" s="105"/>
      <c r="K56" s="105"/>
    </row>
    <row r="57" spans="1:16" ht="25.5" x14ac:dyDescent="0.25">
      <c r="A57" s="96"/>
      <c r="B57" s="96"/>
      <c r="C57" s="93">
        <v>31</v>
      </c>
      <c r="D57" s="97" t="s">
        <v>105</v>
      </c>
      <c r="E57" s="94">
        <v>22373.75</v>
      </c>
      <c r="F57" s="56">
        <v>373004.18</v>
      </c>
      <c r="G57" s="108">
        <f>110100+70000</f>
        <v>180100</v>
      </c>
      <c r="H57" s="56">
        <v>8000</v>
      </c>
      <c r="I57" s="56">
        <v>6500</v>
      </c>
      <c r="J57" s="105"/>
      <c r="K57" s="105"/>
      <c r="P57" s="47"/>
    </row>
    <row r="58" spans="1:16" ht="17.100000000000001" hidden="1" customHeight="1" x14ac:dyDescent="0.25">
      <c r="A58" s="96"/>
      <c r="B58" s="96"/>
      <c r="C58" s="93">
        <v>46</v>
      </c>
      <c r="D58" s="93" t="s">
        <v>63</v>
      </c>
      <c r="E58" s="94">
        <v>67267.77</v>
      </c>
      <c r="F58" s="56">
        <v>20518.95</v>
      </c>
      <c r="G58" s="56">
        <v>0</v>
      </c>
      <c r="H58" s="56">
        <v>0</v>
      </c>
      <c r="I58" s="56">
        <v>0</v>
      </c>
      <c r="J58" s="105"/>
      <c r="K58" s="105"/>
      <c r="M58" s="105" t="e">
        <f>#REF!-G58</f>
        <v>#REF!</v>
      </c>
    </row>
    <row r="59" spans="1:16" ht="25.5" x14ac:dyDescent="0.25">
      <c r="A59" s="96"/>
      <c r="B59" s="96"/>
      <c r="C59" s="93">
        <v>55</v>
      </c>
      <c r="D59" s="97" t="s">
        <v>107</v>
      </c>
      <c r="E59" s="94">
        <v>849.43</v>
      </c>
      <c r="F59" s="56">
        <v>743.25</v>
      </c>
      <c r="G59" s="56">
        <v>800</v>
      </c>
      <c r="H59" s="56">
        <v>0</v>
      </c>
      <c r="I59" s="56">
        <v>0</v>
      </c>
      <c r="J59" s="105"/>
      <c r="K59" s="105"/>
    </row>
    <row r="60" spans="1:16" ht="38.25" x14ac:dyDescent="0.25">
      <c r="A60" s="96"/>
      <c r="B60" s="96"/>
      <c r="C60" s="93">
        <v>72</v>
      </c>
      <c r="D60" s="97" t="s">
        <v>108</v>
      </c>
      <c r="E60" s="94">
        <v>103.26</v>
      </c>
      <c r="F60" s="56">
        <v>106.18</v>
      </c>
      <c r="G60" s="56">
        <v>110</v>
      </c>
      <c r="H60" s="56">
        <v>110</v>
      </c>
      <c r="I60" s="56">
        <v>110</v>
      </c>
      <c r="J60" s="105"/>
      <c r="K60" s="105"/>
    </row>
    <row r="61" spans="1:16" hidden="1" x14ac:dyDescent="0.25">
      <c r="E61" s="90">
        <f t="shared" ref="E61:I61" si="19">E34+E41+E48+E50+E53+E56</f>
        <v>2967878.1599999997</v>
      </c>
      <c r="F61" s="90">
        <f t="shared" si="19"/>
        <v>3922062.1300000004</v>
      </c>
      <c r="G61" s="90">
        <f t="shared" si="19"/>
        <v>2942507</v>
      </c>
      <c r="H61" s="90">
        <f t="shared" si="19"/>
        <v>2362437</v>
      </c>
      <c r="I61" s="90">
        <f t="shared" si="19"/>
        <v>2432017</v>
      </c>
      <c r="J61" s="105"/>
      <c r="K61" s="105"/>
    </row>
    <row r="62" spans="1:16" hidden="1" x14ac:dyDescent="0.25">
      <c r="E62" s="91">
        <f>E33+E52</f>
        <v>2967878.1599999997</v>
      </c>
      <c r="F62" s="91">
        <f>F33+F52</f>
        <v>3922062.1300000004</v>
      </c>
      <c r="G62" s="91">
        <f>G33+G52</f>
        <v>2942507</v>
      </c>
      <c r="H62" s="91">
        <f>H33+H52</f>
        <v>2362437</v>
      </c>
      <c r="I62" s="91">
        <f>I33+I52</f>
        <v>2432017</v>
      </c>
      <c r="J62" s="105"/>
      <c r="K62" s="105"/>
    </row>
    <row r="63" spans="1:16" hidden="1" x14ac:dyDescent="0.25">
      <c r="G63" s="91"/>
      <c r="J63" s="105"/>
      <c r="K63" s="105"/>
    </row>
    <row r="64" spans="1:16" hidden="1" x14ac:dyDescent="0.25"/>
    <row r="65" spans="5:10" hidden="1" x14ac:dyDescent="0.25">
      <c r="E65" s="91">
        <f>E26-E62</f>
        <v>1557177.2500000005</v>
      </c>
      <c r="F65" s="91">
        <f t="shared" ref="F65:I65" si="20">F26-F62</f>
        <v>-541122.58000000007</v>
      </c>
      <c r="G65" s="91">
        <f t="shared" si="20"/>
        <v>-663500</v>
      </c>
      <c r="H65" s="91">
        <f t="shared" si="20"/>
        <v>-0.16000000014901161</v>
      </c>
      <c r="I65" s="91">
        <f t="shared" si="20"/>
        <v>0</v>
      </c>
    </row>
    <row r="67" spans="5:10" x14ac:dyDescent="0.25">
      <c r="G67" s="98"/>
    </row>
    <row r="68" spans="5:10" x14ac:dyDescent="0.25">
      <c r="E68" s="139">
        <f>E33+E52</f>
        <v>2967878.1599999997</v>
      </c>
      <c r="F68" s="139">
        <f t="shared" ref="F68:I68" si="21">F33+F52</f>
        <v>3922062.1300000004</v>
      </c>
      <c r="G68" s="139">
        <f t="shared" si="21"/>
        <v>2942507</v>
      </c>
      <c r="H68" s="139">
        <f t="shared" si="21"/>
        <v>2362437</v>
      </c>
      <c r="I68" s="139">
        <f t="shared" si="21"/>
        <v>2432017</v>
      </c>
      <c r="J68" s="140"/>
    </row>
    <row r="70" spans="5:10" hidden="1" x14ac:dyDescent="0.25">
      <c r="E70" s="91">
        <f t="shared" ref="E70:I70" si="22">E25-E61</f>
        <v>1557177.2500000005</v>
      </c>
      <c r="F70" s="91">
        <f t="shared" si="22"/>
        <v>-541122.58000000007</v>
      </c>
      <c r="G70" s="91">
        <f t="shared" si="22"/>
        <v>-663500</v>
      </c>
      <c r="H70" s="91">
        <f t="shared" si="22"/>
        <v>-0.16000000014901161</v>
      </c>
      <c r="I70" s="91">
        <f t="shared" si="22"/>
        <v>0</v>
      </c>
    </row>
    <row r="71" spans="5:10" x14ac:dyDescent="0.25">
      <c r="E71" s="91"/>
      <c r="F71" s="91"/>
      <c r="G71" s="91"/>
      <c r="H71" s="91"/>
      <c r="I71" s="91"/>
    </row>
    <row r="72" spans="5:10" x14ac:dyDescent="0.25">
      <c r="G72" s="91"/>
    </row>
    <row r="76" spans="5:10" x14ac:dyDescent="0.25">
      <c r="E76" s="91"/>
      <c r="F76" s="91"/>
      <c r="G76" s="91"/>
      <c r="H76" s="91"/>
      <c r="I76" s="91"/>
    </row>
  </sheetData>
  <mergeCells count="5">
    <mergeCell ref="A1:I1"/>
    <mergeCell ref="A7:I7"/>
    <mergeCell ref="A5:I5"/>
    <mergeCell ref="A30:I30"/>
    <mergeCell ref="A3:I3"/>
  </mergeCells>
  <pageMargins left="0.7" right="0.7" top="0.75" bottom="0.75" header="0.3" footer="0.3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>
      <selection sqref="A1:K1"/>
    </sheetView>
  </sheetViews>
  <sheetFormatPr defaultRowHeight="15" x14ac:dyDescent="0.25"/>
  <cols>
    <col min="1" max="1" width="37.7109375" customWidth="1"/>
    <col min="2" max="2" width="17.7109375" hidden="1" customWidth="1"/>
    <col min="3" max="3" width="17.7109375" customWidth="1"/>
    <col min="4" max="4" width="17.7109375" hidden="1" customWidth="1"/>
    <col min="5" max="5" width="17.7109375" customWidth="1"/>
    <col min="6" max="6" width="17.7109375" hidden="1" customWidth="1"/>
    <col min="7" max="7" width="17.7109375" customWidth="1"/>
    <col min="8" max="8" width="17.7109375" hidden="1" customWidth="1"/>
    <col min="9" max="9" width="17.7109375" customWidth="1"/>
    <col min="10" max="10" width="17.7109375" hidden="1" customWidth="1"/>
    <col min="11" max="11" width="17.7109375" customWidth="1"/>
  </cols>
  <sheetData>
    <row r="1" spans="1:11" ht="42" customHeight="1" x14ac:dyDescent="0.25">
      <c r="A1" s="143" t="s">
        <v>136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18" customHeight="1" x14ac:dyDescent="0.25">
      <c r="A2" s="5"/>
      <c r="B2" s="5"/>
      <c r="C2" s="28"/>
      <c r="D2" s="5"/>
      <c r="E2" s="28"/>
      <c r="F2" s="5"/>
      <c r="G2" s="28"/>
      <c r="H2" s="5"/>
      <c r="I2" s="28"/>
      <c r="J2" s="5"/>
    </row>
    <row r="3" spans="1:11" ht="15.75" x14ac:dyDescent="0.25">
      <c r="A3" s="143" t="s">
        <v>35</v>
      </c>
      <c r="B3" s="143"/>
      <c r="C3" s="143"/>
      <c r="D3" s="143"/>
      <c r="E3" s="143"/>
      <c r="F3" s="143"/>
      <c r="G3" s="143"/>
      <c r="H3" s="161"/>
      <c r="I3" s="161"/>
      <c r="J3" s="161"/>
    </row>
    <row r="4" spans="1:11" ht="18" x14ac:dyDescent="0.25">
      <c r="A4" s="5"/>
      <c r="B4" s="5"/>
      <c r="C4" s="28"/>
      <c r="D4" s="5"/>
      <c r="E4" s="28"/>
      <c r="F4" s="5"/>
      <c r="G4" s="28"/>
      <c r="H4" s="6"/>
      <c r="I4" s="6"/>
      <c r="J4" s="6"/>
    </row>
    <row r="5" spans="1:11" ht="18" customHeight="1" x14ac:dyDescent="0.25">
      <c r="A5" s="143" t="s">
        <v>15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</row>
    <row r="6" spans="1:11" ht="18" x14ac:dyDescent="0.25">
      <c r="A6" s="5"/>
      <c r="B6" s="5"/>
      <c r="C6" s="28"/>
      <c r="D6" s="5"/>
      <c r="E6" s="28"/>
      <c r="F6" s="5"/>
      <c r="G6" s="28"/>
      <c r="H6" s="6"/>
      <c r="I6" s="6"/>
      <c r="J6" s="6"/>
    </row>
    <row r="7" spans="1:11" ht="15.75" customHeight="1" x14ac:dyDescent="0.25">
      <c r="A7" s="143" t="s">
        <v>28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</row>
    <row r="8" spans="1:11" ht="18" x14ac:dyDescent="0.25">
      <c r="A8" s="5"/>
      <c r="B8" s="5"/>
      <c r="C8" s="28"/>
      <c r="D8" s="5"/>
      <c r="E8" s="28"/>
      <c r="F8" s="5"/>
      <c r="G8" s="28"/>
      <c r="H8" s="6"/>
      <c r="I8" s="6"/>
      <c r="J8" s="6"/>
    </row>
    <row r="9" spans="1:11" ht="25.5" x14ac:dyDescent="0.25">
      <c r="A9" s="79" t="s">
        <v>29</v>
      </c>
      <c r="B9" s="83" t="s">
        <v>12</v>
      </c>
      <c r="C9" s="83" t="s">
        <v>12</v>
      </c>
      <c r="D9" s="79" t="s">
        <v>13</v>
      </c>
      <c r="E9" s="79" t="s">
        <v>13</v>
      </c>
      <c r="F9" s="79" t="s">
        <v>49</v>
      </c>
      <c r="G9" s="79" t="s">
        <v>49</v>
      </c>
      <c r="H9" s="79" t="s">
        <v>50</v>
      </c>
      <c r="I9" s="79" t="s">
        <v>50</v>
      </c>
      <c r="J9" s="79" t="s">
        <v>51</v>
      </c>
      <c r="K9" s="79" t="s">
        <v>51</v>
      </c>
    </row>
    <row r="10" spans="1:11" ht="15.75" customHeight="1" x14ac:dyDescent="0.25">
      <c r="A10" s="13" t="s">
        <v>30</v>
      </c>
      <c r="B10" s="86">
        <f>B11+B13</f>
        <v>22361475.379999999</v>
      </c>
      <c r="C10" s="86">
        <f>C11+C13</f>
        <v>2967877.76</v>
      </c>
      <c r="D10" s="87">
        <f>D11+D13</f>
        <v>29550777.219999999</v>
      </c>
      <c r="E10" s="87">
        <f>E11+E13</f>
        <v>3922062.12</v>
      </c>
      <c r="F10" s="87">
        <f t="shared" ref="F10:K10" si="0">F11+F13</f>
        <v>20268558</v>
      </c>
      <c r="G10" s="87">
        <f t="shared" si="0"/>
        <v>2942507</v>
      </c>
      <c r="H10" s="87">
        <f t="shared" si="0"/>
        <v>15490759</v>
      </c>
      <c r="I10" s="87">
        <f t="shared" si="0"/>
        <v>2362437</v>
      </c>
      <c r="J10" s="87">
        <f t="shared" si="0"/>
        <v>15566104</v>
      </c>
      <c r="K10" s="87">
        <f t="shared" si="0"/>
        <v>2432017</v>
      </c>
    </row>
    <row r="11" spans="1:11" x14ac:dyDescent="0.25">
      <c r="A11" s="13" t="s">
        <v>73</v>
      </c>
      <c r="B11" s="99">
        <f>B12</f>
        <v>22361475.379999999</v>
      </c>
      <c r="C11" s="109">
        <f>C12</f>
        <v>2967877.76</v>
      </c>
      <c r="D11" s="109">
        <f>D12</f>
        <v>29535477.219999999</v>
      </c>
      <c r="E11" s="109">
        <f>E12</f>
        <v>3920031.46</v>
      </c>
      <c r="F11" s="109">
        <f t="shared" ref="F11:K11" si="1">F12</f>
        <v>20268558</v>
      </c>
      <c r="G11" s="109">
        <f t="shared" si="1"/>
        <v>2942507</v>
      </c>
      <c r="H11" s="109">
        <f t="shared" si="1"/>
        <v>15490759</v>
      </c>
      <c r="I11" s="109">
        <f t="shared" si="1"/>
        <v>2362437</v>
      </c>
      <c r="J11" s="109">
        <f t="shared" si="1"/>
        <v>15566104</v>
      </c>
      <c r="K11" s="109">
        <f t="shared" si="1"/>
        <v>2432017</v>
      </c>
    </row>
    <row r="12" spans="1:11" ht="25.5" x14ac:dyDescent="0.25">
      <c r="A12" s="46" t="s">
        <v>76</v>
      </c>
      <c r="B12" s="99">
        <v>22361475.379999999</v>
      </c>
      <c r="C12" s="109">
        <v>2967877.76</v>
      </c>
      <c r="D12" s="109">
        <f>16260625.66+154600+223773.69+9343277.87+10000+2810400+800+85900+9100+141400+73000+5600+22500+49500+137000+163000+45000</f>
        <v>29535477.219999999</v>
      </c>
      <c r="E12" s="109">
        <v>3920031.46</v>
      </c>
      <c r="F12" s="109">
        <v>20268558</v>
      </c>
      <c r="G12" s="109">
        <v>2942507</v>
      </c>
      <c r="H12" s="109">
        <v>15490759</v>
      </c>
      <c r="I12" s="109">
        <v>2362437</v>
      </c>
      <c r="J12" s="109">
        <v>15566104</v>
      </c>
      <c r="K12" s="109">
        <v>2432017</v>
      </c>
    </row>
    <row r="13" spans="1:11" x14ac:dyDescent="0.25">
      <c r="A13" s="13" t="s">
        <v>74</v>
      </c>
      <c r="B13" s="100">
        <f>B14</f>
        <v>0</v>
      </c>
      <c r="C13" s="110">
        <f t="shared" ref="C13:K13" si="2">C14</f>
        <v>0</v>
      </c>
      <c r="D13" s="109">
        <f t="shared" si="2"/>
        <v>15300</v>
      </c>
      <c r="E13" s="109">
        <f t="shared" si="2"/>
        <v>2030.66</v>
      </c>
      <c r="F13" s="110">
        <f t="shared" si="2"/>
        <v>0</v>
      </c>
      <c r="G13" s="109">
        <f t="shared" si="2"/>
        <v>0</v>
      </c>
      <c r="H13" s="110">
        <f t="shared" si="2"/>
        <v>0</v>
      </c>
      <c r="I13" s="110">
        <f t="shared" si="2"/>
        <v>0</v>
      </c>
      <c r="J13" s="110">
        <f t="shared" si="2"/>
        <v>0</v>
      </c>
      <c r="K13" s="110">
        <f t="shared" si="2"/>
        <v>0</v>
      </c>
    </row>
    <row r="14" spans="1:11" x14ac:dyDescent="0.25">
      <c r="A14" s="46" t="s">
        <v>75</v>
      </c>
      <c r="B14" s="100">
        <v>0</v>
      </c>
      <c r="C14" s="110">
        <v>0</v>
      </c>
      <c r="D14" s="109">
        <v>15300</v>
      </c>
      <c r="E14" s="109">
        <v>2030.66</v>
      </c>
      <c r="F14" s="110">
        <v>0</v>
      </c>
      <c r="G14" s="109">
        <v>0</v>
      </c>
      <c r="H14" s="110">
        <v>0</v>
      </c>
      <c r="I14" s="110">
        <v>0</v>
      </c>
      <c r="J14" s="110">
        <v>0</v>
      </c>
      <c r="K14" s="110">
        <v>0</v>
      </c>
    </row>
  </sheetData>
  <mergeCells count="4">
    <mergeCell ref="A3:J3"/>
    <mergeCell ref="A1:K1"/>
    <mergeCell ref="A7:K7"/>
    <mergeCell ref="A5:K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43" t="s">
        <v>78</v>
      </c>
      <c r="B1" s="143"/>
      <c r="C1" s="143"/>
      <c r="D1" s="143"/>
      <c r="E1" s="143"/>
      <c r="F1" s="143"/>
      <c r="G1" s="143"/>
      <c r="H1" s="143"/>
      <c r="I1" s="143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43" t="s">
        <v>35</v>
      </c>
      <c r="B3" s="143"/>
      <c r="C3" s="143"/>
      <c r="D3" s="143"/>
      <c r="E3" s="143"/>
      <c r="F3" s="143"/>
      <c r="G3" s="143"/>
      <c r="H3" s="161"/>
      <c r="I3" s="161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43" t="s">
        <v>31</v>
      </c>
      <c r="B5" s="144"/>
      <c r="C5" s="144"/>
      <c r="D5" s="144"/>
      <c r="E5" s="144"/>
      <c r="F5" s="144"/>
      <c r="G5" s="144"/>
      <c r="H5" s="144"/>
      <c r="I5" s="144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4" t="s">
        <v>16</v>
      </c>
      <c r="B7" s="23" t="s">
        <v>17</v>
      </c>
      <c r="C7" s="23" t="s">
        <v>18</v>
      </c>
      <c r="D7" s="23" t="s">
        <v>58</v>
      </c>
      <c r="E7" s="23" t="s">
        <v>12</v>
      </c>
      <c r="F7" s="24" t="s">
        <v>13</v>
      </c>
      <c r="G7" s="24" t="s">
        <v>49</v>
      </c>
      <c r="H7" s="24" t="s">
        <v>50</v>
      </c>
      <c r="I7" s="24" t="s">
        <v>51</v>
      </c>
    </row>
    <row r="8" spans="1:9" ht="25.5" x14ac:dyDescent="0.25">
      <c r="A8" s="13">
        <v>8</v>
      </c>
      <c r="B8" s="13"/>
      <c r="C8" s="13"/>
      <c r="D8" s="13" t="s">
        <v>32</v>
      </c>
      <c r="E8" s="10"/>
      <c r="F8" s="11"/>
      <c r="G8" s="11"/>
      <c r="H8" s="11"/>
      <c r="I8" s="11"/>
    </row>
    <row r="9" spans="1:9" x14ac:dyDescent="0.25">
      <c r="A9" s="13"/>
      <c r="B9" s="18">
        <v>84</v>
      </c>
      <c r="C9" s="18"/>
      <c r="D9" s="18" t="s">
        <v>39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19" t="s">
        <v>40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7"/>
      <c r="C11" s="17"/>
      <c r="D11" s="29" t="s">
        <v>33</v>
      </c>
      <c r="E11" s="10"/>
      <c r="F11" s="11"/>
      <c r="G11" s="11"/>
      <c r="H11" s="11"/>
      <c r="I11" s="11"/>
    </row>
    <row r="12" spans="1:9" ht="25.5" x14ac:dyDescent="0.25">
      <c r="A12" s="18"/>
      <c r="B12" s="18">
        <v>54</v>
      </c>
      <c r="C12" s="18"/>
      <c r="D12" s="30" t="s">
        <v>41</v>
      </c>
      <c r="E12" s="10"/>
      <c r="F12" s="11"/>
      <c r="G12" s="11"/>
      <c r="H12" s="11"/>
      <c r="I12" s="12"/>
    </row>
    <row r="13" spans="1:9" x14ac:dyDescent="0.25">
      <c r="A13" s="18"/>
      <c r="B13" s="18"/>
      <c r="C13" s="15">
        <v>11</v>
      </c>
      <c r="D13" s="15" t="s">
        <v>20</v>
      </c>
      <c r="E13" s="10"/>
      <c r="F13" s="11"/>
      <c r="G13" s="11"/>
      <c r="H13" s="11"/>
      <c r="I13" s="12"/>
    </row>
    <row r="14" spans="1:9" x14ac:dyDescent="0.25">
      <c r="A14" s="18"/>
      <c r="B14" s="18"/>
      <c r="C14" s="15">
        <v>31</v>
      </c>
      <c r="D14" s="15" t="s">
        <v>42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workbookViewId="0">
      <selection sqref="A1:I1"/>
    </sheetView>
  </sheetViews>
  <sheetFormatPr defaultRowHeight="15" x14ac:dyDescent="0.25"/>
  <cols>
    <col min="1" max="1" width="7.42578125" style="89" bestFit="1" customWidth="1"/>
    <col min="2" max="2" width="8.42578125" style="89" bestFit="1" customWidth="1"/>
    <col min="3" max="3" width="2.85546875" style="89" customWidth="1"/>
    <col min="4" max="4" width="30" style="89" customWidth="1"/>
    <col min="5" max="9" width="16.7109375" style="91" customWidth="1"/>
    <col min="10" max="10" width="10.140625" bestFit="1" customWidth="1"/>
  </cols>
  <sheetData>
    <row r="1" spans="1:10" ht="51.75" customHeight="1" x14ac:dyDescent="0.25">
      <c r="A1" s="153" t="s">
        <v>137</v>
      </c>
      <c r="B1" s="153"/>
      <c r="C1" s="153"/>
      <c r="D1" s="153"/>
      <c r="E1" s="153"/>
      <c r="F1" s="153"/>
      <c r="G1" s="153"/>
      <c r="H1" s="153"/>
      <c r="I1" s="153"/>
    </row>
    <row r="2" spans="1:10" ht="36.7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</row>
    <row r="3" spans="1:10" ht="18" x14ac:dyDescent="0.25">
      <c r="A3" s="81"/>
      <c r="B3" s="81"/>
      <c r="C3" s="81"/>
      <c r="D3" s="81"/>
      <c r="E3" s="92"/>
      <c r="F3" s="92"/>
      <c r="G3" s="92"/>
      <c r="H3" s="101"/>
    </row>
    <row r="4" spans="1:10" ht="18" customHeight="1" x14ac:dyDescent="0.25">
      <c r="A4" s="153" t="s">
        <v>34</v>
      </c>
      <c r="B4" s="153"/>
      <c r="C4" s="153"/>
      <c r="D4" s="153"/>
      <c r="E4" s="153"/>
      <c r="F4" s="153"/>
      <c r="G4" s="153"/>
      <c r="H4" s="153"/>
      <c r="I4" s="153"/>
    </row>
    <row r="5" spans="1:10" ht="18" x14ac:dyDescent="0.25">
      <c r="A5" s="81"/>
      <c r="B5" s="81"/>
      <c r="C5" s="81"/>
      <c r="D5" s="81"/>
      <c r="E5" s="92"/>
      <c r="F5" s="92"/>
      <c r="G5" s="92"/>
      <c r="H5" s="101"/>
    </row>
    <row r="6" spans="1:10" ht="25.5" x14ac:dyDescent="0.25">
      <c r="A6" s="189" t="s">
        <v>36</v>
      </c>
      <c r="B6" s="190"/>
      <c r="C6" s="191"/>
      <c r="D6" s="83" t="s">
        <v>37</v>
      </c>
      <c r="E6" s="78" t="s">
        <v>12</v>
      </c>
      <c r="F6" s="80" t="s">
        <v>13</v>
      </c>
      <c r="G6" s="80" t="s">
        <v>49</v>
      </c>
      <c r="H6" s="80" t="s">
        <v>50</v>
      </c>
      <c r="I6" s="80" t="s">
        <v>51</v>
      </c>
    </row>
    <row r="7" spans="1:10" ht="38.25" x14ac:dyDescent="0.25">
      <c r="A7" s="154">
        <v>6</v>
      </c>
      <c r="B7" s="155"/>
      <c r="C7" s="156"/>
      <c r="D7" s="113" t="s">
        <v>112</v>
      </c>
      <c r="E7" s="122">
        <f>E8</f>
        <v>2967877.82</v>
      </c>
      <c r="F7" s="122">
        <f t="shared" ref="F7:I7" si="0">F8</f>
        <v>3922061.8499999996</v>
      </c>
      <c r="G7" s="122">
        <f t="shared" si="0"/>
        <v>2942507</v>
      </c>
      <c r="H7" s="122">
        <f t="shared" si="0"/>
        <v>2362437</v>
      </c>
      <c r="I7" s="122">
        <f t="shared" si="0"/>
        <v>2432016.73</v>
      </c>
      <c r="J7" s="53"/>
    </row>
    <row r="8" spans="1:10" ht="38.25" x14ac:dyDescent="0.25">
      <c r="A8" s="111">
        <v>605</v>
      </c>
      <c r="B8" s="112"/>
      <c r="C8" s="113"/>
      <c r="D8" s="113" t="s">
        <v>113</v>
      </c>
      <c r="E8" s="122">
        <f>E9</f>
        <v>2967877.82</v>
      </c>
      <c r="F8" s="122">
        <f t="shared" ref="F8:I8" si="1">F9</f>
        <v>3922061.8499999996</v>
      </c>
      <c r="G8" s="122">
        <f t="shared" si="1"/>
        <v>2942507</v>
      </c>
      <c r="H8" s="122">
        <f t="shared" si="1"/>
        <v>2362437</v>
      </c>
      <c r="I8" s="122">
        <f t="shared" si="1"/>
        <v>2432016.73</v>
      </c>
      <c r="J8" s="53"/>
    </row>
    <row r="9" spans="1:10" ht="38.25" x14ac:dyDescent="0.25">
      <c r="A9" s="111">
        <v>1066</v>
      </c>
      <c r="B9" s="112"/>
      <c r="C9" s="113"/>
      <c r="D9" s="113" t="s">
        <v>114</v>
      </c>
      <c r="E9" s="122">
        <f>E10+E29+E33+E45+E49+E59+E64+E69+E75+E80+E104</f>
        <v>2967877.82</v>
      </c>
      <c r="F9" s="122">
        <f t="shared" ref="F9:I9" si="2">F10+F29+F33+F45+F49+F59+F64+F69+F75+F80+F104</f>
        <v>3922061.8499999996</v>
      </c>
      <c r="G9" s="122">
        <f t="shared" si="2"/>
        <v>2942507</v>
      </c>
      <c r="H9" s="122">
        <f t="shared" si="2"/>
        <v>2362437</v>
      </c>
      <c r="I9" s="122">
        <f t="shared" si="2"/>
        <v>2432016.73</v>
      </c>
      <c r="J9" s="53"/>
    </row>
    <row r="10" spans="1:10" ht="38.25" x14ac:dyDescent="0.25">
      <c r="A10" s="180" t="s">
        <v>115</v>
      </c>
      <c r="B10" s="181"/>
      <c r="C10" s="182"/>
      <c r="D10" s="49" t="s">
        <v>64</v>
      </c>
      <c r="E10" s="126">
        <f>E11+E16+E20+E25</f>
        <v>2768753.6</v>
      </c>
      <c r="F10" s="126">
        <f t="shared" ref="F10:I10" si="3">F11+F16+F20+F25</f>
        <v>3398221.4299999997</v>
      </c>
      <c r="G10" s="126">
        <f t="shared" si="3"/>
        <v>2523280</v>
      </c>
      <c r="H10" s="126">
        <f t="shared" si="3"/>
        <v>2100610</v>
      </c>
      <c r="I10" s="126">
        <f t="shared" si="3"/>
        <v>2181190</v>
      </c>
    </row>
    <row r="11" spans="1:10" ht="25.5" x14ac:dyDescent="0.25">
      <c r="A11" s="174" t="s">
        <v>65</v>
      </c>
      <c r="B11" s="175"/>
      <c r="C11" s="176"/>
      <c r="D11" s="115" t="s">
        <v>100</v>
      </c>
      <c r="E11" s="124">
        <f>E12</f>
        <v>574278.6</v>
      </c>
      <c r="F11" s="124">
        <f t="shared" ref="F11:I11" si="4">F12</f>
        <v>1240065.43</v>
      </c>
      <c r="G11" s="124">
        <f t="shared" si="4"/>
        <v>1294950</v>
      </c>
      <c r="H11" s="124">
        <f t="shared" si="4"/>
        <v>841550</v>
      </c>
      <c r="I11" s="124">
        <f t="shared" si="4"/>
        <v>875540</v>
      </c>
      <c r="J11" s="52"/>
    </row>
    <row r="12" spans="1:10" x14ac:dyDescent="0.25">
      <c r="A12" s="177">
        <v>3</v>
      </c>
      <c r="B12" s="178"/>
      <c r="C12" s="179"/>
      <c r="D12" s="116" t="s">
        <v>24</v>
      </c>
      <c r="E12" s="123">
        <f>E13+E14+E15</f>
        <v>574278.6</v>
      </c>
      <c r="F12" s="123">
        <f>F13+F14+F15</f>
        <v>1240065.43</v>
      </c>
      <c r="G12" s="123">
        <f>G13+G14+G15</f>
        <v>1294950</v>
      </c>
      <c r="H12" s="123">
        <f t="shared" ref="H12:I12" si="5">H13+H14+H15</f>
        <v>841550</v>
      </c>
      <c r="I12" s="123">
        <f t="shared" si="5"/>
        <v>875540</v>
      </c>
    </row>
    <row r="13" spans="1:10" x14ac:dyDescent="0.25">
      <c r="A13" s="165">
        <v>31</v>
      </c>
      <c r="B13" s="166"/>
      <c r="C13" s="167"/>
      <c r="D13" s="48" t="s">
        <v>25</v>
      </c>
      <c r="E13" s="86">
        <v>292582.5</v>
      </c>
      <c r="F13" s="87">
        <v>465825</v>
      </c>
      <c r="G13" s="56">
        <v>457200</v>
      </c>
      <c r="H13" s="56">
        <v>477320</v>
      </c>
      <c r="I13" s="102">
        <v>494980</v>
      </c>
    </row>
    <row r="14" spans="1:10" x14ac:dyDescent="0.25">
      <c r="A14" s="165">
        <v>32</v>
      </c>
      <c r="B14" s="166"/>
      <c r="C14" s="167"/>
      <c r="D14" s="48" t="s">
        <v>38</v>
      </c>
      <c r="E14" s="86">
        <v>279602</v>
      </c>
      <c r="F14" s="87">
        <v>770856</v>
      </c>
      <c r="G14" s="56">
        <v>834850</v>
      </c>
      <c r="H14" s="56">
        <v>361410</v>
      </c>
      <c r="I14" s="102">
        <v>377640</v>
      </c>
    </row>
    <row r="15" spans="1:10" x14ac:dyDescent="0.25">
      <c r="A15" s="165">
        <v>34</v>
      </c>
      <c r="B15" s="166"/>
      <c r="C15" s="167" t="s">
        <v>61</v>
      </c>
      <c r="D15" s="48" t="s">
        <v>61</v>
      </c>
      <c r="E15" s="86">
        <v>2094.1</v>
      </c>
      <c r="F15" s="87">
        <v>3384.43</v>
      </c>
      <c r="G15" s="56">
        <v>2900</v>
      </c>
      <c r="H15" s="56">
        <v>2820</v>
      </c>
      <c r="I15" s="102">
        <v>2920</v>
      </c>
    </row>
    <row r="16" spans="1:10" ht="38.25" x14ac:dyDescent="0.25">
      <c r="A16" s="174" t="s">
        <v>66</v>
      </c>
      <c r="B16" s="175"/>
      <c r="C16" s="176"/>
      <c r="D16" s="107" t="s">
        <v>106</v>
      </c>
      <c r="E16" s="124">
        <f>E17</f>
        <v>2160982</v>
      </c>
      <c r="F16" s="124">
        <f t="shared" ref="F16:I16" si="6">F17</f>
        <v>2134930</v>
      </c>
      <c r="G16" s="124">
        <f t="shared" si="6"/>
        <v>1206000</v>
      </c>
      <c r="H16" s="124">
        <f t="shared" si="6"/>
        <v>1259060</v>
      </c>
      <c r="I16" s="124">
        <f t="shared" si="6"/>
        <v>1305650</v>
      </c>
    </row>
    <row r="17" spans="1:10" x14ac:dyDescent="0.25">
      <c r="A17" s="177">
        <v>3</v>
      </c>
      <c r="B17" s="178"/>
      <c r="C17" s="179"/>
      <c r="D17" s="116" t="s">
        <v>24</v>
      </c>
      <c r="E17" s="132">
        <f>E19+E18</f>
        <v>2160982</v>
      </c>
      <c r="F17" s="132">
        <f t="shared" ref="F17:I17" si="7">F19+F18</f>
        <v>2134930</v>
      </c>
      <c r="G17" s="132">
        <f t="shared" si="7"/>
        <v>1206000</v>
      </c>
      <c r="H17" s="132">
        <f t="shared" si="7"/>
        <v>1259060</v>
      </c>
      <c r="I17" s="132">
        <f t="shared" si="7"/>
        <v>1305650</v>
      </c>
      <c r="J17" s="121"/>
    </row>
    <row r="18" spans="1:10" x14ac:dyDescent="0.25">
      <c r="A18" s="165">
        <v>31</v>
      </c>
      <c r="B18" s="166"/>
      <c r="C18" s="167"/>
      <c r="D18" s="48" t="s">
        <v>25</v>
      </c>
      <c r="E18" s="86">
        <v>1032202</v>
      </c>
      <c r="F18" s="87">
        <v>1290736</v>
      </c>
      <c r="G18" s="56">
        <v>946250</v>
      </c>
      <c r="H18" s="56">
        <v>987880</v>
      </c>
      <c r="I18" s="102">
        <v>1024440</v>
      </c>
    </row>
    <row r="19" spans="1:10" x14ac:dyDescent="0.25">
      <c r="A19" s="165">
        <v>32</v>
      </c>
      <c r="B19" s="166"/>
      <c r="C19" s="167"/>
      <c r="D19" s="48" t="s">
        <v>38</v>
      </c>
      <c r="E19" s="86">
        <v>1128780</v>
      </c>
      <c r="F19" s="87">
        <v>844194</v>
      </c>
      <c r="G19" s="56">
        <v>259750</v>
      </c>
      <c r="H19" s="56">
        <v>271180</v>
      </c>
      <c r="I19" s="102">
        <v>281210</v>
      </c>
    </row>
    <row r="20" spans="1:10" x14ac:dyDescent="0.25">
      <c r="A20" s="174" t="s">
        <v>68</v>
      </c>
      <c r="B20" s="175"/>
      <c r="C20" s="176"/>
      <c r="D20" s="115" t="s">
        <v>107</v>
      </c>
      <c r="E20" s="124">
        <f>E21</f>
        <v>33493</v>
      </c>
      <c r="F20" s="124">
        <f t="shared" ref="F20:I20" si="8">F21</f>
        <v>23226</v>
      </c>
      <c r="G20" s="124">
        <f t="shared" si="8"/>
        <v>20300</v>
      </c>
      <c r="H20" s="124">
        <f t="shared" si="8"/>
        <v>0</v>
      </c>
      <c r="I20" s="124">
        <f t="shared" si="8"/>
        <v>0</v>
      </c>
    </row>
    <row r="21" spans="1:10" x14ac:dyDescent="0.25">
      <c r="A21" s="177">
        <v>3</v>
      </c>
      <c r="B21" s="178"/>
      <c r="C21" s="179"/>
      <c r="D21" s="116" t="s">
        <v>24</v>
      </c>
      <c r="E21" s="132">
        <f>E22+E23+E24</f>
        <v>33493</v>
      </c>
      <c r="F21" s="132">
        <f t="shared" ref="F21:I21" si="9">F22+F23+F24</f>
        <v>23226</v>
      </c>
      <c r="G21" s="132">
        <f t="shared" si="9"/>
        <v>20300</v>
      </c>
      <c r="H21" s="132">
        <f t="shared" si="9"/>
        <v>0</v>
      </c>
      <c r="I21" s="132">
        <f t="shared" si="9"/>
        <v>0</v>
      </c>
    </row>
    <row r="22" spans="1:10" x14ac:dyDescent="0.25">
      <c r="A22" s="165">
        <v>31</v>
      </c>
      <c r="B22" s="166"/>
      <c r="C22" s="167"/>
      <c r="D22" s="48" t="s">
        <v>25</v>
      </c>
      <c r="E22" s="86">
        <v>0</v>
      </c>
      <c r="F22" s="87">
        <v>0</v>
      </c>
      <c r="G22" s="56">
        <v>15710</v>
      </c>
      <c r="H22" s="56">
        <v>0</v>
      </c>
      <c r="I22" s="102">
        <v>0</v>
      </c>
    </row>
    <row r="23" spans="1:10" x14ac:dyDescent="0.25">
      <c r="A23" s="165">
        <v>32</v>
      </c>
      <c r="B23" s="166"/>
      <c r="C23" s="167"/>
      <c r="D23" s="48" t="s">
        <v>38</v>
      </c>
      <c r="E23" s="86">
        <v>0</v>
      </c>
      <c r="F23" s="87">
        <v>0</v>
      </c>
      <c r="G23" s="56">
        <v>1930</v>
      </c>
      <c r="H23" s="56">
        <v>0</v>
      </c>
      <c r="I23" s="102">
        <v>0</v>
      </c>
    </row>
    <row r="24" spans="1:10" ht="25.5" x14ac:dyDescent="0.25">
      <c r="A24" s="165">
        <v>36</v>
      </c>
      <c r="B24" s="166"/>
      <c r="C24" s="167"/>
      <c r="D24" s="18" t="s">
        <v>62</v>
      </c>
      <c r="E24" s="86">
        <v>33493</v>
      </c>
      <c r="F24" s="87">
        <v>23226</v>
      </c>
      <c r="G24" s="56">
        <v>2660</v>
      </c>
      <c r="H24" s="56">
        <v>0</v>
      </c>
      <c r="I24" s="102">
        <v>0</v>
      </c>
    </row>
    <row r="25" spans="1:10" ht="25.5" x14ac:dyDescent="0.25">
      <c r="A25" s="174" t="s">
        <v>77</v>
      </c>
      <c r="B25" s="175"/>
      <c r="C25" s="176"/>
      <c r="D25" s="48" t="s">
        <v>116</v>
      </c>
      <c r="E25" s="124">
        <f>E26</f>
        <v>0</v>
      </c>
      <c r="F25" s="124">
        <f t="shared" ref="F25:I25" si="10">F26</f>
        <v>0</v>
      </c>
      <c r="G25" s="124">
        <f t="shared" si="10"/>
        <v>2030</v>
      </c>
      <c r="H25" s="124">
        <f t="shared" si="10"/>
        <v>0</v>
      </c>
      <c r="I25" s="124">
        <f t="shared" si="10"/>
        <v>0</v>
      </c>
    </row>
    <row r="26" spans="1:10" x14ac:dyDescent="0.25">
      <c r="A26" s="177">
        <v>3</v>
      </c>
      <c r="B26" s="178"/>
      <c r="C26" s="179"/>
      <c r="D26" s="116" t="s">
        <v>24</v>
      </c>
      <c r="E26" s="132">
        <f>E27+E28</f>
        <v>0</v>
      </c>
      <c r="F26" s="132">
        <f t="shared" ref="F26:I26" si="11">F27+F28</f>
        <v>0</v>
      </c>
      <c r="G26" s="132">
        <f t="shared" si="11"/>
        <v>2030</v>
      </c>
      <c r="H26" s="132">
        <f t="shared" si="11"/>
        <v>0</v>
      </c>
      <c r="I26" s="132">
        <f t="shared" si="11"/>
        <v>0</v>
      </c>
    </row>
    <row r="27" spans="1:10" x14ac:dyDescent="0.25">
      <c r="A27" s="165">
        <v>31</v>
      </c>
      <c r="B27" s="166"/>
      <c r="C27" s="167"/>
      <c r="D27" s="48" t="s">
        <v>25</v>
      </c>
      <c r="E27" s="86">
        <v>0</v>
      </c>
      <c r="F27" s="87">
        <v>0</v>
      </c>
      <c r="G27" s="56">
        <v>1770</v>
      </c>
      <c r="H27" s="56">
        <v>0</v>
      </c>
      <c r="I27" s="102">
        <v>0</v>
      </c>
    </row>
    <row r="28" spans="1:10" x14ac:dyDescent="0.25">
      <c r="A28" s="165">
        <v>32</v>
      </c>
      <c r="B28" s="166"/>
      <c r="C28" s="167"/>
      <c r="D28" s="48" t="s">
        <v>38</v>
      </c>
      <c r="E28" s="86">
        <v>0</v>
      </c>
      <c r="F28" s="87">
        <v>0</v>
      </c>
      <c r="G28" s="56">
        <v>260</v>
      </c>
      <c r="H28" s="56">
        <v>0</v>
      </c>
      <c r="I28" s="102">
        <v>0</v>
      </c>
    </row>
    <row r="29" spans="1:10" ht="28.5" customHeight="1" x14ac:dyDescent="0.25">
      <c r="A29" s="180" t="s">
        <v>119</v>
      </c>
      <c r="B29" s="181"/>
      <c r="C29" s="182"/>
      <c r="D29" s="49" t="s">
        <v>120</v>
      </c>
      <c r="E29" s="126">
        <f>E30</f>
        <v>15055.94</v>
      </c>
      <c r="F29" s="126">
        <f t="shared" ref="F29:I29" si="12">F30</f>
        <v>29699.91</v>
      </c>
      <c r="G29" s="126">
        <f t="shared" si="12"/>
        <v>34500</v>
      </c>
      <c r="H29" s="126">
        <f t="shared" si="12"/>
        <v>34800</v>
      </c>
      <c r="I29" s="126">
        <f t="shared" si="12"/>
        <v>26800</v>
      </c>
    </row>
    <row r="30" spans="1:10" x14ac:dyDescent="0.25">
      <c r="A30" s="174" t="s">
        <v>68</v>
      </c>
      <c r="B30" s="175"/>
      <c r="C30" s="176"/>
      <c r="D30" s="107" t="s">
        <v>97</v>
      </c>
      <c r="E30" s="124">
        <f>E31</f>
        <v>15055.94</v>
      </c>
      <c r="F30" s="124">
        <f t="shared" ref="F30:I30" si="13">F31</f>
        <v>29699.91</v>
      </c>
      <c r="G30" s="124">
        <f t="shared" si="13"/>
        <v>34500</v>
      </c>
      <c r="H30" s="124">
        <f t="shared" si="13"/>
        <v>34800</v>
      </c>
      <c r="I30" s="124">
        <f t="shared" si="13"/>
        <v>26800</v>
      </c>
    </row>
    <row r="31" spans="1:10" x14ac:dyDescent="0.25">
      <c r="A31" s="177">
        <v>3</v>
      </c>
      <c r="B31" s="178"/>
      <c r="C31" s="179"/>
      <c r="D31" s="116" t="s">
        <v>24</v>
      </c>
      <c r="E31" s="123">
        <f>E32</f>
        <v>15055.94</v>
      </c>
      <c r="F31" s="125">
        <f>F32</f>
        <v>29699.91</v>
      </c>
      <c r="G31" s="123">
        <f>G32</f>
        <v>34500</v>
      </c>
      <c r="H31" s="123">
        <f>H32</f>
        <v>34800</v>
      </c>
      <c r="I31" s="129">
        <f>I32</f>
        <v>26800</v>
      </c>
    </row>
    <row r="32" spans="1:10" x14ac:dyDescent="0.25">
      <c r="A32" s="165">
        <v>31</v>
      </c>
      <c r="B32" s="166"/>
      <c r="C32" s="167"/>
      <c r="D32" s="48" t="s">
        <v>25</v>
      </c>
      <c r="E32" s="86">
        <v>15055.94</v>
      </c>
      <c r="F32" s="87">
        <v>29699.91</v>
      </c>
      <c r="G32" s="56">
        <v>34500</v>
      </c>
      <c r="H32" s="56">
        <v>34800</v>
      </c>
      <c r="I32" s="102">
        <v>26800</v>
      </c>
    </row>
    <row r="33" spans="1:10" ht="29.25" customHeight="1" x14ac:dyDescent="0.25">
      <c r="A33" s="180" t="s">
        <v>117</v>
      </c>
      <c r="B33" s="181"/>
      <c r="C33" s="182"/>
      <c r="D33" s="49" t="s">
        <v>118</v>
      </c>
      <c r="E33" s="126">
        <f>E34+E39+E42</f>
        <v>91863.52</v>
      </c>
      <c r="F33" s="126">
        <f>F34+F39+F42</f>
        <v>394957</v>
      </c>
      <c r="G33" s="126">
        <f>G34+G39+G42</f>
        <v>182210</v>
      </c>
      <c r="H33" s="126">
        <f>H34+H39+H42</f>
        <v>9110</v>
      </c>
      <c r="I33" s="126">
        <f>I34+I39+I42</f>
        <v>7610</v>
      </c>
    </row>
    <row r="34" spans="1:10" ht="25.5" x14ac:dyDescent="0.25">
      <c r="A34" s="174" t="s">
        <v>65</v>
      </c>
      <c r="B34" s="175"/>
      <c r="C34" s="176"/>
      <c r="D34" s="107" t="s">
        <v>100</v>
      </c>
      <c r="E34" s="124">
        <f>E36</f>
        <v>69386.52</v>
      </c>
      <c r="F34" s="124">
        <f t="shared" ref="F34:I34" si="14">F36</f>
        <v>374332</v>
      </c>
      <c r="G34" s="124">
        <f t="shared" si="14"/>
        <v>182100</v>
      </c>
      <c r="H34" s="124">
        <f t="shared" si="14"/>
        <v>9000</v>
      </c>
      <c r="I34" s="124">
        <f t="shared" si="14"/>
        <v>7500</v>
      </c>
    </row>
    <row r="35" spans="1:10" hidden="1" x14ac:dyDescent="0.25">
      <c r="A35" s="174" t="s">
        <v>66</v>
      </c>
      <c r="B35" s="175"/>
      <c r="C35" s="176"/>
      <c r="D35" s="115" t="s">
        <v>96</v>
      </c>
      <c r="E35" s="86"/>
      <c r="F35" s="87"/>
      <c r="G35" s="56"/>
      <c r="H35" s="56"/>
      <c r="I35" s="102"/>
    </row>
    <row r="36" spans="1:10" ht="25.5" x14ac:dyDescent="0.25">
      <c r="A36" s="177">
        <v>4</v>
      </c>
      <c r="B36" s="178"/>
      <c r="C36" s="179"/>
      <c r="D36" s="116" t="s">
        <v>26</v>
      </c>
      <c r="E36" s="123">
        <f>E37+E38</f>
        <v>69386.52</v>
      </c>
      <c r="F36" s="123">
        <f t="shared" ref="F36:I36" si="15">F37+F38</f>
        <v>374332</v>
      </c>
      <c r="G36" s="123">
        <v>182100</v>
      </c>
      <c r="H36" s="123">
        <f t="shared" si="15"/>
        <v>9000</v>
      </c>
      <c r="I36" s="123">
        <f t="shared" si="15"/>
        <v>7500</v>
      </c>
      <c r="J36" s="47"/>
    </row>
    <row r="37" spans="1:10" ht="25.5" x14ac:dyDescent="0.25">
      <c r="A37" s="165">
        <v>41</v>
      </c>
      <c r="B37" s="166"/>
      <c r="C37" s="167"/>
      <c r="D37" s="48" t="s">
        <v>27</v>
      </c>
      <c r="E37" s="86">
        <v>2118.52</v>
      </c>
      <c r="F37" s="87">
        <v>1328</v>
      </c>
      <c r="G37" s="56">
        <v>2000</v>
      </c>
      <c r="H37" s="56">
        <v>1000</v>
      </c>
      <c r="I37" s="102">
        <v>1000</v>
      </c>
    </row>
    <row r="38" spans="1:10" ht="25.5" x14ac:dyDescent="0.25">
      <c r="A38" s="165">
        <v>42</v>
      </c>
      <c r="B38" s="166"/>
      <c r="C38" s="167"/>
      <c r="D38" s="48" t="s">
        <v>55</v>
      </c>
      <c r="E38" s="86">
        <v>67268</v>
      </c>
      <c r="F38" s="87">
        <v>373004</v>
      </c>
      <c r="G38" s="56">
        <f>110210+70000</f>
        <v>180210</v>
      </c>
      <c r="H38" s="56">
        <v>8000</v>
      </c>
      <c r="I38" s="102">
        <v>6500</v>
      </c>
    </row>
    <row r="39" spans="1:10" ht="38.25" x14ac:dyDescent="0.25">
      <c r="A39" s="174" t="s">
        <v>66</v>
      </c>
      <c r="B39" s="175"/>
      <c r="C39" s="176"/>
      <c r="D39" s="107" t="s">
        <v>106</v>
      </c>
      <c r="E39" s="124">
        <f>E40+E41</f>
        <v>22374</v>
      </c>
      <c r="F39" s="124">
        <f t="shared" ref="F39:I39" si="16">F40+F41</f>
        <v>20519</v>
      </c>
      <c r="G39" s="124">
        <f t="shared" si="16"/>
        <v>0</v>
      </c>
      <c r="H39" s="124">
        <f t="shared" si="16"/>
        <v>0</v>
      </c>
      <c r="I39" s="124">
        <f t="shared" si="16"/>
        <v>0</v>
      </c>
    </row>
    <row r="40" spans="1:10" ht="25.5" x14ac:dyDescent="0.25">
      <c r="A40" s="165">
        <v>41</v>
      </c>
      <c r="B40" s="166"/>
      <c r="C40" s="167"/>
      <c r="D40" s="48" t="s">
        <v>27</v>
      </c>
      <c r="E40" s="86">
        <v>0</v>
      </c>
      <c r="F40" s="86">
        <v>0</v>
      </c>
      <c r="G40" s="94">
        <v>0</v>
      </c>
      <c r="H40" s="94">
        <v>0</v>
      </c>
      <c r="I40" s="130">
        <v>0</v>
      </c>
    </row>
    <row r="41" spans="1:10" ht="25.5" x14ac:dyDescent="0.25">
      <c r="A41" s="165">
        <v>42</v>
      </c>
      <c r="B41" s="166"/>
      <c r="C41" s="167"/>
      <c r="D41" s="48" t="s">
        <v>55</v>
      </c>
      <c r="E41" s="86">
        <v>22374</v>
      </c>
      <c r="F41" s="86">
        <v>20519</v>
      </c>
      <c r="G41" s="94">
        <v>0</v>
      </c>
      <c r="H41" s="94">
        <v>0</v>
      </c>
      <c r="I41" s="130">
        <v>0</v>
      </c>
    </row>
    <row r="42" spans="1:10" ht="25.5" x14ac:dyDescent="0.25">
      <c r="A42" s="174" t="s">
        <v>67</v>
      </c>
      <c r="B42" s="175"/>
      <c r="C42" s="176"/>
      <c r="D42" s="19" t="s">
        <v>121</v>
      </c>
      <c r="E42" s="124">
        <f>E43</f>
        <v>103</v>
      </c>
      <c r="F42" s="124">
        <f t="shared" ref="F42:I42" si="17">F43</f>
        <v>106</v>
      </c>
      <c r="G42" s="124">
        <f t="shared" si="17"/>
        <v>110</v>
      </c>
      <c r="H42" s="124">
        <f t="shared" si="17"/>
        <v>110</v>
      </c>
      <c r="I42" s="124">
        <f t="shared" si="17"/>
        <v>110</v>
      </c>
    </row>
    <row r="43" spans="1:10" ht="25.5" x14ac:dyDescent="0.25">
      <c r="A43" s="177">
        <v>4</v>
      </c>
      <c r="B43" s="178"/>
      <c r="C43" s="179"/>
      <c r="D43" s="116" t="s">
        <v>26</v>
      </c>
      <c r="E43" s="132">
        <f>E44</f>
        <v>103</v>
      </c>
      <c r="F43" s="132">
        <f t="shared" ref="F43:I43" si="18">F44</f>
        <v>106</v>
      </c>
      <c r="G43" s="132">
        <f t="shared" si="18"/>
        <v>110</v>
      </c>
      <c r="H43" s="132">
        <f t="shared" si="18"/>
        <v>110</v>
      </c>
      <c r="I43" s="132">
        <f t="shared" si="18"/>
        <v>110</v>
      </c>
    </row>
    <row r="44" spans="1:10" ht="25.5" x14ac:dyDescent="0.25">
      <c r="A44" s="165">
        <v>42</v>
      </c>
      <c r="B44" s="166"/>
      <c r="C44" s="167"/>
      <c r="D44" s="48" t="s">
        <v>55</v>
      </c>
      <c r="E44" s="86">
        <v>103</v>
      </c>
      <c r="F44" s="87">
        <v>106</v>
      </c>
      <c r="G44" s="56">
        <v>110</v>
      </c>
      <c r="H44" s="56">
        <v>110</v>
      </c>
      <c r="I44" s="102">
        <v>110</v>
      </c>
    </row>
    <row r="45" spans="1:10" ht="36.75" customHeight="1" x14ac:dyDescent="0.25">
      <c r="A45" s="183" t="s">
        <v>122</v>
      </c>
      <c r="B45" s="184"/>
      <c r="C45" s="185"/>
      <c r="D45" s="117" t="s">
        <v>123</v>
      </c>
      <c r="E45" s="84">
        <f>E46</f>
        <v>849</v>
      </c>
      <c r="F45" s="84">
        <f t="shared" ref="F45:I46" si="19">F46</f>
        <v>743</v>
      </c>
      <c r="G45" s="84">
        <f t="shared" si="19"/>
        <v>800</v>
      </c>
      <c r="H45" s="84">
        <f t="shared" si="19"/>
        <v>0</v>
      </c>
      <c r="I45" s="84">
        <f t="shared" si="19"/>
        <v>0</v>
      </c>
    </row>
    <row r="46" spans="1:10" ht="17.25" customHeight="1" x14ac:dyDescent="0.25">
      <c r="A46" s="174" t="s">
        <v>68</v>
      </c>
      <c r="B46" s="175"/>
      <c r="C46" s="176"/>
      <c r="D46" s="115" t="s">
        <v>107</v>
      </c>
      <c r="E46" s="124">
        <f>E47</f>
        <v>849</v>
      </c>
      <c r="F46" s="124">
        <f t="shared" si="19"/>
        <v>743</v>
      </c>
      <c r="G46" s="124">
        <f t="shared" si="19"/>
        <v>800</v>
      </c>
      <c r="H46" s="124">
        <f t="shared" si="19"/>
        <v>0</v>
      </c>
      <c r="I46" s="124">
        <f t="shared" si="19"/>
        <v>0</v>
      </c>
    </row>
    <row r="47" spans="1:10" ht="25.5" x14ac:dyDescent="0.25">
      <c r="A47" s="177">
        <v>4</v>
      </c>
      <c r="B47" s="178"/>
      <c r="C47" s="179"/>
      <c r="D47" s="116" t="s">
        <v>26</v>
      </c>
      <c r="E47" s="132">
        <f>E48</f>
        <v>849</v>
      </c>
      <c r="F47" s="132">
        <f t="shared" ref="F47:I47" si="20">F48</f>
        <v>743</v>
      </c>
      <c r="G47" s="132">
        <f t="shared" si="20"/>
        <v>800</v>
      </c>
      <c r="H47" s="132">
        <f t="shared" si="20"/>
        <v>0</v>
      </c>
      <c r="I47" s="132">
        <f t="shared" si="20"/>
        <v>0</v>
      </c>
    </row>
    <row r="48" spans="1:10" ht="38.25" customHeight="1" x14ac:dyDescent="0.25">
      <c r="A48" s="118">
        <v>42</v>
      </c>
      <c r="B48" s="119"/>
      <c r="C48" s="120"/>
      <c r="D48" s="30" t="s">
        <v>55</v>
      </c>
      <c r="E48" s="86">
        <v>849</v>
      </c>
      <c r="F48" s="87">
        <v>743</v>
      </c>
      <c r="G48" s="56">
        <v>800</v>
      </c>
      <c r="H48" s="56">
        <v>0</v>
      </c>
      <c r="I48" s="102">
        <v>0</v>
      </c>
    </row>
    <row r="49" spans="1:14" ht="38.25" customHeight="1" x14ac:dyDescent="0.25">
      <c r="A49" s="183" t="s">
        <v>124</v>
      </c>
      <c r="B49" s="184"/>
      <c r="C49" s="185"/>
      <c r="D49" s="117" t="s">
        <v>125</v>
      </c>
      <c r="E49" s="84">
        <f>E50</f>
        <v>12608.67</v>
      </c>
      <c r="F49" s="84">
        <f t="shared" ref="F49:I49" si="21">F50</f>
        <v>12608.67</v>
      </c>
      <c r="G49" s="84">
        <f t="shared" si="21"/>
        <v>12500</v>
      </c>
      <c r="H49" s="84">
        <f t="shared" si="21"/>
        <v>12500</v>
      </c>
      <c r="I49" s="84">
        <f t="shared" si="21"/>
        <v>12500</v>
      </c>
    </row>
    <row r="50" spans="1:14" ht="25.5" x14ac:dyDescent="0.25">
      <c r="A50" s="174" t="s">
        <v>65</v>
      </c>
      <c r="B50" s="175"/>
      <c r="C50" s="176"/>
      <c r="D50" s="115" t="s">
        <v>105</v>
      </c>
      <c r="E50" s="124">
        <f>E51</f>
        <v>12608.67</v>
      </c>
      <c r="F50" s="124">
        <f t="shared" ref="F50:I50" si="22">F51</f>
        <v>12608.67</v>
      </c>
      <c r="G50" s="124">
        <f t="shared" si="22"/>
        <v>12500</v>
      </c>
      <c r="H50" s="124">
        <f t="shared" si="22"/>
        <v>12500</v>
      </c>
      <c r="I50" s="124">
        <f t="shared" si="22"/>
        <v>12500</v>
      </c>
    </row>
    <row r="51" spans="1:14" x14ac:dyDescent="0.25">
      <c r="A51" s="177">
        <v>3</v>
      </c>
      <c r="B51" s="178"/>
      <c r="C51" s="179"/>
      <c r="D51" s="116" t="s">
        <v>24</v>
      </c>
      <c r="E51" s="123">
        <f t="shared" ref="E51:I51" si="23">E52+E53+E54</f>
        <v>12608.67</v>
      </c>
      <c r="F51" s="125">
        <f t="shared" si="23"/>
        <v>12608.67</v>
      </c>
      <c r="G51" s="123">
        <f t="shared" si="23"/>
        <v>12500</v>
      </c>
      <c r="H51" s="123">
        <f t="shared" si="23"/>
        <v>12500</v>
      </c>
      <c r="I51" s="129">
        <f t="shared" si="23"/>
        <v>12500</v>
      </c>
    </row>
    <row r="52" spans="1:14" x14ac:dyDescent="0.25">
      <c r="A52" s="165">
        <v>31</v>
      </c>
      <c r="B52" s="166"/>
      <c r="C52" s="167"/>
      <c r="D52" s="48" t="s">
        <v>25</v>
      </c>
      <c r="E52" s="86">
        <v>11400.89</v>
      </c>
      <c r="F52" s="87">
        <v>11400.89</v>
      </c>
      <c r="G52" s="56">
        <v>11300</v>
      </c>
      <c r="H52" s="56">
        <v>11500</v>
      </c>
      <c r="I52" s="102">
        <v>11700</v>
      </c>
    </row>
    <row r="53" spans="1:14" x14ac:dyDescent="0.25">
      <c r="A53" s="165">
        <v>32</v>
      </c>
      <c r="B53" s="166"/>
      <c r="C53" s="167"/>
      <c r="D53" s="48" t="s">
        <v>38</v>
      </c>
      <c r="E53" s="86">
        <v>1207.78</v>
      </c>
      <c r="F53" s="87">
        <v>1207.78</v>
      </c>
      <c r="G53" s="56">
        <v>1200</v>
      </c>
      <c r="H53" s="56">
        <v>1000</v>
      </c>
      <c r="I53" s="102">
        <v>800</v>
      </c>
    </row>
    <row r="54" spans="1:14" ht="15" hidden="1" customHeight="1" x14ac:dyDescent="0.25">
      <c r="A54" s="118">
        <v>34</v>
      </c>
      <c r="B54" s="119"/>
      <c r="C54" s="120" t="s">
        <v>61</v>
      </c>
      <c r="D54" s="48" t="s">
        <v>61</v>
      </c>
      <c r="E54" s="86">
        <v>0</v>
      </c>
      <c r="F54" s="87">
        <v>0</v>
      </c>
      <c r="G54" s="56">
        <v>0</v>
      </c>
      <c r="H54" s="56">
        <v>0</v>
      </c>
      <c r="I54" s="102">
        <v>0</v>
      </c>
    </row>
    <row r="55" spans="1:14" ht="25.5" hidden="1" x14ac:dyDescent="0.25">
      <c r="A55" s="186">
        <v>4</v>
      </c>
      <c r="B55" s="187"/>
      <c r="C55" s="188"/>
      <c r="D55" s="48" t="s">
        <v>26</v>
      </c>
      <c r="E55" s="86"/>
      <c r="F55" s="87"/>
      <c r="G55" s="94"/>
      <c r="H55" s="94"/>
      <c r="I55" s="102"/>
    </row>
    <row r="56" spans="1:14" ht="25.5" hidden="1" x14ac:dyDescent="0.25">
      <c r="A56" s="165">
        <v>41</v>
      </c>
      <c r="B56" s="166"/>
      <c r="C56" s="167"/>
      <c r="D56" s="30" t="s">
        <v>27</v>
      </c>
      <c r="E56" s="86"/>
      <c r="F56" s="87"/>
      <c r="G56" s="56"/>
      <c r="H56" s="56"/>
      <c r="I56" s="102"/>
    </row>
    <row r="57" spans="1:14" ht="25.5" hidden="1" x14ac:dyDescent="0.25">
      <c r="A57" s="118">
        <v>42</v>
      </c>
      <c r="B57" s="119"/>
      <c r="C57" s="120"/>
      <c r="D57" s="30" t="s">
        <v>55</v>
      </c>
      <c r="E57" s="86"/>
      <c r="F57" s="87"/>
      <c r="G57" s="56"/>
      <c r="H57" s="56"/>
      <c r="I57" s="102"/>
    </row>
    <row r="58" spans="1:14" hidden="1" x14ac:dyDescent="0.25">
      <c r="A58" s="118"/>
      <c r="B58" s="119"/>
      <c r="C58" s="120"/>
      <c r="D58" s="45"/>
      <c r="E58" s="86"/>
      <c r="F58" s="87"/>
      <c r="G58" s="56"/>
      <c r="H58" s="56"/>
      <c r="I58" s="102"/>
    </row>
    <row r="59" spans="1:14" ht="24.95" customHeight="1" x14ac:dyDescent="0.25">
      <c r="A59" s="183" t="s">
        <v>126</v>
      </c>
      <c r="B59" s="184"/>
      <c r="C59" s="185"/>
      <c r="D59" s="117" t="s">
        <v>127</v>
      </c>
      <c r="E59" s="84">
        <f>E60</f>
        <v>28349.59</v>
      </c>
      <c r="F59" s="84">
        <f t="shared" ref="F59:I59" si="24">F60</f>
        <v>28455.78</v>
      </c>
      <c r="G59" s="84">
        <f t="shared" si="24"/>
        <v>28400</v>
      </c>
      <c r="H59" s="84">
        <f t="shared" si="24"/>
        <v>29200</v>
      </c>
      <c r="I59" s="84">
        <f t="shared" si="24"/>
        <v>29199.73</v>
      </c>
    </row>
    <row r="60" spans="1:14" x14ac:dyDescent="0.25">
      <c r="A60" s="174" t="s">
        <v>68</v>
      </c>
      <c r="B60" s="175"/>
      <c r="C60" s="176"/>
      <c r="D60" s="115" t="s">
        <v>107</v>
      </c>
      <c r="E60" s="124">
        <f>E61</f>
        <v>28349.59</v>
      </c>
      <c r="F60" s="124">
        <f t="shared" ref="F60:I60" si="25">F61</f>
        <v>28455.78</v>
      </c>
      <c r="G60" s="124">
        <f t="shared" si="25"/>
        <v>28400</v>
      </c>
      <c r="H60" s="124">
        <f t="shared" si="25"/>
        <v>29200</v>
      </c>
      <c r="I60" s="124">
        <f t="shared" si="25"/>
        <v>29199.73</v>
      </c>
    </row>
    <row r="61" spans="1:14" x14ac:dyDescent="0.25">
      <c r="A61" s="177">
        <v>3</v>
      </c>
      <c r="B61" s="178"/>
      <c r="C61" s="179"/>
      <c r="D61" s="116" t="s">
        <v>24</v>
      </c>
      <c r="E61" s="123">
        <f>E62+E63</f>
        <v>28349.59</v>
      </c>
      <c r="F61" s="125">
        <f>F62+F63</f>
        <v>28455.78</v>
      </c>
      <c r="G61" s="123">
        <f>G62+G63</f>
        <v>28400</v>
      </c>
      <c r="H61" s="123">
        <f>H62+H63</f>
        <v>29200</v>
      </c>
      <c r="I61" s="129">
        <f>I62+I63</f>
        <v>29199.73</v>
      </c>
      <c r="J61" s="47"/>
      <c r="K61" s="47"/>
      <c r="L61" s="47"/>
      <c r="M61" s="47"/>
      <c r="N61" s="47"/>
    </row>
    <row r="62" spans="1:14" x14ac:dyDescent="0.25">
      <c r="A62" s="165">
        <v>31</v>
      </c>
      <c r="B62" s="166"/>
      <c r="C62" s="167"/>
      <c r="D62" s="48" t="s">
        <v>25</v>
      </c>
      <c r="E62" s="86">
        <v>18459.09</v>
      </c>
      <c r="F62" s="87">
        <v>18767.009999999998</v>
      </c>
      <c r="G62" s="56">
        <v>18450</v>
      </c>
      <c r="H62" s="56">
        <v>18550</v>
      </c>
      <c r="I62" s="102">
        <v>18899.73</v>
      </c>
    </row>
    <row r="63" spans="1:14" x14ac:dyDescent="0.25">
      <c r="A63" s="165">
        <v>32</v>
      </c>
      <c r="B63" s="166"/>
      <c r="C63" s="167"/>
      <c r="D63" s="48" t="s">
        <v>38</v>
      </c>
      <c r="E63" s="86">
        <v>9890.5</v>
      </c>
      <c r="F63" s="87">
        <v>9688.77</v>
      </c>
      <c r="G63" s="56">
        <v>9950</v>
      </c>
      <c r="H63" s="56">
        <v>10650</v>
      </c>
      <c r="I63" s="102">
        <v>10300</v>
      </c>
      <c r="J63" s="52"/>
    </row>
    <row r="64" spans="1:14" ht="38.25" x14ac:dyDescent="0.25">
      <c r="A64" s="183" t="s">
        <v>128</v>
      </c>
      <c r="B64" s="184"/>
      <c r="C64" s="185"/>
      <c r="D64" s="117" t="s">
        <v>129</v>
      </c>
      <c r="E64" s="84">
        <f>E65</f>
        <v>5709.74</v>
      </c>
      <c r="F64" s="84">
        <f t="shared" ref="F64:I64" si="26">F65</f>
        <v>9556.0400000000009</v>
      </c>
      <c r="G64" s="84">
        <f t="shared" si="26"/>
        <v>9500</v>
      </c>
      <c r="H64" s="84">
        <f t="shared" si="26"/>
        <v>9500</v>
      </c>
      <c r="I64" s="84">
        <f t="shared" si="26"/>
        <v>9500</v>
      </c>
    </row>
    <row r="65" spans="1:9" ht="25.5" x14ac:dyDescent="0.25">
      <c r="A65" s="174" t="s">
        <v>65</v>
      </c>
      <c r="B65" s="175"/>
      <c r="C65" s="176"/>
      <c r="D65" s="115" t="s">
        <v>105</v>
      </c>
      <c r="E65" s="124">
        <f>E66</f>
        <v>5709.74</v>
      </c>
      <c r="F65" s="124">
        <f t="shared" ref="F65:I65" si="27">F66</f>
        <v>9556.0400000000009</v>
      </c>
      <c r="G65" s="124">
        <f t="shared" si="27"/>
        <v>9500</v>
      </c>
      <c r="H65" s="124">
        <f t="shared" si="27"/>
        <v>9500</v>
      </c>
      <c r="I65" s="124">
        <f t="shared" si="27"/>
        <v>9500</v>
      </c>
    </row>
    <row r="66" spans="1:9" x14ac:dyDescent="0.25">
      <c r="A66" s="177">
        <v>3</v>
      </c>
      <c r="B66" s="178"/>
      <c r="C66" s="179"/>
      <c r="D66" s="116" t="s">
        <v>24</v>
      </c>
      <c r="E66" s="123">
        <f>E67+E68</f>
        <v>5709.74</v>
      </c>
      <c r="F66" s="125">
        <f>F67+F68</f>
        <v>9556.0400000000009</v>
      </c>
      <c r="G66" s="123">
        <f>G67+G68</f>
        <v>9500</v>
      </c>
      <c r="H66" s="123">
        <f>H67+H68</f>
        <v>9500</v>
      </c>
      <c r="I66" s="129">
        <f>I67+I68</f>
        <v>9500</v>
      </c>
    </row>
    <row r="67" spans="1:9" x14ac:dyDescent="0.25">
      <c r="A67" s="165">
        <v>31</v>
      </c>
      <c r="B67" s="166"/>
      <c r="C67" s="167"/>
      <c r="D67" s="48" t="s">
        <v>25</v>
      </c>
      <c r="E67" s="86">
        <v>1816.98</v>
      </c>
      <c r="F67" s="87">
        <v>2986.26</v>
      </c>
      <c r="G67" s="56">
        <f>2455-55</f>
        <v>2400</v>
      </c>
      <c r="H67" s="56">
        <v>2500</v>
      </c>
      <c r="I67" s="102">
        <v>2600</v>
      </c>
    </row>
    <row r="68" spans="1:9" x14ac:dyDescent="0.25">
      <c r="A68" s="165">
        <v>32</v>
      </c>
      <c r="B68" s="166"/>
      <c r="C68" s="167"/>
      <c r="D68" s="48" t="s">
        <v>38</v>
      </c>
      <c r="E68" s="86">
        <v>3892.76</v>
      </c>
      <c r="F68" s="87">
        <v>6569.78</v>
      </c>
      <c r="G68" s="56">
        <v>7100</v>
      </c>
      <c r="H68" s="56">
        <v>7000</v>
      </c>
      <c r="I68" s="102">
        <v>6900</v>
      </c>
    </row>
    <row r="69" spans="1:9" ht="38.25" x14ac:dyDescent="0.25">
      <c r="A69" s="183" t="s">
        <v>130</v>
      </c>
      <c r="B69" s="184"/>
      <c r="C69" s="185"/>
      <c r="D69" s="117" t="s">
        <v>131</v>
      </c>
      <c r="E69" s="84">
        <f>E70</f>
        <v>4870.92</v>
      </c>
      <c r="F69" s="84">
        <f t="shared" ref="F69:I69" si="28">F70</f>
        <v>5972.52</v>
      </c>
      <c r="G69" s="84">
        <f t="shared" si="28"/>
        <v>5500</v>
      </c>
      <c r="H69" s="84">
        <f t="shared" si="28"/>
        <v>5500</v>
      </c>
      <c r="I69" s="84">
        <f t="shared" si="28"/>
        <v>5500</v>
      </c>
    </row>
    <row r="70" spans="1:9" ht="25.5" x14ac:dyDescent="0.25">
      <c r="A70" s="174" t="s">
        <v>65</v>
      </c>
      <c r="B70" s="175"/>
      <c r="C70" s="176"/>
      <c r="D70" s="115" t="s">
        <v>105</v>
      </c>
      <c r="E70" s="124">
        <f>E71</f>
        <v>4870.92</v>
      </c>
      <c r="F70" s="124">
        <f t="shared" ref="F70:I70" si="29">F71</f>
        <v>5972.52</v>
      </c>
      <c r="G70" s="124">
        <f t="shared" si="29"/>
        <v>5500</v>
      </c>
      <c r="H70" s="124">
        <f t="shared" si="29"/>
        <v>5500</v>
      </c>
      <c r="I70" s="124">
        <f t="shared" si="29"/>
        <v>5500</v>
      </c>
    </row>
    <row r="71" spans="1:9" x14ac:dyDescent="0.25">
      <c r="A71" s="177">
        <v>3</v>
      </c>
      <c r="B71" s="178"/>
      <c r="C71" s="179"/>
      <c r="D71" s="116" t="s">
        <v>24</v>
      </c>
      <c r="E71" s="123">
        <f>E72+E73</f>
        <v>4870.92</v>
      </c>
      <c r="F71" s="125">
        <f>F72+F73</f>
        <v>5972.52</v>
      </c>
      <c r="G71" s="123">
        <f>G72+G73</f>
        <v>5500</v>
      </c>
      <c r="H71" s="123">
        <f>H72+H73</f>
        <v>5500</v>
      </c>
      <c r="I71" s="129">
        <f>I72+I73</f>
        <v>5500</v>
      </c>
    </row>
    <row r="72" spans="1:9" x14ac:dyDescent="0.25">
      <c r="A72" s="165">
        <v>31</v>
      </c>
      <c r="B72" s="166"/>
      <c r="C72" s="167"/>
      <c r="D72" s="48" t="s">
        <v>25</v>
      </c>
      <c r="E72" s="86">
        <v>3278.25</v>
      </c>
      <c r="F72" s="87">
        <v>3503.88</v>
      </c>
      <c r="G72" s="56">
        <v>3370</v>
      </c>
      <c r="H72" s="56">
        <v>3518</v>
      </c>
      <c r="I72" s="102">
        <v>3648</v>
      </c>
    </row>
    <row r="73" spans="1:9" x14ac:dyDescent="0.25">
      <c r="A73" s="165">
        <v>32</v>
      </c>
      <c r="B73" s="166"/>
      <c r="C73" s="167"/>
      <c r="D73" s="48" t="s">
        <v>38</v>
      </c>
      <c r="E73" s="86">
        <v>1592.67</v>
      </c>
      <c r="F73" s="87">
        <v>2468.64</v>
      </c>
      <c r="G73" s="56">
        <v>2130</v>
      </c>
      <c r="H73" s="56">
        <v>1982</v>
      </c>
      <c r="I73" s="102">
        <v>1852</v>
      </c>
    </row>
    <row r="74" spans="1:9" hidden="1" x14ac:dyDescent="0.25">
      <c r="A74" s="165">
        <v>32</v>
      </c>
      <c r="B74" s="166"/>
      <c r="C74" s="167"/>
      <c r="D74" s="48" t="s">
        <v>38</v>
      </c>
      <c r="E74" s="86">
        <v>0</v>
      </c>
      <c r="F74" s="87">
        <v>0</v>
      </c>
      <c r="G74" s="56"/>
      <c r="H74" s="56"/>
      <c r="I74" s="102"/>
    </row>
    <row r="75" spans="1:9" ht="30" customHeight="1" x14ac:dyDescent="0.25">
      <c r="A75" s="183" t="s">
        <v>132</v>
      </c>
      <c r="B75" s="184"/>
      <c r="C75" s="185"/>
      <c r="D75" s="117" t="s">
        <v>69</v>
      </c>
      <c r="E75" s="84">
        <f>E76</f>
        <v>39816.839999999997</v>
      </c>
      <c r="F75" s="84">
        <f t="shared" ref="F75:I75" si="30">F76</f>
        <v>39816.839999999997</v>
      </c>
      <c r="G75" s="84">
        <f t="shared" si="30"/>
        <v>39817</v>
      </c>
      <c r="H75" s="84">
        <f t="shared" si="30"/>
        <v>39817</v>
      </c>
      <c r="I75" s="84">
        <f t="shared" si="30"/>
        <v>39817</v>
      </c>
    </row>
    <row r="76" spans="1:9" ht="25.5" x14ac:dyDescent="0.25">
      <c r="A76" s="174" t="s">
        <v>70</v>
      </c>
      <c r="B76" s="175"/>
      <c r="C76" s="176"/>
      <c r="D76" s="115" t="s">
        <v>104</v>
      </c>
      <c r="E76" s="124">
        <f>E77</f>
        <v>39816.839999999997</v>
      </c>
      <c r="F76" s="124">
        <f t="shared" ref="F76:I76" si="31">F77</f>
        <v>39816.839999999997</v>
      </c>
      <c r="G76" s="124">
        <f t="shared" si="31"/>
        <v>39817</v>
      </c>
      <c r="H76" s="124">
        <f t="shared" si="31"/>
        <v>39817</v>
      </c>
      <c r="I76" s="124">
        <f t="shared" si="31"/>
        <v>39817</v>
      </c>
    </row>
    <row r="77" spans="1:9" x14ac:dyDescent="0.25">
      <c r="A77" s="177">
        <v>3</v>
      </c>
      <c r="B77" s="178"/>
      <c r="C77" s="179"/>
      <c r="D77" s="116" t="s">
        <v>24</v>
      </c>
      <c r="E77" s="123">
        <f>E78+E79</f>
        <v>39816.839999999997</v>
      </c>
      <c r="F77" s="125">
        <f>F78+F79</f>
        <v>39816.839999999997</v>
      </c>
      <c r="G77" s="123">
        <f>G78+G79</f>
        <v>39817</v>
      </c>
      <c r="H77" s="123">
        <f>H78+H79</f>
        <v>39817</v>
      </c>
      <c r="I77" s="129">
        <f>I78+I79</f>
        <v>39817</v>
      </c>
    </row>
    <row r="78" spans="1:9" x14ac:dyDescent="0.25">
      <c r="A78" s="165">
        <v>31</v>
      </c>
      <c r="B78" s="166"/>
      <c r="C78" s="167"/>
      <c r="D78" s="48" t="s">
        <v>25</v>
      </c>
      <c r="E78" s="86">
        <v>18183.02</v>
      </c>
      <c r="F78" s="87">
        <v>18183.02</v>
      </c>
      <c r="G78" s="56">
        <v>18187</v>
      </c>
      <c r="H78" s="56">
        <v>18987</v>
      </c>
      <c r="I78" s="102">
        <v>19690</v>
      </c>
    </row>
    <row r="79" spans="1:9" x14ac:dyDescent="0.25">
      <c r="A79" s="165">
        <v>32</v>
      </c>
      <c r="B79" s="166"/>
      <c r="C79" s="167"/>
      <c r="D79" s="48" t="s">
        <v>38</v>
      </c>
      <c r="E79" s="86">
        <v>21633.82</v>
      </c>
      <c r="F79" s="87">
        <v>21633.82</v>
      </c>
      <c r="G79" s="56">
        <v>21630</v>
      </c>
      <c r="H79" s="56">
        <v>20830</v>
      </c>
      <c r="I79" s="102">
        <v>20127</v>
      </c>
    </row>
    <row r="80" spans="1:9" ht="30" customHeight="1" x14ac:dyDescent="0.25">
      <c r="A80" s="183" t="s">
        <v>133</v>
      </c>
      <c r="B80" s="184"/>
      <c r="C80" s="185"/>
      <c r="D80" s="117" t="s">
        <v>109</v>
      </c>
      <c r="E80" s="84">
        <f>E81</f>
        <v>0</v>
      </c>
      <c r="F80" s="84">
        <f t="shared" ref="F80:I80" si="32">F81</f>
        <v>0</v>
      </c>
      <c r="G80" s="84">
        <f t="shared" si="32"/>
        <v>106000</v>
      </c>
      <c r="H80" s="84">
        <f t="shared" si="32"/>
        <v>121400</v>
      </c>
      <c r="I80" s="84">
        <f t="shared" si="32"/>
        <v>119900</v>
      </c>
    </row>
    <row r="81" spans="1:13" ht="25.5" x14ac:dyDescent="0.25">
      <c r="A81" s="174" t="s">
        <v>110</v>
      </c>
      <c r="B81" s="175"/>
      <c r="C81" s="176"/>
      <c r="D81" s="115" t="s">
        <v>111</v>
      </c>
      <c r="E81" s="124">
        <f>E82</f>
        <v>0</v>
      </c>
      <c r="F81" s="124">
        <f t="shared" ref="F81:I81" si="33">F82</f>
        <v>0</v>
      </c>
      <c r="G81" s="124">
        <f t="shared" si="33"/>
        <v>106000</v>
      </c>
      <c r="H81" s="124">
        <f t="shared" si="33"/>
        <v>121400</v>
      </c>
      <c r="I81" s="124">
        <f t="shared" si="33"/>
        <v>119900</v>
      </c>
    </row>
    <row r="82" spans="1:13" x14ac:dyDescent="0.25">
      <c r="A82" s="177">
        <v>3</v>
      </c>
      <c r="B82" s="178"/>
      <c r="C82" s="179"/>
      <c r="D82" s="116" t="s">
        <v>24</v>
      </c>
      <c r="E82" s="123">
        <f>E83+E84</f>
        <v>0</v>
      </c>
      <c r="F82" s="123">
        <f t="shared" ref="F82:I82" si="34">F83+F84</f>
        <v>0</v>
      </c>
      <c r="G82" s="123">
        <f t="shared" si="34"/>
        <v>106000</v>
      </c>
      <c r="H82" s="123">
        <f t="shared" si="34"/>
        <v>121400</v>
      </c>
      <c r="I82" s="123">
        <f t="shared" si="34"/>
        <v>119900</v>
      </c>
    </row>
    <row r="83" spans="1:13" x14ac:dyDescent="0.25">
      <c r="A83" s="165">
        <v>31</v>
      </c>
      <c r="B83" s="166"/>
      <c r="C83" s="167"/>
      <c r="D83" s="48" t="s">
        <v>25</v>
      </c>
      <c r="E83" s="86">
        <v>0</v>
      </c>
      <c r="F83" s="87">
        <v>0</v>
      </c>
      <c r="G83" s="56">
        <v>93100</v>
      </c>
      <c r="H83" s="56">
        <v>96700</v>
      </c>
      <c r="I83" s="102">
        <v>100000</v>
      </c>
    </row>
    <row r="84" spans="1:13" ht="14.25" customHeight="1" x14ac:dyDescent="0.25">
      <c r="A84" s="165">
        <v>32</v>
      </c>
      <c r="B84" s="166"/>
      <c r="C84" s="167"/>
      <c r="D84" s="48" t="s">
        <v>38</v>
      </c>
      <c r="E84" s="86">
        <v>0</v>
      </c>
      <c r="F84" s="87">
        <v>0</v>
      </c>
      <c r="G84" s="56">
        <v>12900</v>
      </c>
      <c r="H84" s="56">
        <v>24700</v>
      </c>
      <c r="I84" s="102">
        <v>19900</v>
      </c>
    </row>
    <row r="85" spans="1:13" hidden="1" x14ac:dyDescent="0.25">
      <c r="E85" s="91" t="e">
        <f>E12+E36+E51+E55+E61+#REF!+E66+E71+#REF!+E77+E82</f>
        <v>#REF!</v>
      </c>
      <c r="F85" s="91" t="e">
        <f>F12+F36+F51+F55+F61+#REF!+F66+F71+#REF!+F77+F82</f>
        <v>#REF!</v>
      </c>
      <c r="G85" s="91" t="e">
        <f>G12+G36+G51+G55+G61+#REF!+G66+G71+#REF!+G77+G82</f>
        <v>#REF!</v>
      </c>
      <c r="H85" s="91" t="e">
        <f>H12+H36+H51+H55+H61+#REF!+H66+H71+#REF!+H77+H82</f>
        <v>#REF!</v>
      </c>
      <c r="I85" s="91" t="e">
        <f>I12+I36+I51+I55+I61+#REF!+I66+I71+#REF!+I77+I82</f>
        <v>#REF!</v>
      </c>
    </row>
    <row r="86" spans="1:13" hidden="1" x14ac:dyDescent="0.25"/>
    <row r="87" spans="1:13" hidden="1" x14ac:dyDescent="0.25">
      <c r="H87" s="91">
        <v>2055977</v>
      </c>
      <c r="I87" s="91">
        <v>2065977</v>
      </c>
    </row>
    <row r="88" spans="1:13" hidden="1" x14ac:dyDescent="0.25">
      <c r="M88" s="47" t="e">
        <f>I85-I87</f>
        <v>#REF!</v>
      </c>
    </row>
    <row r="89" spans="1:13" hidden="1" x14ac:dyDescent="0.25"/>
    <row r="90" spans="1:13" hidden="1" x14ac:dyDescent="0.25">
      <c r="F90" s="103">
        <v>7.5345000000000004</v>
      </c>
    </row>
    <row r="91" spans="1:13" hidden="1" x14ac:dyDescent="0.25">
      <c r="C91" s="89">
        <v>31</v>
      </c>
      <c r="D91" s="91"/>
      <c r="G91" s="91" t="e">
        <f>G13+G52+G62+G67+G72+#REF!+G78+G83</f>
        <v>#REF!</v>
      </c>
      <c r="H91" s="91" t="e">
        <f>H13+H52+H62+H67+H72+#REF!+H78+H83</f>
        <v>#REF!</v>
      </c>
      <c r="I91" s="91" t="e">
        <f>I13+I52+I62+I67+I72+#REF!+I78+I83</f>
        <v>#REF!</v>
      </c>
    </row>
    <row r="92" spans="1:13" hidden="1" x14ac:dyDescent="0.25">
      <c r="C92" s="89">
        <v>32</v>
      </c>
      <c r="D92" s="91"/>
      <c r="G92" s="91">
        <f>G14+G53+G63+G68+G73+G74+G79+G84</f>
        <v>889760</v>
      </c>
      <c r="H92" s="91">
        <f>H14+H53+H63+H68+H73+H74+H79+H84</f>
        <v>427572</v>
      </c>
      <c r="I92" s="91">
        <f>I14+I53+I63+I68+I73+I74+I79+I84</f>
        <v>437519</v>
      </c>
    </row>
    <row r="93" spans="1:13" hidden="1" x14ac:dyDescent="0.25">
      <c r="C93" s="89">
        <v>34</v>
      </c>
      <c r="D93" s="91"/>
      <c r="G93" s="91">
        <f>G15</f>
        <v>2900</v>
      </c>
      <c r="H93" s="91">
        <f>H15</f>
        <v>2820</v>
      </c>
      <c r="I93" s="91">
        <f>I15</f>
        <v>2920</v>
      </c>
    </row>
    <row r="94" spans="1:13" hidden="1" x14ac:dyDescent="0.25">
      <c r="C94" s="89">
        <v>36</v>
      </c>
      <c r="D94" s="91"/>
      <c r="G94" s="91" t="e">
        <f>#REF!</f>
        <v>#REF!</v>
      </c>
      <c r="H94" s="91" t="e">
        <f>#REF!</f>
        <v>#REF!</v>
      </c>
      <c r="I94" s="91" t="e">
        <f>#REF!</f>
        <v>#REF!</v>
      </c>
    </row>
    <row r="95" spans="1:13" hidden="1" x14ac:dyDescent="0.25">
      <c r="C95" s="89">
        <v>41</v>
      </c>
      <c r="D95" s="91"/>
      <c r="G95" s="91" t="e">
        <f>G56+#REF!+G37</f>
        <v>#REF!</v>
      </c>
      <c r="H95" s="91" t="e">
        <f>H56+#REF!+H37</f>
        <v>#REF!</v>
      </c>
      <c r="I95" s="91" t="e">
        <f>I56+#REF!+I37</f>
        <v>#REF!</v>
      </c>
    </row>
    <row r="96" spans="1:13" hidden="1" x14ac:dyDescent="0.25">
      <c r="C96" s="89">
        <v>42</v>
      </c>
      <c r="D96" s="91"/>
      <c r="G96" s="91" t="e">
        <f>G38+G57+#REF!</f>
        <v>#REF!</v>
      </c>
      <c r="H96" s="91" t="e">
        <f>H38+H57+#REF!</f>
        <v>#REF!</v>
      </c>
      <c r="I96" s="91" t="e">
        <f>I38+I57+#REF!</f>
        <v>#REF!</v>
      </c>
    </row>
    <row r="97" spans="1:13" hidden="1" x14ac:dyDescent="0.25"/>
    <row r="98" spans="1:13" hidden="1" x14ac:dyDescent="0.25">
      <c r="D98" s="91"/>
      <c r="G98" s="91" t="e">
        <f>G91+G92+G93+G94+G95+G96</f>
        <v>#REF!</v>
      </c>
      <c r="H98" s="91" t="e">
        <f t="shared" ref="H98:I98" si="35">H91+H92+H93+H94+H95+H96</f>
        <v>#REF!</v>
      </c>
      <c r="I98" s="91" t="e">
        <f t="shared" si="35"/>
        <v>#REF!</v>
      </c>
      <c r="M98" s="47"/>
    </row>
    <row r="99" spans="1:13" hidden="1" x14ac:dyDescent="0.25"/>
    <row r="100" spans="1:13" hidden="1" x14ac:dyDescent="0.25">
      <c r="E100" s="91" t="e">
        <f>E12+E36+E51+E61+#REF!+E66+E71+#REF!+E77+E82</f>
        <v>#REF!</v>
      </c>
      <c r="F100" s="91" t="e">
        <f>F12+F36+F51+F61+#REF!+F66+F71+#REF!+F77+F82</f>
        <v>#REF!</v>
      </c>
      <c r="G100" s="91" t="e">
        <f>G12+G36+G51+G61+#REF!+G66+G71+#REF!+G77+G82</f>
        <v>#REF!</v>
      </c>
      <c r="H100" s="91" t="e">
        <f>H12+H36+H51+H61+#REF!+H66+H71+#REF!+H77+H82</f>
        <v>#REF!</v>
      </c>
      <c r="I100" s="91" t="e">
        <f>I12+I36+I51+I61+#REF!+I66+I71+#REF!+I77+I82</f>
        <v>#REF!</v>
      </c>
    </row>
    <row r="101" spans="1:13" ht="44.25" customHeight="1" x14ac:dyDescent="0.25">
      <c r="A101" s="168">
        <v>7</v>
      </c>
      <c r="B101" s="169"/>
      <c r="C101" s="170"/>
      <c r="D101" s="135" t="s">
        <v>72</v>
      </c>
      <c r="E101" s="134"/>
      <c r="F101" s="134"/>
      <c r="G101" s="134"/>
      <c r="H101" s="134"/>
      <c r="I101" s="134"/>
    </row>
    <row r="102" spans="1:13" ht="43.5" customHeight="1" x14ac:dyDescent="0.25">
      <c r="A102" s="168">
        <v>708</v>
      </c>
      <c r="B102" s="169"/>
      <c r="C102" s="170"/>
      <c r="D102" s="136" t="s">
        <v>72</v>
      </c>
      <c r="E102" s="128"/>
      <c r="F102" s="128"/>
      <c r="G102" s="128"/>
      <c r="H102" s="128"/>
      <c r="I102" s="131"/>
    </row>
    <row r="103" spans="1:13" ht="41.25" customHeight="1" x14ac:dyDescent="0.25">
      <c r="A103" s="137">
        <v>1085</v>
      </c>
      <c r="B103" s="138"/>
      <c r="C103" s="136"/>
      <c r="D103" s="136" t="s">
        <v>72</v>
      </c>
      <c r="E103" s="128"/>
      <c r="F103" s="128"/>
      <c r="G103" s="128"/>
      <c r="H103" s="128"/>
      <c r="I103" s="131"/>
    </row>
    <row r="104" spans="1:13" ht="30" customHeight="1" x14ac:dyDescent="0.25">
      <c r="A104" s="171" t="s">
        <v>134</v>
      </c>
      <c r="B104" s="172"/>
      <c r="C104" s="173"/>
      <c r="D104" s="127" t="s">
        <v>71</v>
      </c>
      <c r="E104" s="133">
        <f>E105</f>
        <v>0</v>
      </c>
      <c r="F104" s="133">
        <f>F105</f>
        <v>2030.66</v>
      </c>
      <c r="G104" s="133">
        <f>G105</f>
        <v>0</v>
      </c>
      <c r="H104" s="133">
        <f>H105</f>
        <v>0</v>
      </c>
      <c r="I104" s="133">
        <f>I105</f>
        <v>0</v>
      </c>
    </row>
    <row r="105" spans="1:13" ht="25.5" x14ac:dyDescent="0.25">
      <c r="A105" s="174" t="s">
        <v>77</v>
      </c>
      <c r="B105" s="175"/>
      <c r="C105" s="176"/>
      <c r="D105" s="115" t="s">
        <v>116</v>
      </c>
      <c r="E105" s="124">
        <f>E106</f>
        <v>0</v>
      </c>
      <c r="F105" s="124">
        <f t="shared" ref="F105" si="36">F106</f>
        <v>2030.66</v>
      </c>
      <c r="G105" s="124">
        <f t="shared" ref="G105" si="37">G106</f>
        <v>0</v>
      </c>
      <c r="H105" s="124">
        <f t="shared" ref="H105" si="38">H106</f>
        <v>0</v>
      </c>
      <c r="I105" s="124">
        <f t="shared" ref="I105" si="39">I106</f>
        <v>0</v>
      </c>
    </row>
    <row r="106" spans="1:13" x14ac:dyDescent="0.25">
      <c r="A106" s="177">
        <v>3</v>
      </c>
      <c r="B106" s="178"/>
      <c r="C106" s="179"/>
      <c r="D106" s="116" t="s">
        <v>24</v>
      </c>
      <c r="E106" s="132">
        <f>E107+E108</f>
        <v>0</v>
      </c>
      <c r="F106" s="132">
        <f t="shared" ref="F106" si="40">F107+F108</f>
        <v>2030.66</v>
      </c>
      <c r="G106" s="132">
        <f t="shared" ref="G106" si="41">G107+G108</f>
        <v>0</v>
      </c>
      <c r="H106" s="132">
        <f t="shared" ref="H106" si="42">H107+H108</f>
        <v>0</v>
      </c>
      <c r="I106" s="132">
        <f t="shared" ref="I106" si="43">I107+I108</f>
        <v>0</v>
      </c>
    </row>
    <row r="107" spans="1:13" x14ac:dyDescent="0.25">
      <c r="A107" s="165">
        <v>31</v>
      </c>
      <c r="B107" s="166"/>
      <c r="C107" s="167"/>
      <c r="D107" s="48" t="s">
        <v>25</v>
      </c>
      <c r="E107" s="86">
        <v>0</v>
      </c>
      <c r="F107" s="56">
        <v>1765.21</v>
      </c>
      <c r="G107" s="94">
        <v>0</v>
      </c>
      <c r="H107" s="94">
        <v>0</v>
      </c>
      <c r="I107" s="130">
        <v>0</v>
      </c>
    </row>
    <row r="108" spans="1:13" x14ac:dyDescent="0.25">
      <c r="A108" s="165">
        <v>32</v>
      </c>
      <c r="B108" s="166"/>
      <c r="C108" s="167"/>
      <c r="D108" s="48" t="s">
        <v>38</v>
      </c>
      <c r="E108" s="86">
        <v>0</v>
      </c>
      <c r="F108" s="56">
        <v>265.45</v>
      </c>
      <c r="G108" s="94">
        <v>0</v>
      </c>
      <c r="H108" s="94">
        <v>0</v>
      </c>
      <c r="I108" s="130">
        <v>0</v>
      </c>
    </row>
  </sheetData>
  <mergeCells count="82">
    <mergeCell ref="A1:I1"/>
    <mergeCell ref="A6:C6"/>
    <mergeCell ref="A7:C7"/>
    <mergeCell ref="A10:C10"/>
    <mergeCell ref="A11:C11"/>
    <mergeCell ref="A4:I4"/>
    <mergeCell ref="A16:C16"/>
    <mergeCell ref="A22:C22"/>
    <mergeCell ref="A23:C23"/>
    <mergeCell ref="A12:C12"/>
    <mergeCell ref="A13:C13"/>
    <mergeCell ref="A14:C14"/>
    <mergeCell ref="A15:C15"/>
    <mergeCell ref="A51:C51"/>
    <mergeCell ref="A52:C52"/>
    <mergeCell ref="A43:C43"/>
    <mergeCell ref="A41:C41"/>
    <mergeCell ref="A44:C44"/>
    <mergeCell ref="A45:C45"/>
    <mergeCell ref="A62:C62"/>
    <mergeCell ref="A63:C63"/>
    <mergeCell ref="A53:C53"/>
    <mergeCell ref="A55:C55"/>
    <mergeCell ref="A56:C56"/>
    <mergeCell ref="A59:C59"/>
    <mergeCell ref="A60:C60"/>
    <mergeCell ref="A61:C61"/>
    <mergeCell ref="A70:C70"/>
    <mergeCell ref="A71:C71"/>
    <mergeCell ref="A72:C72"/>
    <mergeCell ref="A73:C73"/>
    <mergeCell ref="A64:C64"/>
    <mergeCell ref="A65:C65"/>
    <mergeCell ref="A66:C66"/>
    <mergeCell ref="A67:C67"/>
    <mergeCell ref="A68:C68"/>
    <mergeCell ref="A69:C69"/>
    <mergeCell ref="A83:C83"/>
    <mergeCell ref="A84:C84"/>
    <mergeCell ref="A17:C17"/>
    <mergeCell ref="A18:C18"/>
    <mergeCell ref="A19:C19"/>
    <mergeCell ref="A20:C20"/>
    <mergeCell ref="A21:C21"/>
    <mergeCell ref="A78:C78"/>
    <mergeCell ref="A79:C79"/>
    <mergeCell ref="A80:C80"/>
    <mergeCell ref="A81:C81"/>
    <mergeCell ref="A82:C82"/>
    <mergeCell ref="A74:C74"/>
    <mergeCell ref="A75:C75"/>
    <mergeCell ref="A76:C76"/>
    <mergeCell ref="A77:C77"/>
    <mergeCell ref="A24:C24"/>
    <mergeCell ref="A25:C25"/>
    <mergeCell ref="A26:C26"/>
    <mergeCell ref="A27:C27"/>
    <mergeCell ref="A28:C28"/>
    <mergeCell ref="A40:C40"/>
    <mergeCell ref="A46:C46"/>
    <mergeCell ref="A47:C47"/>
    <mergeCell ref="A49:C49"/>
    <mergeCell ref="A50:C50"/>
    <mergeCell ref="A42:C42"/>
    <mergeCell ref="A29:C29"/>
    <mergeCell ref="A30:C30"/>
    <mergeCell ref="A31:C31"/>
    <mergeCell ref="A32:C32"/>
    <mergeCell ref="A39:C39"/>
    <mergeCell ref="A37:C37"/>
    <mergeCell ref="A38:C38"/>
    <mergeCell ref="A33:C33"/>
    <mergeCell ref="A34:C34"/>
    <mergeCell ref="A35:C35"/>
    <mergeCell ref="A36:C36"/>
    <mergeCell ref="A108:C108"/>
    <mergeCell ref="A101:C101"/>
    <mergeCell ref="A102:C102"/>
    <mergeCell ref="A104:C104"/>
    <mergeCell ref="A105:C105"/>
    <mergeCell ref="A106:C106"/>
    <mergeCell ref="A107:C107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Marina</cp:lastModifiedBy>
  <cp:lastPrinted>2022-12-02T06:34:26Z</cp:lastPrinted>
  <dcterms:created xsi:type="dcterms:W3CDTF">2022-08-12T12:51:27Z</dcterms:created>
  <dcterms:modified xsi:type="dcterms:W3CDTF">2022-12-20T10:58:00Z</dcterms:modified>
</cp:coreProperties>
</file>