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1-REBALANS " sheetId="991" r:id="rId1"/>
    <sheet name=" PLAN PRIHODA 2021-REBALANS " sheetId="990" r:id="rId2"/>
    <sheet name="PLAN RASHODA_2021-REBALANS " sheetId="3" r:id="rId3"/>
    <sheet name="POSEBNI DIO_2021-REBALANS " sheetId="4" r:id="rId4"/>
  </sheets>
  <definedNames>
    <definedName name="_xlnm._FilterDatabase" localSheetId="2" hidden="1">'PLAN RASHODA_2021-REBALANS '!$F$1:$F$267</definedName>
    <definedName name="_xlnm._FilterDatabase" localSheetId="3" hidden="1">'POSEBNI DIO_2021-REBALANS '!$E$1:$E$1477</definedName>
    <definedName name="_xlnm.Print_Area" localSheetId="1">' PLAN PRIHODA 2021-REBALANS '!$A$1:$K$63</definedName>
    <definedName name="_xlnm.Print_Area" localSheetId="2">'PLAN RASHODA_2021-REBALANS '!$A$1:$J$259</definedName>
    <definedName name="_xlnm.Print_Area" localSheetId="3">'POSEBNI DIO_2021-REBALANS '!$A$1:$K$1443</definedName>
    <definedName name="Z_26DD1F01_CF8A_43D9_9DB0_797700BC8490_.wvu.Cols" localSheetId="2" hidden="1">'PLAN RASHODA_2021-REBALANS '!#REF!,'PLAN RASHODA_2021-REBALANS '!#REF!</definedName>
    <definedName name="Z_26DD1F01_CF8A_43D9_9DB0_797700BC8490_.wvu.Cols" localSheetId="3" hidden="1">'POSEBNI DIO_2021-REBALANS '!#REF!</definedName>
    <definedName name="Z_26DD1F01_CF8A_43D9_9DB0_797700BC8490_.wvu.FilterData" localSheetId="3" hidden="1">'POSEBNI DIO_2021-REBALANS '!$C$1:$C$1471</definedName>
    <definedName name="Z_26DD1F01_CF8A_43D9_9DB0_797700BC8490_.wvu.PrintArea" localSheetId="2" hidden="1">'PLAN RASHODA_2021-REBALANS '!$A$1:$J$261</definedName>
    <definedName name="Z_26DD1F01_CF8A_43D9_9DB0_797700BC8490_.wvu.PrintArea" localSheetId="3" hidden="1">'POSEBNI DIO_2021-REBALANS '!$A$1:$M$1461</definedName>
    <definedName name="Z_CFC6D6B8_215D_4280_8C77_EE993EC512F9_.wvu.Cols" localSheetId="2" hidden="1">'PLAN RASHODA_2021-REBALANS '!#REF!,'PLAN RASHODA_2021-REBALANS '!#REF!</definedName>
    <definedName name="Z_CFC6D6B8_215D_4280_8C77_EE993EC512F9_.wvu.Cols" localSheetId="3" hidden="1">'POSEBNI DIO_2021-REBALANS '!#REF!</definedName>
    <definedName name="Z_CFC6D6B8_215D_4280_8C77_EE993EC512F9_.wvu.FilterData" localSheetId="3" hidden="1">'POSEBNI DIO_2021-REBALANS '!$C$1:$C$1471</definedName>
    <definedName name="Z_CFC6D6B8_215D_4280_8C77_EE993EC512F9_.wvu.PrintArea" localSheetId="2" hidden="1">'PLAN RASHODA_2021-REBALANS '!$A$1:$J$261</definedName>
    <definedName name="Z_CFC6D6B8_215D_4280_8C77_EE993EC512F9_.wvu.PrintArea" localSheetId="3" hidden="1">'POSEBNI DIO_2021-REBALANS '!$A$1:$M$1443</definedName>
    <definedName name="Z_CFC6D6B8_215D_4280_8C77_EE993EC512F9_.wvu.Rows" localSheetId="3" hidden="1">'POSEBNI DIO_2021-REBALANS '!$13:$15,'POSEBNI DIO_2021-REBALANS '!$26:$29,'POSEBNI DIO_2021-REBALANS '!$45:$53,'POSEBNI DIO_2021-REBALANS '!$59:$64,'POSEBNI DIO_2021-REBALANS '!$71:$78,'POSEBNI DIO_2021-REBALANS '!$84:$102,'POSEBNI DIO_2021-REBALANS '!$107:$108,'POSEBNI DIO_2021-REBALANS '!$111:$118,'POSEBNI DIO_2021-REBALANS '!$120:$123,'POSEBNI DIO_2021-REBALANS '!$125:$125,'POSEBNI DIO_2021-REBALANS '!$127:$144,'POSEBNI DIO_2021-REBALANS '!$148:$214,'POSEBNI DIO_2021-REBALANS '!$410:$411,'POSEBNI DIO_2021-REBALANS '!$442:$445,'POSEBNI DIO_2021-REBALANS '!$471:$471,'POSEBNI DIO_2021-REBALANS '!$473:$473,'POSEBNI DIO_2021-REBALANS '!$481:$482,'POSEBNI DIO_2021-REBALANS '!$486:$490,'POSEBNI DIO_2021-REBALANS '!$521:$522,'POSEBNI DIO_2021-REBALANS '!$555:$557,'POSEBNI DIO_2021-REBALANS '!$563:$570,'POSEBNI DIO_2021-REBALANS '!$577:$578,'POSEBNI DIO_2021-REBALANS '!$584:$592,'POSEBNI DIO_2021-REBALANS '!$596:$603,'POSEBNI DIO_2021-REBALANS '!$606:$612,'POSEBNI DIO_2021-REBALANS '!$629:$630,'POSEBNI DIO_2021-REBALANS '!$638:$642,'POSEBNI DIO_2021-REBALANS '!$647:$650,'POSEBNI DIO_2021-REBALANS '!$653:$667,'POSEBNI DIO_2021-REBALANS '!$676:$678,'POSEBNI DIO_2021-REBALANS '!$682:$693,'POSEBNI DIO_2021-REBALANS '!$698:$702,'POSEBNI DIO_2021-REBALANS '!$708:$711,'POSEBNI DIO_2021-REBALANS '!$717:$724,'POSEBNI DIO_2021-REBALANS '!$761:$766,'POSEBNI DIO_2021-REBALANS '!$784:$787,'POSEBNI DIO_2021-REBALANS '!$792:$795,'POSEBNI DIO_2021-REBALANS '!$798:$809,'POSEBNI DIO_2021-REBALANS '!$947:$951,'POSEBNI DIO_2021-REBALANS '!$957:$997,'POSEBNI DIO_2021-REBALANS '!$1012:$1023,'POSEBNI DIO_2021-REBALANS '!$1028:$1032,'POSEBNI DIO_2021-REBALANS '!$1038:$1048,'POSEBNI DIO_2021-REBALANS '!$1052:$1054,'POSEBNI DIO_2021-REBALANS '!$1060:$1061,'POSEBNI DIO_2021-REBALANS '!$1077:$1078,'POSEBNI DIO_2021-REBALANS '!$1083:$1088,'POSEBNI DIO_2021-REBALANS '!$1100:$1104,'POSEBNI DIO_2021-REBALANS '!$1108:$1112,'POSEBNI DIO_2021-REBALANS '!$1117:$1120,'POSEBNI DIO_2021-REBALANS '!$1124:$1127,'POSEBNI DIO_2021-REBALANS '!$1129:$1148,'POSEBNI DIO_2021-REBALANS '!$1160:$1161,'POSEBNI DIO_2021-REBALANS '!$1176:$1181,'POSEBNI DIO_2021-REBALANS '!$1185:$1187,'POSEBNI DIO_2021-REBALANS '!$1193:$1194,'POSEBNI DIO_2021-REBALANS '!$1216:$1221,'POSEBNI DIO_2021-REBALANS '!$1227:$1229,'POSEBNI DIO_2021-REBALANS '!$1233:$1234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3" l="1"/>
  <c r="J236" i="3"/>
  <c r="K508" i="4"/>
  <c r="K291" i="4"/>
  <c r="K205" i="4"/>
  <c r="K10" i="4" l="1"/>
  <c r="K41" i="990" l="1"/>
  <c r="K81" i="4"/>
  <c r="K313" i="4" l="1"/>
  <c r="K286" i="4"/>
  <c r="J286" i="4" l="1"/>
  <c r="K358" i="4" l="1"/>
  <c r="K356" i="4" l="1"/>
  <c r="J356" i="4" s="1"/>
  <c r="J64" i="3" l="1"/>
  <c r="J232" i="4"/>
  <c r="K27" i="4" l="1"/>
  <c r="K83" i="4" l="1"/>
  <c r="K120" i="4" l="1"/>
  <c r="I113" i="4"/>
  <c r="K114" i="4"/>
  <c r="K113" i="4" s="1"/>
  <c r="I114" i="4"/>
  <c r="J115" i="4"/>
  <c r="J114" i="4" s="1"/>
  <c r="J113" i="4" s="1"/>
  <c r="K90" i="4"/>
  <c r="I90" i="4"/>
  <c r="J91" i="4"/>
  <c r="J90" i="4" s="1"/>
  <c r="J76" i="3"/>
  <c r="J8" i="3" l="1"/>
  <c r="K226" i="4" l="1"/>
  <c r="J37" i="3" l="1"/>
  <c r="K371" i="4"/>
  <c r="J245" i="3"/>
  <c r="K229" i="4"/>
  <c r="I229" i="4"/>
  <c r="J230" i="4"/>
  <c r="K231" i="4"/>
  <c r="I231" i="4"/>
  <c r="J231" i="4"/>
  <c r="K221" i="4"/>
  <c r="I221" i="4"/>
  <c r="I220" i="4" s="1"/>
  <c r="I219" i="4" s="1"/>
  <c r="I218" i="4" s="1"/>
  <c r="J222" i="4"/>
  <c r="I228" i="4" l="1"/>
  <c r="J221" i="4"/>
  <c r="K220" i="4"/>
  <c r="J229" i="4"/>
  <c r="K228" i="4"/>
  <c r="K298" i="4"/>
  <c r="K219" i="4" l="1"/>
  <c r="J220" i="4"/>
  <c r="J228" i="4"/>
  <c r="I226" i="4"/>
  <c r="I225" i="4" s="1"/>
  <c r="J227" i="4"/>
  <c r="J226" i="4" s="1"/>
  <c r="J225" i="4" s="1"/>
  <c r="I224" i="4" l="1"/>
  <c r="I223" i="4" s="1"/>
  <c r="I217" i="4" s="1"/>
  <c r="J219" i="4"/>
  <c r="K218" i="4"/>
  <c r="J224" i="4"/>
  <c r="K225" i="4"/>
  <c r="K224" i="4" s="1"/>
  <c r="K101" i="4"/>
  <c r="K100" i="4" s="1"/>
  <c r="I101" i="4"/>
  <c r="I100" i="4" s="1"/>
  <c r="J102" i="4"/>
  <c r="J101" i="4" s="1"/>
  <c r="J100" i="4" s="1"/>
  <c r="K17" i="4"/>
  <c r="J18" i="4"/>
  <c r="I17" i="4"/>
  <c r="J19" i="4"/>
  <c r="K293" i="4"/>
  <c r="I293" i="4"/>
  <c r="J295" i="4"/>
  <c r="J18" i="3"/>
  <c r="H18" i="3"/>
  <c r="I20" i="3"/>
  <c r="I285" i="4"/>
  <c r="K285" i="4"/>
  <c r="J288" i="4"/>
  <c r="H8" i="3"/>
  <c r="I13" i="3"/>
  <c r="J218" i="4" l="1"/>
  <c r="J223" i="4"/>
  <c r="J17" i="4"/>
  <c r="K755" i="4"/>
  <c r="K754" i="4" s="1"/>
  <c r="I755" i="4"/>
  <c r="I754" i="4" s="1"/>
  <c r="J756" i="4"/>
  <c r="J755" i="4" s="1"/>
  <c r="J754" i="4" s="1"/>
  <c r="K782" i="4"/>
  <c r="K784" i="4"/>
  <c r="I784" i="4"/>
  <c r="J785" i="4"/>
  <c r="J784" i="4" s="1"/>
  <c r="J713" i="4"/>
  <c r="J217" i="4" l="1"/>
  <c r="K223" i="4"/>
  <c r="K781" i="4"/>
  <c r="K217" i="4" l="1"/>
  <c r="K745" i="4"/>
  <c r="J22" i="990"/>
  <c r="I218" i="3" l="1"/>
  <c r="I219" i="3"/>
  <c r="J217" i="3"/>
  <c r="H217" i="3"/>
  <c r="H216" i="3" s="1"/>
  <c r="H215" i="3" s="1"/>
  <c r="H214" i="3" s="1"/>
  <c r="J206" i="4"/>
  <c r="J205" i="4"/>
  <c r="K204" i="4"/>
  <c r="K203" i="4" s="1"/>
  <c r="K202" i="4" s="1"/>
  <c r="K201" i="4" s="1"/>
  <c r="I204" i="4"/>
  <c r="I203" i="4" s="1"/>
  <c r="I202" i="4" s="1"/>
  <c r="I201" i="4" s="1"/>
  <c r="J216" i="3" l="1"/>
  <c r="I217" i="3"/>
  <c r="J204" i="4"/>
  <c r="J203" i="4" s="1"/>
  <c r="J202" i="4" s="1"/>
  <c r="J201" i="4" s="1"/>
  <c r="I216" i="3" l="1"/>
  <c r="J215" i="3"/>
  <c r="K138" i="4"/>
  <c r="K137" i="4" s="1"/>
  <c r="I138" i="4"/>
  <c r="I137" i="4" s="1"/>
  <c r="J139" i="4"/>
  <c r="J138" i="4" s="1"/>
  <c r="J137" i="4" s="1"/>
  <c r="J121" i="4"/>
  <c r="J120" i="4" s="1"/>
  <c r="I120" i="4"/>
  <c r="K122" i="4"/>
  <c r="I122" i="4"/>
  <c r="J123" i="4"/>
  <c r="J122" i="4" s="1"/>
  <c r="J125" i="4"/>
  <c r="K124" i="4"/>
  <c r="K119" i="4" s="1"/>
  <c r="I124" i="4"/>
  <c r="J97" i="4"/>
  <c r="K96" i="4"/>
  <c r="I96" i="4"/>
  <c r="J89" i="4"/>
  <c r="J88" i="4" s="1"/>
  <c r="K88" i="4"/>
  <c r="I88" i="4"/>
  <c r="J87" i="4"/>
  <c r="J86" i="4"/>
  <c r="K85" i="4"/>
  <c r="K84" i="4" s="1"/>
  <c r="I85" i="4"/>
  <c r="I84" i="4" s="1"/>
  <c r="J76" i="4"/>
  <c r="J74" i="4"/>
  <c r="J73" i="4" s="1"/>
  <c r="K73" i="4"/>
  <c r="I73" i="4"/>
  <c r="J75" i="4"/>
  <c r="K75" i="4"/>
  <c r="I75" i="4"/>
  <c r="J27" i="4"/>
  <c r="J26" i="4" s="1"/>
  <c r="K26" i="4"/>
  <c r="I26" i="4"/>
  <c r="J15" i="4"/>
  <c r="J14" i="4" s="1"/>
  <c r="J13" i="4" s="1"/>
  <c r="K14" i="4"/>
  <c r="K13" i="4" s="1"/>
  <c r="I14" i="4"/>
  <c r="I13" i="4" s="1"/>
  <c r="J85" i="4" l="1"/>
  <c r="J84" i="4" s="1"/>
  <c r="J214" i="3"/>
  <c r="I215" i="3"/>
  <c r="I95" i="4"/>
  <c r="K95" i="4"/>
  <c r="J96" i="4"/>
  <c r="I119" i="4"/>
  <c r="K789" i="4"/>
  <c r="K752" i="4"/>
  <c r="I214" i="3" l="1"/>
  <c r="J95" i="4"/>
  <c r="I413" i="4"/>
  <c r="K413" i="4"/>
  <c r="J31" i="4"/>
  <c r="I30" i="4"/>
  <c r="J30" i="4"/>
  <c r="K30" i="4"/>
  <c r="J240" i="3"/>
  <c r="J512" i="4" l="1"/>
  <c r="I203" i="3" l="1"/>
  <c r="I16" i="3"/>
  <c r="J1345" i="4" l="1"/>
  <c r="K36" i="4" l="1"/>
  <c r="J56" i="4" l="1"/>
  <c r="K350" i="4" l="1"/>
  <c r="I111" i="3" l="1"/>
  <c r="J147" i="4" l="1"/>
  <c r="K360" i="4" l="1"/>
  <c r="J81" i="4" l="1"/>
  <c r="J132" i="3"/>
  <c r="K803" i="4" l="1"/>
  <c r="K1218" i="4" l="1"/>
  <c r="J11" i="990" l="1"/>
  <c r="J15" i="990"/>
  <c r="J19" i="990"/>
  <c r="J18" i="990" s="1"/>
  <c r="K14" i="990" l="1"/>
  <c r="I14" i="990"/>
  <c r="K18" i="990"/>
  <c r="I18" i="990"/>
  <c r="J21" i="990"/>
  <c r="K21" i="990"/>
  <c r="I21" i="990"/>
  <c r="K27" i="990"/>
  <c r="I27" i="990"/>
  <c r="K34" i="990"/>
  <c r="I40" i="990"/>
  <c r="K40" i="990"/>
  <c r="K50" i="990"/>
  <c r="I50" i="990"/>
  <c r="I664" i="4" l="1"/>
  <c r="J1432" i="4"/>
  <c r="I1365" i="4"/>
  <c r="J1244" i="4"/>
  <c r="K1243" i="4"/>
  <c r="I1243" i="4"/>
  <c r="I1242" i="4" s="1"/>
  <c r="I1241" i="4" s="1"/>
  <c r="J1240" i="4"/>
  <c r="K1239" i="4"/>
  <c r="I1239" i="4"/>
  <c r="I1238" i="4" s="1"/>
  <c r="J1226" i="4"/>
  <c r="K1225" i="4"/>
  <c r="I1225" i="4"/>
  <c r="J1219" i="4"/>
  <c r="J1218" i="4" s="1"/>
  <c r="I1218" i="4"/>
  <c r="J1177" i="4"/>
  <c r="J1176" i="4" s="1"/>
  <c r="K1176" i="4"/>
  <c r="I1176" i="4"/>
  <c r="K776" i="4"/>
  <c r="I536" i="4"/>
  <c r="K511" i="4"/>
  <c r="I511" i="4"/>
  <c r="I466" i="4"/>
  <c r="J393" i="4"/>
  <c r="K392" i="4"/>
  <c r="I392" i="4"/>
  <c r="I350" i="4"/>
  <c r="J1239" i="4" l="1"/>
  <c r="J1238" i="4" s="1"/>
  <c r="J1225" i="4"/>
  <c r="J1243" i="4"/>
  <c r="J1242" i="4" s="1"/>
  <c r="K1238" i="4"/>
  <c r="K1242" i="4"/>
  <c r="J392" i="4"/>
  <c r="J511" i="4"/>
  <c r="J1241" i="4"/>
  <c r="I264" i="4"/>
  <c r="I259" i="4"/>
  <c r="K264" i="4"/>
  <c r="K1241" i="4" l="1"/>
  <c r="I10" i="4"/>
  <c r="J239" i="3"/>
  <c r="H239" i="3"/>
  <c r="I240" i="3"/>
  <c r="I239" i="3" s="1"/>
  <c r="I123" i="3"/>
  <c r="I122" i="3" s="1"/>
  <c r="J122" i="3"/>
  <c r="H122" i="3"/>
  <c r="H87" i="3"/>
  <c r="H76" i="3"/>
  <c r="J44" i="3"/>
  <c r="J40" i="3"/>
  <c r="I12" i="3"/>
  <c r="K33" i="990"/>
  <c r="I9" i="3" l="1"/>
  <c r="J287" i="4"/>
  <c r="J11" i="4"/>
  <c r="J12" i="4"/>
  <c r="K957" i="4" l="1"/>
  <c r="J7" i="3" l="1"/>
  <c r="I11" i="3"/>
  <c r="J462" i="4" l="1"/>
  <c r="J459" i="4"/>
  <c r="J456" i="4"/>
  <c r="J454" i="4"/>
  <c r="J449" i="4"/>
  <c r="K440" i="4"/>
  <c r="K315" i="4" l="1"/>
  <c r="K318" i="4"/>
  <c r="I1072" i="4" l="1"/>
  <c r="K1072" i="4"/>
  <c r="J1078" i="4"/>
  <c r="J1077" i="4" s="1"/>
  <c r="K1077" i="4"/>
  <c r="I1077" i="4"/>
  <c r="K955" i="4"/>
  <c r="J404" i="4" l="1"/>
  <c r="J403" i="4"/>
  <c r="J1366" i="4" l="1"/>
  <c r="J1363" i="4"/>
  <c r="J1361" i="4"/>
  <c r="J702" i="4"/>
  <c r="J699" i="4"/>
  <c r="J697" i="4"/>
  <c r="J37" i="4"/>
  <c r="J39" i="4"/>
  <c r="J42" i="4"/>
  <c r="J243" i="4"/>
  <c r="J245" i="4"/>
  <c r="J248" i="4"/>
  <c r="J260" i="4"/>
  <c r="J265" i="4"/>
  <c r="J318" i="4"/>
  <c r="J315" i="4"/>
  <c r="J313" i="4"/>
  <c r="J576" i="4"/>
  <c r="J581" i="4"/>
  <c r="I192" i="3"/>
  <c r="L31" i="990" l="1"/>
  <c r="M31" i="990"/>
  <c r="N31" i="990"/>
  <c r="O31" i="990"/>
  <c r="K32" i="990"/>
  <c r="K31" i="990" s="1"/>
  <c r="I34" i="990"/>
  <c r="I33" i="990" s="1"/>
  <c r="I32" i="990" s="1"/>
  <c r="I31" i="990" s="1"/>
  <c r="J35" i="990"/>
  <c r="J34" i="990" l="1"/>
  <c r="J33" i="990" s="1"/>
  <c r="J32" i="990" s="1"/>
  <c r="J31" i="990" s="1"/>
  <c r="K26" i="990" l="1"/>
  <c r="I26" i="990"/>
  <c r="J28" i="990"/>
  <c r="J27" i="990" s="1"/>
  <c r="J26" i="990" s="1"/>
  <c r="K10" i="990" l="1"/>
  <c r="J10" i="990"/>
  <c r="J9" i="990" s="1"/>
  <c r="J8" i="990" s="1"/>
  <c r="I10" i="990"/>
  <c r="I9" i="990" s="1"/>
  <c r="I8" i="990" s="1"/>
  <c r="K9" i="990" l="1"/>
  <c r="K8" i="990" s="1"/>
  <c r="K726" i="4"/>
  <c r="I726" i="4"/>
  <c r="J244" i="4" l="1"/>
  <c r="K244" i="4"/>
  <c r="K242" i="4"/>
  <c r="K238" i="4"/>
  <c r="K237" i="4" s="1"/>
  <c r="K236" i="4" s="1"/>
  <c r="J388" i="4"/>
  <c r="J116" i="3"/>
  <c r="H116" i="3"/>
  <c r="J159" i="3"/>
  <c r="H159" i="3"/>
  <c r="I118" i="3"/>
  <c r="I161" i="3"/>
  <c r="K241" i="4" l="1"/>
  <c r="J59" i="3"/>
  <c r="H59" i="3"/>
  <c r="I61" i="3"/>
  <c r="I62" i="3"/>
  <c r="H40" i="3"/>
  <c r="H44" i="3"/>
  <c r="I46" i="3"/>
  <c r="I42" i="3"/>
  <c r="I39" i="3"/>
  <c r="H37" i="3"/>
  <c r="I10" i="3"/>
  <c r="I8" i="3" s="1"/>
  <c r="I1431" i="4" l="1"/>
  <c r="I1430" i="4" s="1"/>
  <c r="I1429" i="4" s="1"/>
  <c r="I1428" i="4" s="1"/>
  <c r="J1433" i="4"/>
  <c r="J1431" i="4" l="1"/>
  <c r="J1430" i="4" s="1"/>
  <c r="J1429" i="4" s="1"/>
  <c r="J1428" i="4" s="1"/>
  <c r="K1431" i="4"/>
  <c r="J957" i="4"/>
  <c r="I957" i="4"/>
  <c r="K728" i="4"/>
  <c r="I728" i="4"/>
  <c r="I725" i="4" s="1"/>
  <c r="J729" i="4"/>
  <c r="J707" i="4"/>
  <c r="J706" i="4" s="1"/>
  <c r="J709" i="4"/>
  <c r="J711" i="4"/>
  <c r="J710" i="4" s="1"/>
  <c r="K706" i="4"/>
  <c r="L706" i="4"/>
  <c r="M706" i="4"/>
  <c r="K710" i="4"/>
  <c r="L710" i="4"/>
  <c r="M710" i="4"/>
  <c r="I708" i="4"/>
  <c r="J665" i="4"/>
  <c r="K664" i="4"/>
  <c r="I663" i="4"/>
  <c r="I662" i="4" s="1"/>
  <c r="I661" i="4" s="1"/>
  <c r="I660" i="4" s="1"/>
  <c r="K386" i="4"/>
  <c r="I386" i="4"/>
  <c r="K429" i="4"/>
  <c r="I429" i="4"/>
  <c r="J728" i="4" l="1"/>
  <c r="K663" i="4"/>
  <c r="K662" i="4" s="1"/>
  <c r="K661" i="4" s="1"/>
  <c r="K660" i="4" s="1"/>
  <c r="J664" i="4"/>
  <c r="J663" i="4" s="1"/>
  <c r="J662" i="4" s="1"/>
  <c r="J661" i="4" s="1"/>
  <c r="J660" i="4" s="1"/>
  <c r="K725" i="4"/>
  <c r="K1430" i="4"/>
  <c r="J431" i="4"/>
  <c r="K1429" i="4" l="1"/>
  <c r="I398" i="4"/>
  <c r="K398" i="4"/>
  <c r="K368" i="4"/>
  <c r="I368" i="4"/>
  <c r="J309" i="4"/>
  <c r="J305" i="4"/>
  <c r="K259" i="4"/>
  <c r="I258" i="4"/>
  <c r="I257" i="4" s="1"/>
  <c r="I256" i="4" s="1"/>
  <c r="I263" i="4"/>
  <c r="I262" i="4" s="1"/>
  <c r="I261" i="4" s="1"/>
  <c r="J239" i="4"/>
  <c r="J253" i="4"/>
  <c r="K252" i="4"/>
  <c r="K247" i="4"/>
  <c r="I238" i="4"/>
  <c r="I237" i="4" s="1"/>
  <c r="I236" i="4" s="1"/>
  <c r="I242" i="4"/>
  <c r="I244" i="4"/>
  <c r="I247" i="4"/>
  <c r="I246" i="4" s="1"/>
  <c r="I252" i="4"/>
  <c r="I251" i="4" s="1"/>
  <c r="I250" i="4" s="1"/>
  <c r="I249" i="4" s="1"/>
  <c r="I255" i="4" l="1"/>
  <c r="K1428" i="4"/>
  <c r="J247" i="4"/>
  <c r="J246" i="4" s="1"/>
  <c r="J238" i="4"/>
  <c r="J237" i="4" s="1"/>
  <c r="J236" i="4" s="1"/>
  <c r="J264" i="4"/>
  <c r="J263" i="4" s="1"/>
  <c r="J262" i="4" s="1"/>
  <c r="I241" i="4"/>
  <c r="I240" i="4" s="1"/>
  <c r="I235" i="4" s="1"/>
  <c r="I234" i="4" s="1"/>
  <c r="J252" i="4"/>
  <c r="J251" i="4" s="1"/>
  <c r="J250" i="4" s="1"/>
  <c r="J249" i="4" s="1"/>
  <c r="J242" i="4"/>
  <c r="J241" i="4" s="1"/>
  <c r="J259" i="4"/>
  <c r="J258" i="4" s="1"/>
  <c r="J257" i="4" s="1"/>
  <c r="K246" i="4"/>
  <c r="K251" i="4"/>
  <c r="K258" i="4"/>
  <c r="K263" i="4"/>
  <c r="J256" i="4" l="1"/>
  <c r="J261" i="4"/>
  <c r="J240" i="4"/>
  <c r="J235" i="4" s="1"/>
  <c r="J234" i="4" s="1"/>
  <c r="K240" i="4"/>
  <c r="K235" i="4" s="1"/>
  <c r="K257" i="4"/>
  <c r="K250" i="4"/>
  <c r="K262" i="4"/>
  <c r="I248" i="3"/>
  <c r="J230" i="3"/>
  <c r="I236" i="3"/>
  <c r="I231" i="3"/>
  <c r="K796" i="4"/>
  <c r="J255" i="4" l="1"/>
  <c r="K261" i="4"/>
  <c r="K249" i="4"/>
  <c r="K256" i="4"/>
  <c r="K234" i="4" l="1"/>
  <c r="K255" i="4"/>
  <c r="K464" i="4"/>
  <c r="I464" i="4"/>
  <c r="J465" i="4"/>
  <c r="L513" i="4"/>
  <c r="M513" i="4"/>
  <c r="K514" i="4"/>
  <c r="K513" i="4" s="1"/>
  <c r="I514" i="4"/>
  <c r="J515" i="4"/>
  <c r="J242" i="3"/>
  <c r="J241" i="3" s="1"/>
  <c r="H242" i="3"/>
  <c r="H241" i="3" s="1"/>
  <c r="I243" i="3"/>
  <c r="I242" i="3" s="1"/>
  <c r="I241" i="3" s="1"/>
  <c r="J194" i="3"/>
  <c r="H194" i="3"/>
  <c r="I195" i="3"/>
  <c r="J514" i="4" l="1"/>
  <c r="I194" i="3"/>
  <c r="I513" i="4"/>
  <c r="J513" i="4"/>
  <c r="J464" i="4"/>
  <c r="J58" i="990"/>
  <c r="J51" i="990"/>
  <c r="J50" i="990" s="1"/>
  <c r="J47" i="990"/>
  <c r="J41" i="990"/>
  <c r="J40" i="990" s="1"/>
  <c r="I357" i="4" l="1"/>
  <c r="I346" i="4"/>
  <c r="I82" i="4"/>
  <c r="J681" i="4" l="1"/>
  <c r="J542" i="4" l="1"/>
  <c r="K541" i="4"/>
  <c r="I541" i="4"/>
  <c r="K862" i="4"/>
  <c r="K861" i="4" s="1"/>
  <c r="I862" i="4"/>
  <c r="J863" i="4"/>
  <c r="J541" i="4" l="1"/>
  <c r="J540" i="4" s="1"/>
  <c r="J539" i="4" s="1"/>
  <c r="J862" i="4"/>
  <c r="J861" i="4" s="1"/>
  <c r="K540" i="4"/>
  <c r="I861" i="4"/>
  <c r="I540" i="4"/>
  <c r="J900" i="4"/>
  <c r="I899" i="4"/>
  <c r="J66" i="3"/>
  <c r="K539" i="4" l="1"/>
  <c r="I539" i="4"/>
  <c r="J727" i="4"/>
  <c r="J726" i="4" l="1"/>
  <c r="J725" i="4" s="1"/>
  <c r="K850" i="4" l="1"/>
  <c r="I850" i="4"/>
  <c r="K938" i="4"/>
  <c r="K853" i="4"/>
  <c r="K326" i="4" l="1"/>
  <c r="K346" i="4" l="1"/>
  <c r="K80" i="4" l="1"/>
  <c r="J98" i="3" l="1"/>
  <c r="J97" i="3" s="1"/>
  <c r="K390" i="4" l="1"/>
  <c r="K389" i="4" s="1"/>
  <c r="J29" i="3" l="1"/>
  <c r="J518" i="4" l="1"/>
  <c r="J63" i="3" l="1"/>
  <c r="J25" i="3" l="1"/>
  <c r="I258" i="3" l="1"/>
  <c r="I254" i="3"/>
  <c r="I246" i="3"/>
  <c r="I238" i="3"/>
  <c r="I224" i="3"/>
  <c r="I213" i="3"/>
  <c r="I210" i="3"/>
  <c r="I208" i="3"/>
  <c r="I200" i="3"/>
  <c r="I199" i="3"/>
  <c r="I197" i="3"/>
  <c r="I189" i="3"/>
  <c r="I186" i="3"/>
  <c r="I184" i="3"/>
  <c r="I182" i="3"/>
  <c r="I179" i="3"/>
  <c r="I175" i="3"/>
  <c r="I171" i="3"/>
  <c r="I170" i="3"/>
  <c r="I169" i="3"/>
  <c r="I168" i="3"/>
  <c r="I167" i="3"/>
  <c r="I165" i="3"/>
  <c r="I163" i="3"/>
  <c r="I160" i="3"/>
  <c r="I157" i="3"/>
  <c r="I154" i="3"/>
  <c r="I153" i="3"/>
  <c r="I151" i="3"/>
  <c r="I149" i="3"/>
  <c r="I146" i="3"/>
  <c r="I144" i="3"/>
  <c r="I141" i="3"/>
  <c r="I139" i="3"/>
  <c r="I137" i="3"/>
  <c r="I134" i="3"/>
  <c r="I133" i="3"/>
  <c r="I131" i="3"/>
  <c r="I129" i="3"/>
  <c r="I126" i="3"/>
  <c r="I121" i="3"/>
  <c r="I117" i="3"/>
  <c r="I116" i="3" s="1"/>
  <c r="I115" i="3"/>
  <c r="I113" i="3"/>
  <c r="I107" i="3"/>
  <c r="I104" i="3"/>
  <c r="I102" i="3"/>
  <c r="I99" i="3"/>
  <c r="I96" i="3"/>
  <c r="I94" i="3"/>
  <c r="I92" i="3"/>
  <c r="I91" i="3"/>
  <c r="I88" i="3"/>
  <c r="I86" i="3"/>
  <c r="I83" i="3"/>
  <c r="I81" i="3"/>
  <c r="I79" i="3"/>
  <c r="I77" i="3"/>
  <c r="I75" i="3"/>
  <c r="I74" i="3"/>
  <c r="I70" i="3"/>
  <c r="I68" i="3"/>
  <c r="I67" i="3"/>
  <c r="I64" i="3"/>
  <c r="I60" i="3"/>
  <c r="I59" i="3" s="1"/>
  <c r="I57" i="3"/>
  <c r="I55" i="3"/>
  <c r="I53" i="3"/>
  <c r="I51" i="3"/>
  <c r="I45" i="3"/>
  <c r="I41" i="3"/>
  <c r="I40" i="3" s="1"/>
  <c r="I38" i="3"/>
  <c r="I34" i="3"/>
  <c r="I32" i="3"/>
  <c r="I30" i="3"/>
  <c r="I28" i="3"/>
  <c r="I26" i="3"/>
  <c r="I24" i="3"/>
  <c r="I19" i="3"/>
  <c r="I18" i="3" s="1"/>
  <c r="I159" i="3" l="1"/>
  <c r="I37" i="3"/>
  <c r="I44" i="3"/>
  <c r="I235" i="3"/>
  <c r="J1425" i="4" l="1"/>
  <c r="J1422" i="4"/>
  <c r="J1419" i="4"/>
  <c r="J1405" i="4"/>
  <c r="J1403" i="4"/>
  <c r="J1402" i="4"/>
  <c r="J1399" i="4"/>
  <c r="J1394" i="4"/>
  <c r="J1392" i="4"/>
  <c r="J1388" i="4"/>
  <c r="J1387" i="4"/>
  <c r="J1342" i="4"/>
  <c r="J1339" i="4"/>
  <c r="J1331" i="4"/>
  <c r="J1326" i="4"/>
  <c r="J1320" i="4"/>
  <c r="J1311" i="4"/>
  <c r="J1307" i="4"/>
  <c r="J1305" i="4"/>
  <c r="J1302" i="4"/>
  <c r="J1299" i="4"/>
  <c r="J1297" i="4"/>
  <c r="J1294" i="4"/>
  <c r="J1292" i="4"/>
  <c r="J1288" i="4"/>
  <c r="J1287" i="4"/>
  <c r="J1280" i="4"/>
  <c r="J1271" i="4"/>
  <c r="J1266" i="4"/>
  <c r="J1263" i="4"/>
  <c r="J1261" i="4"/>
  <c r="J1255" i="4"/>
  <c r="J1252" i="4"/>
  <c r="J1237" i="4"/>
  <c r="J1232" i="4"/>
  <c r="J1224" i="4"/>
  <c r="J1215" i="4"/>
  <c r="J1211" i="4"/>
  <c r="J1209" i="4"/>
  <c r="J1207" i="4"/>
  <c r="J1206" i="4"/>
  <c r="J1203" i="4"/>
  <c r="J1201" i="4"/>
  <c r="J1198" i="4"/>
  <c r="J1196" i="4"/>
  <c r="J1192" i="4"/>
  <c r="J1191" i="4"/>
  <c r="J1184" i="4"/>
  <c r="J1175" i="4"/>
  <c r="J1170" i="4"/>
  <c r="J1167" i="4"/>
  <c r="J1165" i="4"/>
  <c r="J1159" i="4"/>
  <c r="J1156" i="4"/>
  <c r="J1128" i="4"/>
  <c r="J1122" i="4"/>
  <c r="J1115" i="4"/>
  <c r="J1107" i="4"/>
  <c r="J1099" i="4"/>
  <c r="J1098" i="4"/>
  <c r="J1096" i="4"/>
  <c r="J1094" i="4"/>
  <c r="J1091" i="4"/>
  <c r="J1082" i="4"/>
  <c r="J1076" i="4"/>
  <c r="J1074" i="4"/>
  <c r="J1073" i="4"/>
  <c r="J1070" i="4"/>
  <c r="J1068" i="4"/>
  <c r="J1065" i="4"/>
  <c r="J1063" i="4"/>
  <c r="J1059" i="4"/>
  <c r="J1058" i="4"/>
  <c r="J1051" i="4"/>
  <c r="J1037" i="4"/>
  <c r="J1027" i="4"/>
  <c r="J1011" i="4"/>
  <c r="J1008" i="4"/>
  <c r="J1005" i="4"/>
  <c r="J966" i="4"/>
  <c r="J971" i="4"/>
  <c r="J951" i="4"/>
  <c r="J956" i="4"/>
  <c r="J943" i="4"/>
  <c r="J938" i="4"/>
  <c r="J931" i="4"/>
  <c r="J924" i="4"/>
  <c r="J917" i="4"/>
  <c r="J914" i="4"/>
  <c r="J913" i="4"/>
  <c r="J911" i="4"/>
  <c r="J909" i="4"/>
  <c r="J906" i="4"/>
  <c r="J903" i="4"/>
  <c r="J898" i="4"/>
  <c r="J896" i="4"/>
  <c r="J894" i="4"/>
  <c r="J890" i="4"/>
  <c r="J888" i="4"/>
  <c r="J886" i="4"/>
  <c r="J885" i="4"/>
  <c r="J882" i="4"/>
  <c r="J880" i="4"/>
  <c r="J877" i="4"/>
  <c r="J875" i="4"/>
  <c r="J873" i="4"/>
  <c r="J871" i="4"/>
  <c r="J870" i="4"/>
  <c r="J858" i="4"/>
  <c r="J855" i="4"/>
  <c r="J853" i="4"/>
  <c r="J851" i="4"/>
  <c r="J849" i="4"/>
  <c r="J844" i="4"/>
  <c r="J841" i="4"/>
  <c r="J839" i="4"/>
  <c r="J823" i="4"/>
  <c r="J817" i="4"/>
  <c r="J645" i="4"/>
  <c r="J804" i="4"/>
  <c r="J797" i="4"/>
  <c r="J790" i="4"/>
  <c r="J783" i="4"/>
  <c r="J780" i="4"/>
  <c r="J777" i="4"/>
  <c r="J775" i="4"/>
  <c r="J772" i="4"/>
  <c r="J769" i="4"/>
  <c r="J764" i="4"/>
  <c r="J762" i="4"/>
  <c r="J760" i="4"/>
  <c r="J753" i="4"/>
  <c r="J751" i="4"/>
  <c r="J749" i="4"/>
  <c r="J748" i="4"/>
  <c r="J745" i="4"/>
  <c r="J740" i="4"/>
  <c r="J738" i="4"/>
  <c r="J736" i="4"/>
  <c r="J734" i="4"/>
  <c r="J733" i="4"/>
  <c r="J716" i="4"/>
  <c r="J675" i="4"/>
  <c r="J652" i="4"/>
  <c r="J637" i="4"/>
  <c r="J634" i="4"/>
  <c r="J628" i="4"/>
  <c r="J625" i="4"/>
  <c r="J622" i="4"/>
  <c r="J620" i="4"/>
  <c r="J617" i="4"/>
  <c r="J615" i="4"/>
  <c r="J614" i="4"/>
  <c r="J572" i="4"/>
  <c r="J560" i="4"/>
  <c r="J554" i="4"/>
  <c r="J537" i="4"/>
  <c r="J530" i="4"/>
  <c r="J510" i="4"/>
  <c r="J503" i="4"/>
  <c r="J437" i="4"/>
  <c r="J338" i="4"/>
  <c r="J485" i="4"/>
  <c r="J480" i="4"/>
  <c r="J475" i="4"/>
  <c r="J469" i="4"/>
  <c r="J470" i="4"/>
  <c r="J467" i="4"/>
  <c r="J452" i="4"/>
  <c r="J445" i="4"/>
  <c r="J441" i="4"/>
  <c r="J440" i="4"/>
  <c r="J439" i="4"/>
  <c r="J438" i="4"/>
  <c r="J435" i="4"/>
  <c r="J433" i="4"/>
  <c r="J430" i="4"/>
  <c r="J427" i="4"/>
  <c r="J424" i="4"/>
  <c r="J423" i="4"/>
  <c r="J421" i="4"/>
  <c r="J419" i="4"/>
  <c r="J416" i="4"/>
  <c r="J414" i="4"/>
  <c r="J411" i="4"/>
  <c r="J409" i="4"/>
  <c r="J407" i="4"/>
  <c r="J401" i="4"/>
  <c r="J399" i="4"/>
  <c r="J387" i="4"/>
  <c r="J385" i="4"/>
  <c r="J383" i="4"/>
  <c r="J381" i="4"/>
  <c r="J374" i="4"/>
  <c r="J372" i="4"/>
  <c r="J369" i="4"/>
  <c r="J364" i="4"/>
  <c r="J362" i="4"/>
  <c r="J361" i="4"/>
  <c r="J358" i="4"/>
  <c r="J351" i="4"/>
  <c r="J349" i="4"/>
  <c r="J347" i="4"/>
  <c r="J345" i="4"/>
  <c r="J344" i="4"/>
  <c r="J340" i="4"/>
  <c r="J337" i="4"/>
  <c r="J332" i="4"/>
  <c r="J329" i="4"/>
  <c r="J327" i="4"/>
  <c r="J325" i="4"/>
  <c r="J323" i="4"/>
  <c r="J307" i="4"/>
  <c r="J303" i="4"/>
  <c r="J301" i="4"/>
  <c r="J299" i="4"/>
  <c r="J294" i="4"/>
  <c r="J291" i="4"/>
  <c r="J279" i="4"/>
  <c r="J272" i="4"/>
  <c r="J126" i="4"/>
  <c r="J110" i="4"/>
  <c r="J106" i="4"/>
  <c r="J83" i="4"/>
  <c r="J70" i="4"/>
  <c r="J69" i="4"/>
  <c r="J58" i="4"/>
  <c r="J33" i="4"/>
  <c r="J25" i="4"/>
  <c r="J23" i="4"/>
  <c r="J10" i="4"/>
  <c r="J124" i="4" l="1"/>
  <c r="J119" i="4" s="1"/>
  <c r="J293" i="4"/>
  <c r="J850" i="4"/>
  <c r="J429" i="4"/>
  <c r="J536" i="4"/>
  <c r="J285" i="4"/>
  <c r="J61" i="990" l="1"/>
  <c r="J60" i="990" s="1"/>
  <c r="I61" i="990"/>
  <c r="I60" i="990" s="1"/>
  <c r="K62" i="990"/>
  <c r="K61" i="990" s="1"/>
  <c r="K60" i="990" s="1"/>
  <c r="J57" i="990"/>
  <c r="J56" i="990" s="1"/>
  <c r="I57" i="990"/>
  <c r="I56" i="990" s="1"/>
  <c r="K57" i="990"/>
  <c r="K56" i="990" s="1"/>
  <c r="J49" i="990"/>
  <c r="I49" i="990"/>
  <c r="K49" i="990"/>
  <c r="J46" i="990"/>
  <c r="J45" i="990" s="1"/>
  <c r="J44" i="990" s="1"/>
  <c r="I46" i="990"/>
  <c r="I45" i="990" s="1"/>
  <c r="I44" i="990" s="1"/>
  <c r="K46" i="990"/>
  <c r="K45" i="990" s="1"/>
  <c r="K44" i="990" s="1"/>
  <c r="J39" i="990"/>
  <c r="I39" i="990"/>
  <c r="K39" i="990"/>
  <c r="I17" i="990"/>
  <c r="I20" i="990"/>
  <c r="I13" i="990"/>
  <c r="K59" i="990" l="1"/>
  <c r="K55" i="990"/>
  <c r="K48" i="990"/>
  <c r="K38" i="990"/>
  <c r="K25" i="990"/>
  <c r="J59" i="990"/>
  <c r="J55" i="990"/>
  <c r="J48" i="990"/>
  <c r="J38" i="990"/>
  <c r="J37" i="990" s="1"/>
  <c r="J25" i="990"/>
  <c r="K37" i="990" l="1"/>
  <c r="K24" i="990"/>
  <c r="J24" i="990"/>
  <c r="K43" i="990"/>
  <c r="J43" i="990"/>
  <c r="J54" i="990"/>
  <c r="J53" i="990" s="1"/>
  <c r="K54" i="990"/>
  <c r="J257" i="3"/>
  <c r="J256" i="3" s="1"/>
  <c r="J255" i="3" s="1"/>
  <c r="J247" i="3"/>
  <c r="J237" i="3"/>
  <c r="J229" i="3"/>
  <c r="J223" i="3"/>
  <c r="J212" i="3"/>
  <c r="J207" i="3"/>
  <c r="J206" i="3" s="1"/>
  <c r="J196" i="3"/>
  <c r="J188" i="3"/>
  <c r="J185" i="3"/>
  <c r="J183" i="3"/>
  <c r="J178" i="3"/>
  <c r="J177" i="3" s="1"/>
  <c r="J174" i="3"/>
  <c r="J173" i="3" s="1"/>
  <c r="J172" i="3" s="1"/>
  <c r="J162" i="3"/>
  <c r="J156" i="3"/>
  <c r="J155" i="3" s="1"/>
  <c r="J150" i="3"/>
  <c r="J148" i="3"/>
  <c r="J145" i="3"/>
  <c r="J143" i="3"/>
  <c r="J138" i="3"/>
  <c r="J130" i="3"/>
  <c r="J120" i="3"/>
  <c r="J119" i="3" s="1"/>
  <c r="J106" i="3"/>
  <c r="J105" i="3" s="1"/>
  <c r="J103" i="3"/>
  <c r="J95" i="3"/>
  <c r="J87" i="3"/>
  <c r="J85" i="3"/>
  <c r="J78" i="3"/>
  <c r="J69" i="3"/>
  <c r="J52" i="3"/>
  <c r="J50" i="3"/>
  <c r="J43" i="3"/>
  <c r="J33" i="3"/>
  <c r="J31" i="3"/>
  <c r="J23" i="3"/>
  <c r="J17" i="3"/>
  <c r="J15" i="3"/>
  <c r="J14" i="3" s="1"/>
  <c r="J251" i="3"/>
  <c r="J235" i="3"/>
  <c r="J234" i="3" s="1"/>
  <c r="J209" i="3"/>
  <c r="J202" i="3"/>
  <c r="J201" i="3" s="1"/>
  <c r="J191" i="3"/>
  <c r="J190" i="3" s="1"/>
  <c r="J181" i="3"/>
  <c r="J164" i="3"/>
  <c r="J152" i="3"/>
  <c r="J140" i="3"/>
  <c r="J136" i="3"/>
  <c r="J128" i="3"/>
  <c r="J125" i="3"/>
  <c r="J124" i="3" s="1"/>
  <c r="J114" i="3"/>
  <c r="J112" i="3"/>
  <c r="J110" i="3"/>
  <c r="J101" i="3"/>
  <c r="J93" i="3"/>
  <c r="J82" i="3"/>
  <c r="J80" i="3"/>
  <c r="J56" i="3"/>
  <c r="J54" i="3"/>
  <c r="J27" i="3"/>
  <c r="I257" i="3"/>
  <c r="I256" i="3" s="1"/>
  <c r="I255" i="3" s="1"/>
  <c r="I251" i="3"/>
  <c r="I247" i="3"/>
  <c r="I245" i="3"/>
  <c r="I237" i="3"/>
  <c r="I234" i="3" s="1"/>
  <c r="I230" i="3"/>
  <c r="I229" i="3" s="1"/>
  <c r="I228" i="3" s="1"/>
  <c r="I227" i="3" s="1"/>
  <c r="I223" i="3"/>
  <c r="I212" i="3"/>
  <c r="I211" i="3" s="1"/>
  <c r="I209" i="3"/>
  <c r="I207" i="3"/>
  <c r="I206" i="3" s="1"/>
  <c r="I202" i="3"/>
  <c r="I201" i="3" s="1"/>
  <c r="I198" i="3"/>
  <c r="I196" i="3"/>
  <c r="I191" i="3"/>
  <c r="I190" i="3" s="1"/>
  <c r="I188" i="3"/>
  <c r="I187" i="3" s="1"/>
  <c r="I185" i="3"/>
  <c r="I183" i="3"/>
  <c r="I181" i="3"/>
  <c r="I178" i="3"/>
  <c r="I177" i="3" s="1"/>
  <c r="I174" i="3"/>
  <c r="I173" i="3" s="1"/>
  <c r="I172" i="3" s="1"/>
  <c r="I166" i="3"/>
  <c r="I164" i="3"/>
  <c r="I162" i="3"/>
  <c r="I156" i="3"/>
  <c r="I155" i="3" s="1"/>
  <c r="I152" i="3"/>
  <c r="I150" i="3"/>
  <c r="I148" i="3"/>
  <c r="I145" i="3"/>
  <c r="I143" i="3"/>
  <c r="I140" i="3"/>
  <c r="I138" i="3"/>
  <c r="I136" i="3"/>
  <c r="I132" i="3"/>
  <c r="I130" i="3"/>
  <c r="I128" i="3"/>
  <c r="I125" i="3"/>
  <c r="I124" i="3" s="1"/>
  <c r="I120" i="3"/>
  <c r="I119" i="3" s="1"/>
  <c r="I114" i="3"/>
  <c r="I112" i="3"/>
  <c r="I110" i="3"/>
  <c r="I106" i="3"/>
  <c r="I105" i="3" s="1"/>
  <c r="I103" i="3"/>
  <c r="I101" i="3"/>
  <c r="I98" i="3"/>
  <c r="I97" i="3" s="1"/>
  <c r="I95" i="3"/>
  <c r="I93" i="3"/>
  <c r="I90" i="3"/>
  <c r="I87" i="3"/>
  <c r="I85" i="3"/>
  <c r="I82" i="3"/>
  <c r="I80" i="3"/>
  <c r="I78" i="3"/>
  <c r="I76" i="3"/>
  <c r="I73" i="3"/>
  <c r="I69" i="3"/>
  <c r="I66" i="3"/>
  <c r="I63" i="3"/>
  <c r="I56" i="3"/>
  <c r="I54" i="3"/>
  <c r="I52" i="3"/>
  <c r="I50" i="3"/>
  <c r="I43" i="3"/>
  <c r="I33" i="3"/>
  <c r="I31" i="3"/>
  <c r="I29" i="3"/>
  <c r="I27" i="3"/>
  <c r="I25" i="3"/>
  <c r="I23" i="3"/>
  <c r="I17" i="3"/>
  <c r="I15" i="3"/>
  <c r="I14" i="3" s="1"/>
  <c r="I7" i="3"/>
  <c r="K1416" i="4"/>
  <c r="K1414" i="4"/>
  <c r="K1412" i="4"/>
  <c r="K1410" i="4"/>
  <c r="K1397" i="4"/>
  <c r="K1390" i="4"/>
  <c r="K1383" i="4"/>
  <c r="K1381" i="4"/>
  <c r="K1380" i="4"/>
  <c r="K1377" i="4"/>
  <c r="K1375" i="4"/>
  <c r="K1373" i="4"/>
  <c r="K1371" i="4"/>
  <c r="K1023" i="4"/>
  <c r="K1021" i="4"/>
  <c r="K1019" i="4"/>
  <c r="K1017" i="4"/>
  <c r="K1015" i="4"/>
  <c r="K809" i="4"/>
  <c r="K743" i="4"/>
  <c r="K595" i="4"/>
  <c r="K526" i="4"/>
  <c r="K495" i="4"/>
  <c r="K490" i="4"/>
  <c r="K53" i="4"/>
  <c r="K51" i="4"/>
  <c r="K49" i="4"/>
  <c r="K47" i="4"/>
  <c r="J228" i="3" l="1"/>
  <c r="J227" i="3" s="1"/>
  <c r="J6" i="3"/>
  <c r="I222" i="3"/>
  <c r="J222" i="3"/>
  <c r="K53" i="990"/>
  <c r="E9" i="991" s="1"/>
  <c r="J187" i="3"/>
  <c r="I193" i="3"/>
  <c r="J49" i="3"/>
  <c r="J58" i="3"/>
  <c r="J198" i="3"/>
  <c r="J193" i="3" s="1"/>
  <c r="J127" i="3"/>
  <c r="J90" i="3"/>
  <c r="J89" i="3" s="1"/>
  <c r="J73" i="3"/>
  <c r="J72" i="3" s="1"/>
  <c r="I58" i="3"/>
  <c r="D9" i="991"/>
  <c r="I36" i="3"/>
  <c r="I180" i="3"/>
  <c r="I147" i="3"/>
  <c r="J244" i="3"/>
  <c r="J233" i="3" s="1"/>
  <c r="J232" i="3" s="1"/>
  <c r="J205" i="3"/>
  <c r="J204" i="3" s="1"/>
  <c r="J166" i="3"/>
  <c r="J158" i="3" s="1"/>
  <c r="J142" i="3"/>
  <c r="J109" i="3"/>
  <c r="J84" i="3"/>
  <c r="J36" i="3"/>
  <c r="J22" i="3"/>
  <c r="J21" i="3" s="1"/>
  <c r="I158" i="3"/>
  <c r="I100" i="3"/>
  <c r="I84" i="3"/>
  <c r="I49" i="3"/>
  <c r="I72" i="3"/>
  <c r="I89" i="3"/>
  <c r="I142" i="3"/>
  <c r="J147" i="3"/>
  <c r="J180" i="3"/>
  <c r="I109" i="3"/>
  <c r="I135" i="3"/>
  <c r="I205" i="3"/>
  <c r="I204" i="3" s="1"/>
  <c r="I22" i="3"/>
  <c r="I21" i="3" s="1"/>
  <c r="I65" i="3"/>
  <c r="I127" i="3"/>
  <c r="I244" i="3"/>
  <c r="I233" i="3" s="1"/>
  <c r="J65" i="3"/>
  <c r="J100" i="3"/>
  <c r="J135" i="3"/>
  <c r="I6" i="3"/>
  <c r="K1424" i="4"/>
  <c r="K1423" i="4" s="1"/>
  <c r="K1421" i="4"/>
  <c r="K1418" i="4"/>
  <c r="K1409" i="4"/>
  <c r="K1404" i="4"/>
  <c r="K1401" i="4"/>
  <c r="K1398" i="4"/>
  <c r="K1396" i="4"/>
  <c r="K1393" i="4"/>
  <c r="K1391" i="4"/>
  <c r="K1386" i="4"/>
  <c r="K1379" i="4"/>
  <c r="K1370" i="4"/>
  <c r="K1365" i="4"/>
  <c r="K1364" i="4" s="1"/>
  <c r="K1362" i="4"/>
  <c r="K1360" i="4"/>
  <c r="K1344" i="4"/>
  <c r="K1343" i="4" s="1"/>
  <c r="K1341" i="4"/>
  <c r="K1340" i="4" s="1"/>
  <c r="K1338" i="4"/>
  <c r="K1337" i="4" s="1"/>
  <c r="K1330" i="4"/>
  <c r="K1325" i="4"/>
  <c r="K1319" i="4"/>
  <c r="K1310" i="4"/>
  <c r="K1306" i="4"/>
  <c r="K1304" i="4"/>
  <c r="K1298" i="4"/>
  <c r="K1296" i="4"/>
  <c r="K1293" i="4"/>
  <c r="K1291" i="4"/>
  <c r="K1286" i="4"/>
  <c r="K1279" i="4"/>
  <c r="K1270" i="4"/>
  <c r="K1265" i="4"/>
  <c r="K1262" i="4"/>
  <c r="K1260" i="4"/>
  <c r="K1256" i="4"/>
  <c r="K1254" i="4"/>
  <c r="K1251" i="4"/>
  <c r="K1236" i="4"/>
  <c r="K1235" i="4" s="1"/>
  <c r="K1231" i="4"/>
  <c r="K1230" i="4" s="1"/>
  <c r="K1223" i="4"/>
  <c r="K1222" i="4" s="1"/>
  <c r="K1214" i="4"/>
  <c r="K1213" i="4" s="1"/>
  <c r="K1210" i="4"/>
  <c r="K1208" i="4"/>
  <c r="K1205" i="4"/>
  <c r="K1202" i="4"/>
  <c r="K1200" i="4"/>
  <c r="K1197" i="4"/>
  <c r="K1195" i="4"/>
  <c r="K1190" i="4"/>
  <c r="K1183" i="4"/>
  <c r="K1182" i="4" s="1"/>
  <c r="K1174" i="4"/>
  <c r="K1173" i="4" s="1"/>
  <c r="K1169" i="4"/>
  <c r="K1168" i="4" s="1"/>
  <c r="K1166" i="4"/>
  <c r="K1164" i="4"/>
  <c r="K1160" i="4"/>
  <c r="K1158" i="4"/>
  <c r="K1157" i="4" s="1"/>
  <c r="K1155" i="4"/>
  <c r="K1154" i="4" s="1"/>
  <c r="K1123" i="4"/>
  <c r="K1121" i="4"/>
  <c r="K1114" i="4"/>
  <c r="K1106" i="4"/>
  <c r="K1097" i="4"/>
  <c r="K1095" i="4"/>
  <c r="K1093" i="4"/>
  <c r="K1090" i="4"/>
  <c r="K1081" i="4"/>
  <c r="K1075" i="4"/>
  <c r="K1071" i="4" s="1"/>
  <c r="K1069" i="4"/>
  <c r="K1067" i="4"/>
  <c r="K1064" i="4"/>
  <c r="K1062" i="4"/>
  <c r="K1057" i="4"/>
  <c r="K1050" i="4"/>
  <c r="K1036" i="4"/>
  <c r="K1035" i="4" s="1"/>
  <c r="K1026" i="4"/>
  <c r="K1025" i="4" s="1"/>
  <c r="K1024" i="4" s="1"/>
  <c r="K1022" i="4"/>
  <c r="K1020" i="4"/>
  <c r="K1018" i="4"/>
  <c r="K1016" i="4"/>
  <c r="K1014" i="4"/>
  <c r="K1010" i="4"/>
  <c r="K1007" i="4"/>
  <c r="K1004" i="4"/>
  <c r="K1003" i="4" s="1"/>
  <c r="K970" i="4"/>
  <c r="K969" i="4" s="1"/>
  <c r="K968" i="4" s="1"/>
  <c r="K967" i="4" s="1"/>
  <c r="K965" i="4"/>
  <c r="K964" i="4" s="1"/>
  <c r="K963" i="4" s="1"/>
  <c r="K962" i="4" s="1"/>
  <c r="K942" i="4"/>
  <c r="K937" i="4"/>
  <c r="K930" i="4"/>
  <c r="K925" i="4" s="1"/>
  <c r="K923" i="4"/>
  <c r="K922" i="4" s="1"/>
  <c r="K916" i="4"/>
  <c r="K915" i="4" s="1"/>
  <c r="K912" i="4"/>
  <c r="K910" i="4"/>
  <c r="K908" i="4"/>
  <c r="K905" i="4"/>
  <c r="K904" i="4" s="1"/>
  <c r="K902" i="4"/>
  <c r="K901" i="4" s="1"/>
  <c r="K897" i="4"/>
  <c r="K895" i="4"/>
  <c r="K893" i="4"/>
  <c r="K889" i="4"/>
  <c r="K887" i="4"/>
  <c r="K884" i="4"/>
  <c r="K881" i="4"/>
  <c r="K879" i="4"/>
  <c r="K876" i="4"/>
  <c r="K874" i="4"/>
  <c r="K872" i="4"/>
  <c r="K869" i="4"/>
  <c r="K857" i="4"/>
  <c r="K856" i="4" s="1"/>
  <c r="K854" i="4"/>
  <c r="K852" i="4"/>
  <c r="K848" i="4"/>
  <c r="K843" i="4"/>
  <c r="K840" i="4"/>
  <c r="K838" i="4"/>
  <c r="K822" i="4"/>
  <c r="K821" i="4" s="1"/>
  <c r="K816" i="4"/>
  <c r="K808" i="4"/>
  <c r="K802" i="4"/>
  <c r="K801" i="4" s="1"/>
  <c r="K800" i="4" s="1"/>
  <c r="K791" i="4"/>
  <c r="K778" i="4"/>
  <c r="K774" i="4"/>
  <c r="K771" i="4"/>
  <c r="K770" i="4" s="1"/>
  <c r="K768" i="4"/>
  <c r="K767" i="4" s="1"/>
  <c r="K763" i="4"/>
  <c r="K761" i="4"/>
  <c r="K759" i="4"/>
  <c r="K750" i="4"/>
  <c r="K747" i="4"/>
  <c r="K744" i="4"/>
  <c r="K742" i="4"/>
  <c r="K739" i="4"/>
  <c r="K737" i="4"/>
  <c r="K735" i="4"/>
  <c r="K732" i="4"/>
  <c r="K715" i="4"/>
  <c r="K714" i="4" s="1"/>
  <c r="K712" i="4"/>
  <c r="K701" i="4"/>
  <c r="K700" i="4" s="1"/>
  <c r="K698" i="4"/>
  <c r="K696" i="4"/>
  <c r="K680" i="4"/>
  <c r="K679" i="4" s="1"/>
  <c r="K674" i="4"/>
  <c r="K673" i="4" s="1"/>
  <c r="K651" i="4"/>
  <c r="K644" i="4"/>
  <c r="K636" i="4"/>
  <c r="K635" i="4" s="1"/>
  <c r="K633" i="4"/>
  <c r="K632" i="4" s="1"/>
  <c r="K627" i="4"/>
  <c r="K621" i="4"/>
  <c r="K619" i="4"/>
  <c r="K616" i="4"/>
  <c r="K613" i="4"/>
  <c r="K594" i="4"/>
  <c r="K580" i="4"/>
  <c r="K579" i="4" s="1"/>
  <c r="K575" i="4"/>
  <c r="K574" i="4" s="1"/>
  <c r="K571" i="4"/>
  <c r="K559" i="4"/>
  <c r="K558" i="4" s="1"/>
  <c r="K553" i="4"/>
  <c r="K552" i="4" s="1"/>
  <c r="K545" i="4"/>
  <c r="K536" i="4"/>
  <c r="K535" i="4" s="1"/>
  <c r="K529" i="4"/>
  <c r="K525" i="4"/>
  <c r="K517" i="4"/>
  <c r="K509" i="4"/>
  <c r="K502" i="4"/>
  <c r="K494" i="4"/>
  <c r="K489" i="4"/>
  <c r="K484" i="4"/>
  <c r="K479" i="4"/>
  <c r="K474" i="4"/>
  <c r="K472" i="4" s="1"/>
  <c r="K468" i="4"/>
  <c r="K466" i="4"/>
  <c r="K461" i="4"/>
  <c r="K458" i="4"/>
  <c r="K455" i="4"/>
  <c r="K453" i="4"/>
  <c r="K451" i="4"/>
  <c r="K448" i="4"/>
  <c r="K444" i="4"/>
  <c r="K443" i="4" s="1"/>
  <c r="K442" i="4" s="1"/>
  <c r="K436" i="4"/>
  <c r="K434" i="4"/>
  <c r="K432" i="4"/>
  <c r="K426" i="4"/>
  <c r="K425" i="4" s="1"/>
  <c r="K422" i="4"/>
  <c r="K420" i="4"/>
  <c r="K418" i="4"/>
  <c r="K415" i="4"/>
  <c r="K410" i="4"/>
  <c r="K408" i="4"/>
  <c r="K406" i="4"/>
  <c r="K400" i="4"/>
  <c r="K384" i="4"/>
  <c r="K382" i="4"/>
  <c r="K380" i="4"/>
  <c r="K373" i="4"/>
  <c r="K363" i="4"/>
  <c r="K357" i="4"/>
  <c r="K355" i="4"/>
  <c r="K348" i="4"/>
  <c r="K343" i="4"/>
  <c r="K339" i="4"/>
  <c r="K336" i="4"/>
  <c r="K331" i="4"/>
  <c r="K328" i="4"/>
  <c r="K324" i="4"/>
  <c r="K322" i="4"/>
  <c r="K314" i="4"/>
  <c r="K312" i="4"/>
  <c r="K308" i="4"/>
  <c r="K306" i="4"/>
  <c r="K304" i="4"/>
  <c r="K302" i="4"/>
  <c r="K300" i="4"/>
  <c r="K292" i="4"/>
  <c r="K290" i="4"/>
  <c r="K284" i="4"/>
  <c r="K278" i="4"/>
  <c r="K277" i="4" s="1"/>
  <c r="K276" i="4" s="1"/>
  <c r="K275" i="4" s="1"/>
  <c r="K274" i="4" s="1"/>
  <c r="K271" i="4"/>
  <c r="K155" i="4"/>
  <c r="K146" i="4"/>
  <c r="K109" i="4"/>
  <c r="K105" i="4"/>
  <c r="K82" i="4"/>
  <c r="K67" i="4"/>
  <c r="K66" i="4" s="1"/>
  <c r="K57" i="4"/>
  <c r="K55" i="4"/>
  <c r="K52" i="4"/>
  <c r="K50" i="4"/>
  <c r="K48" i="4"/>
  <c r="K46" i="4"/>
  <c r="K41" i="4"/>
  <c r="K38" i="4"/>
  <c r="K32" i="4"/>
  <c r="K24" i="4"/>
  <c r="K22" i="4"/>
  <c r="K21" i="4" l="1"/>
  <c r="K289" i="4"/>
  <c r="K104" i="4"/>
  <c r="K1212" i="4"/>
  <c r="J221" i="3"/>
  <c r="I221" i="3"/>
  <c r="I35" i="3"/>
  <c r="I5" i="3" s="1"/>
  <c r="J35" i="3"/>
  <c r="J5" i="3" s="1"/>
  <c r="K953" i="4"/>
  <c r="K954" i="4"/>
  <c r="K815" i="4"/>
  <c r="K814" i="4" s="1"/>
  <c r="K842" i="4"/>
  <c r="K562" i="4"/>
  <c r="K941" i="4"/>
  <c r="K1113" i="4"/>
  <c r="K1253" i="4"/>
  <c r="K1369" i="4"/>
  <c r="K807" i="4"/>
  <c r="K1006" i="4"/>
  <c r="K1269" i="4"/>
  <c r="K1329" i="4"/>
  <c r="K1009" i="4"/>
  <c r="K1049" i="4"/>
  <c r="K1034" i="4" s="1"/>
  <c r="K1080" i="4"/>
  <c r="K1278" i="4"/>
  <c r="K1309" i="4"/>
  <c r="K1417" i="4"/>
  <c r="K1264" i="4"/>
  <c r="K1324" i="4"/>
  <c r="K936" i="4"/>
  <c r="K1250" i="4"/>
  <c r="K1318" i="4"/>
  <c r="K1420" i="4"/>
  <c r="K1105" i="4"/>
  <c r="K1089" i="4"/>
  <c r="K788" i="4"/>
  <c r="K534" i="4"/>
  <c r="K488" i="4"/>
  <c r="K544" i="4"/>
  <c r="K493" i="4"/>
  <c r="K646" i="4"/>
  <c r="K643" i="4"/>
  <c r="K631" i="4" s="1"/>
  <c r="K379" i="4"/>
  <c r="K1385" i="4"/>
  <c r="K463" i="4"/>
  <c r="O15" i="990"/>
  <c r="I48" i="3"/>
  <c r="K483" i="4"/>
  <c r="K447" i="4"/>
  <c r="K457" i="4"/>
  <c r="I176" i="3"/>
  <c r="K367" i="4"/>
  <c r="K460" i="4"/>
  <c r="K478" i="4"/>
  <c r="K501" i="4"/>
  <c r="K1400" i="4"/>
  <c r="J176" i="3"/>
  <c r="K528" i="4"/>
  <c r="K878" i="4"/>
  <c r="K270" i="4"/>
  <c r="K145" i="4"/>
  <c r="K40" i="4"/>
  <c r="K16" i="4"/>
  <c r="K1408" i="4"/>
  <c r="K1378" i="4"/>
  <c r="K593" i="4"/>
  <c r="K524" i="4"/>
  <c r="I71" i="3"/>
  <c r="J108" i="3"/>
  <c r="J71" i="3"/>
  <c r="J48" i="3"/>
  <c r="I108" i="3"/>
  <c r="K1395" i="4"/>
  <c r="K1359" i="4"/>
  <c r="K1358" i="4" s="1"/>
  <c r="K1285" i="4"/>
  <c r="K1163" i="4"/>
  <c r="K1162" i="4" s="1"/>
  <c r="K1066" i="4"/>
  <c r="K1056" i="4"/>
  <c r="K961" i="4"/>
  <c r="O22" i="990" s="1"/>
  <c r="K883" i="4"/>
  <c r="K741" i="4"/>
  <c r="K695" i="4"/>
  <c r="K694" i="4" s="1"/>
  <c r="K450" i="4"/>
  <c r="K417" i="4"/>
  <c r="K335" i="4"/>
  <c r="K79" i="4"/>
  <c r="K65" i="4" s="1"/>
  <c r="K54" i="4"/>
  <c r="K35" i="4"/>
  <c r="K573" i="4"/>
  <c r="K1013" i="4"/>
  <c r="K405" i="4"/>
  <c r="K297" i="4"/>
  <c r="K296" i="4" s="1"/>
  <c r="K321" i="4"/>
  <c r="K605" i="4"/>
  <c r="K847" i="4"/>
  <c r="K846" i="4" s="1"/>
  <c r="K1199" i="4"/>
  <c r="K1259" i="4"/>
  <c r="K370" i="4"/>
  <c r="K412" i="4"/>
  <c r="K672" i="4"/>
  <c r="K773" i="4"/>
  <c r="K1295" i="4"/>
  <c r="K907" i="4"/>
  <c r="K1172" i="4"/>
  <c r="K1336" i="4"/>
  <c r="K20" i="4"/>
  <c r="K45" i="4"/>
  <c r="K428" i="4"/>
  <c r="K746" i="4"/>
  <c r="K868" i="4"/>
  <c r="K1189" i="4"/>
  <c r="K618" i="4"/>
  <c r="K731" i="4"/>
  <c r="K730" i="4" s="1"/>
  <c r="K758" i="4"/>
  <c r="K837" i="4"/>
  <c r="K1116" i="4"/>
  <c r="K1204" i="4"/>
  <c r="K311" i="4"/>
  <c r="K1092" i="4"/>
  <c r="K1153" i="4"/>
  <c r="K354" i="4"/>
  <c r="K551" i="4"/>
  <c r="J1330" i="4"/>
  <c r="J1329" i="4" s="1"/>
  <c r="I1330" i="4"/>
  <c r="J1325" i="4"/>
  <c r="J1324" i="4" s="1"/>
  <c r="I1325" i="4"/>
  <c r="J1319" i="4"/>
  <c r="J1318" i="4" s="1"/>
  <c r="I1319" i="4"/>
  <c r="J1310" i="4"/>
  <c r="J1309" i="4" s="1"/>
  <c r="I1310" i="4"/>
  <c r="J1306" i="4"/>
  <c r="I1306" i="4"/>
  <c r="J1304" i="4"/>
  <c r="I1304" i="4"/>
  <c r="I1301" i="4"/>
  <c r="J1298" i="4"/>
  <c r="I1298" i="4"/>
  <c r="J1296" i="4"/>
  <c r="I1296" i="4"/>
  <c r="J1293" i="4"/>
  <c r="I1293" i="4"/>
  <c r="J1291" i="4"/>
  <c r="I1291" i="4"/>
  <c r="J1286" i="4"/>
  <c r="I1286" i="4"/>
  <c r="J1279" i="4"/>
  <c r="J1278" i="4" s="1"/>
  <c r="I1279" i="4"/>
  <c r="J1270" i="4"/>
  <c r="J1269" i="4" s="1"/>
  <c r="I1270" i="4"/>
  <c r="J1265" i="4"/>
  <c r="J1264" i="4" s="1"/>
  <c r="I1265" i="4"/>
  <c r="J1262" i="4"/>
  <c r="I1262" i="4"/>
  <c r="J1260" i="4"/>
  <c r="I1260" i="4"/>
  <c r="J1256" i="4"/>
  <c r="I1256" i="4"/>
  <c r="J1254" i="4"/>
  <c r="J1253" i="4" s="1"/>
  <c r="I1254" i="4"/>
  <c r="J1251" i="4"/>
  <c r="J1250" i="4" s="1"/>
  <c r="I1251" i="4"/>
  <c r="K103" i="4" l="1"/>
  <c r="I220" i="3"/>
  <c r="J220" i="3"/>
  <c r="K1407" i="4"/>
  <c r="K1002" i="4"/>
  <c r="K1001" i="4" s="1"/>
  <c r="I232" i="3"/>
  <c r="K836" i="4"/>
  <c r="K813" i="4" s="1"/>
  <c r="K1268" i="4"/>
  <c r="K561" i="4"/>
  <c r="K550" i="4" s="1"/>
  <c r="K1308" i="4"/>
  <c r="K1249" i="4"/>
  <c r="K1258" i="4"/>
  <c r="K935" i="4"/>
  <c r="K806" i="4"/>
  <c r="K940" i="4"/>
  <c r="K533" i="4"/>
  <c r="K492" i="4"/>
  <c r="K487" i="4"/>
  <c r="K543" i="4"/>
  <c r="K583" i="4"/>
  <c r="I1253" i="4"/>
  <c r="I1264" i="4"/>
  <c r="I1269" i="4"/>
  <c r="I1309" i="4"/>
  <c r="I1318" i="4"/>
  <c r="I1324" i="4"/>
  <c r="I1329" i="4"/>
  <c r="I1250" i="4"/>
  <c r="I1278" i="4"/>
  <c r="I47" i="3"/>
  <c r="K671" i="4"/>
  <c r="K1152" i="4"/>
  <c r="K1079" i="4"/>
  <c r="K867" i="4"/>
  <c r="K446" i="4"/>
  <c r="K527" i="4"/>
  <c r="K500" i="4"/>
  <c r="K477" i="4"/>
  <c r="K283" i="4"/>
  <c r="K269" i="4"/>
  <c r="K34" i="4"/>
  <c r="K1368" i="4"/>
  <c r="K1012" i="4"/>
  <c r="K523" i="4"/>
  <c r="K44" i="4"/>
  <c r="J47" i="3"/>
  <c r="K1384" i="4"/>
  <c r="K1055" i="4"/>
  <c r="K757" i="4"/>
  <c r="K1335" i="4"/>
  <c r="K1188" i="4"/>
  <c r="K1171" i="4" s="1"/>
  <c r="J1259" i="4"/>
  <c r="J1258" i="4" s="1"/>
  <c r="I1259" i="4"/>
  <c r="J1285" i="4"/>
  <c r="I1285" i="4"/>
  <c r="J1295" i="4"/>
  <c r="I1295" i="4"/>
  <c r="J1268" i="4"/>
  <c r="I1300" i="4"/>
  <c r="J1308" i="4"/>
  <c r="J1249" i="4"/>
  <c r="K1367" i="4" l="1"/>
  <c r="I4" i="3"/>
  <c r="J4" i="3"/>
  <c r="K1151" i="4"/>
  <c r="K1248" i="4"/>
  <c r="J226" i="3"/>
  <c r="I226" i="3"/>
  <c r="I259" i="3" s="1"/>
  <c r="I1268" i="4"/>
  <c r="I1249" i="4"/>
  <c r="K805" i="4"/>
  <c r="K934" i="4"/>
  <c r="I1308" i="4"/>
  <c r="K939" i="4"/>
  <c r="K952" i="4"/>
  <c r="K538" i="4"/>
  <c r="K532" i="4" s="1"/>
  <c r="K491" i="4"/>
  <c r="K486" i="4"/>
  <c r="I1258" i="4"/>
  <c r="K1033" i="4"/>
  <c r="K1000" i="4" s="1"/>
  <c r="D11" i="991"/>
  <c r="K476" i="4"/>
  <c r="K499" i="4"/>
  <c r="K43" i="4"/>
  <c r="K268" i="4"/>
  <c r="K267" i="4" s="1"/>
  <c r="K1334" i="4"/>
  <c r="J1248" i="4"/>
  <c r="I1284" i="4"/>
  <c r="J970" i="4"/>
  <c r="J969" i="4" s="1"/>
  <c r="J968" i="4" s="1"/>
  <c r="J967" i="4" s="1"/>
  <c r="I970" i="4"/>
  <c r="J965" i="4"/>
  <c r="J964" i="4" s="1"/>
  <c r="J963" i="4" s="1"/>
  <c r="J962" i="4" s="1"/>
  <c r="I965" i="4"/>
  <c r="J1424" i="4"/>
  <c r="J1423" i="4" s="1"/>
  <c r="J1421" i="4"/>
  <c r="J1420" i="4" s="1"/>
  <c r="J1418" i="4"/>
  <c r="J1417" i="4" s="1"/>
  <c r="J1409" i="4"/>
  <c r="J1404" i="4"/>
  <c r="J1401" i="4"/>
  <c r="J1398" i="4"/>
  <c r="J1396" i="4"/>
  <c r="J1393" i="4"/>
  <c r="J1391" i="4"/>
  <c r="J1386" i="4"/>
  <c r="J1379" i="4"/>
  <c r="J1370" i="4"/>
  <c r="J1369" i="4" s="1"/>
  <c r="J1365" i="4"/>
  <c r="J1364" i="4" s="1"/>
  <c r="J1362" i="4"/>
  <c r="J1360" i="4"/>
  <c r="J1344" i="4"/>
  <c r="J1343" i="4" s="1"/>
  <c r="J1341" i="4"/>
  <c r="J1340" i="4" s="1"/>
  <c r="J1338" i="4"/>
  <c r="J1337" i="4" s="1"/>
  <c r="J1236" i="4"/>
  <c r="J1235" i="4" s="1"/>
  <c r="J1231" i="4"/>
  <c r="J1230" i="4" s="1"/>
  <c r="J1223" i="4"/>
  <c r="J1222" i="4" s="1"/>
  <c r="J1214" i="4"/>
  <c r="J1213" i="4" s="1"/>
  <c r="J1210" i="4"/>
  <c r="J1208" i="4"/>
  <c r="J1205" i="4"/>
  <c r="J1202" i="4"/>
  <c r="J1200" i="4"/>
  <c r="J1197" i="4"/>
  <c r="J1195" i="4"/>
  <c r="J1190" i="4"/>
  <c r="J1183" i="4"/>
  <c r="J1182" i="4" s="1"/>
  <c r="J1174" i="4"/>
  <c r="J1173" i="4" s="1"/>
  <c r="J1169" i="4"/>
  <c r="J1168" i="4" s="1"/>
  <c r="J1166" i="4"/>
  <c r="J1164" i="4"/>
  <c r="J1160" i="4"/>
  <c r="J1158" i="4"/>
  <c r="J1157" i="4" s="1"/>
  <c r="J1155" i="4"/>
  <c r="J1154" i="4" s="1"/>
  <c r="J1123" i="4"/>
  <c r="J1121" i="4"/>
  <c r="J1114" i="4"/>
  <c r="J1113" i="4" s="1"/>
  <c r="J1106" i="4"/>
  <c r="J1105" i="4" s="1"/>
  <c r="J1097" i="4"/>
  <c r="J1095" i="4"/>
  <c r="J1093" i="4"/>
  <c r="J1090" i="4"/>
  <c r="J1089" i="4" s="1"/>
  <c r="J1081" i="4"/>
  <c r="J1080" i="4" s="1"/>
  <c r="J1075" i="4"/>
  <c r="J1072" i="4"/>
  <c r="J1069" i="4"/>
  <c r="J1067" i="4"/>
  <c r="J1064" i="4"/>
  <c r="J1062" i="4"/>
  <c r="J1057" i="4"/>
  <c r="J1050" i="4"/>
  <c r="J1049" i="4" s="1"/>
  <c r="J1036" i="4"/>
  <c r="J1035" i="4" s="1"/>
  <c r="J1026" i="4"/>
  <c r="J1025" i="4" s="1"/>
  <c r="J1024" i="4" s="1"/>
  <c r="J1022" i="4"/>
  <c r="J1020" i="4"/>
  <c r="J1018" i="4"/>
  <c r="J1016" i="4"/>
  <c r="J1014" i="4"/>
  <c r="J1010" i="4"/>
  <c r="J1009" i="4" s="1"/>
  <c r="J1007" i="4"/>
  <c r="J1006" i="4" s="1"/>
  <c r="J1004" i="4"/>
  <c r="J1003" i="4" s="1"/>
  <c r="J955" i="4"/>
  <c r="J954" i="4" s="1"/>
  <c r="J942" i="4"/>
  <c r="J941" i="4" s="1"/>
  <c r="J940" i="4" s="1"/>
  <c r="J939" i="4" s="1"/>
  <c r="J937" i="4"/>
  <c r="J936" i="4" s="1"/>
  <c r="J935" i="4" s="1"/>
  <c r="J934" i="4" s="1"/>
  <c r="J930" i="4"/>
  <c r="J925" i="4" s="1"/>
  <c r="J923" i="4"/>
  <c r="J922" i="4" s="1"/>
  <c r="J916" i="4"/>
  <c r="J915" i="4" s="1"/>
  <c r="J912" i="4"/>
  <c r="J910" i="4"/>
  <c r="J908" i="4"/>
  <c r="J905" i="4"/>
  <c r="J904" i="4" s="1"/>
  <c r="J902" i="4"/>
  <c r="J901" i="4" s="1"/>
  <c r="J897" i="4"/>
  <c r="J895" i="4"/>
  <c r="J893" i="4"/>
  <c r="J889" i="4"/>
  <c r="J887" i="4"/>
  <c r="J884" i="4"/>
  <c r="J881" i="4"/>
  <c r="J879" i="4"/>
  <c r="J876" i="4"/>
  <c r="J874" i="4"/>
  <c r="J872" i="4"/>
  <c r="J869" i="4"/>
  <c r="J857" i="4"/>
  <c r="J856" i="4" s="1"/>
  <c r="J854" i="4"/>
  <c r="J852" i="4"/>
  <c r="J848" i="4"/>
  <c r="J843" i="4"/>
  <c r="J840" i="4"/>
  <c r="J838" i="4"/>
  <c r="J822" i="4"/>
  <c r="J821" i="4" s="1"/>
  <c r="J816" i="4"/>
  <c r="J808" i="4"/>
  <c r="J807" i="4" s="1"/>
  <c r="J806" i="4" s="1"/>
  <c r="J805" i="4" s="1"/>
  <c r="J796" i="4"/>
  <c r="J791" i="4" s="1"/>
  <c r="J789" i="4"/>
  <c r="J788" i="4" s="1"/>
  <c r="J782" i="4"/>
  <c r="J781" i="4" s="1"/>
  <c r="J778" i="4"/>
  <c r="J776" i="4"/>
  <c r="J774" i="4"/>
  <c r="J771" i="4"/>
  <c r="J770" i="4" s="1"/>
  <c r="J768" i="4"/>
  <c r="J767" i="4" s="1"/>
  <c r="J763" i="4"/>
  <c r="J761" i="4"/>
  <c r="J759" i="4"/>
  <c r="J752" i="4"/>
  <c r="J750" i="4"/>
  <c r="J747" i="4"/>
  <c r="J744" i="4"/>
  <c r="J742" i="4"/>
  <c r="J739" i="4"/>
  <c r="J737" i="4"/>
  <c r="J735" i="4"/>
  <c r="J732" i="4"/>
  <c r="J715" i="4"/>
  <c r="J714" i="4" s="1"/>
  <c r="J712" i="4"/>
  <c r="J701" i="4"/>
  <c r="J700" i="4" s="1"/>
  <c r="J698" i="4"/>
  <c r="J696" i="4"/>
  <c r="J680" i="4"/>
  <c r="J679" i="4" s="1"/>
  <c r="J674" i="4"/>
  <c r="J673" i="4" s="1"/>
  <c r="J651" i="4"/>
  <c r="J646" i="4" s="1"/>
  <c r="J644" i="4"/>
  <c r="J643" i="4" s="1"/>
  <c r="J636" i="4"/>
  <c r="J635" i="4" s="1"/>
  <c r="J633" i="4"/>
  <c r="J632" i="4" s="1"/>
  <c r="J627" i="4"/>
  <c r="J621" i="4"/>
  <c r="J619" i="4"/>
  <c r="J616" i="4"/>
  <c r="J613" i="4"/>
  <c r="J594" i="4"/>
  <c r="J580" i="4"/>
  <c r="J579" i="4" s="1"/>
  <c r="J575" i="4"/>
  <c r="J574" i="4" s="1"/>
  <c r="J571" i="4"/>
  <c r="J562" i="4" s="1"/>
  <c r="J561" i="4" s="1"/>
  <c r="J559" i="4"/>
  <c r="J558" i="4" s="1"/>
  <c r="J553" i="4"/>
  <c r="J552" i="4" s="1"/>
  <c r="J545" i="4"/>
  <c r="J544" i="4" s="1"/>
  <c r="J543" i="4" s="1"/>
  <c r="J535" i="4"/>
  <c r="J534" i="4" s="1"/>
  <c r="J529" i="4"/>
  <c r="J525" i="4"/>
  <c r="J517" i="4"/>
  <c r="J509" i="4"/>
  <c r="J502" i="4"/>
  <c r="J494" i="4"/>
  <c r="J493" i="4" s="1"/>
  <c r="J492" i="4" s="1"/>
  <c r="J489" i="4"/>
  <c r="J488" i="4" s="1"/>
  <c r="J487" i="4" s="1"/>
  <c r="J484" i="4"/>
  <c r="J479" i="4"/>
  <c r="J474" i="4"/>
  <c r="J468" i="4"/>
  <c r="J466" i="4"/>
  <c r="J461" i="4"/>
  <c r="J458" i="4"/>
  <c r="J455" i="4"/>
  <c r="J453" i="4"/>
  <c r="J451" i="4"/>
  <c r="J448" i="4"/>
  <c r="J444" i="4"/>
  <c r="J443" i="4" s="1"/>
  <c r="J442" i="4" s="1"/>
  <c r="J436" i="4"/>
  <c r="J434" i="4"/>
  <c r="J432" i="4"/>
  <c r="J426" i="4"/>
  <c r="J425" i="4" s="1"/>
  <c r="J422" i="4"/>
  <c r="J420" i="4"/>
  <c r="J418" i="4"/>
  <c r="J415" i="4"/>
  <c r="J413" i="4"/>
  <c r="J410" i="4"/>
  <c r="J408" i="4"/>
  <c r="J406" i="4"/>
  <c r="J400" i="4"/>
  <c r="J398" i="4"/>
  <c r="J386" i="4"/>
  <c r="J384" i="4"/>
  <c r="J382" i="4"/>
  <c r="J380" i="4"/>
  <c r="J373" i="4"/>
  <c r="J371" i="4"/>
  <c r="J368" i="4"/>
  <c r="J363" i="4"/>
  <c r="J360" i="4"/>
  <c r="J357" i="4"/>
  <c r="J355" i="4"/>
  <c r="J350" i="4"/>
  <c r="J348" i="4"/>
  <c r="J346" i="4"/>
  <c r="J343" i="4"/>
  <c r="J339" i="4"/>
  <c r="J336" i="4"/>
  <c r="J331" i="4"/>
  <c r="J328" i="4"/>
  <c r="J326" i="4"/>
  <c r="J324" i="4"/>
  <c r="J322" i="4"/>
  <c r="J314" i="4"/>
  <c r="J312" i="4"/>
  <c r="J308" i="4"/>
  <c r="J306" i="4"/>
  <c r="J304" i="4"/>
  <c r="J302" i="4"/>
  <c r="J300" i="4"/>
  <c r="J298" i="4"/>
  <c r="J292" i="4"/>
  <c r="J290" i="4"/>
  <c r="J284" i="4"/>
  <c r="J278" i="4"/>
  <c r="J277" i="4" s="1"/>
  <c r="J276" i="4" s="1"/>
  <c r="J275" i="4" s="1"/>
  <c r="J274" i="4" s="1"/>
  <c r="J271" i="4"/>
  <c r="J155" i="4"/>
  <c r="J146" i="4"/>
  <c r="J109" i="4"/>
  <c r="J105" i="4"/>
  <c r="J82" i="4"/>
  <c r="J80" i="4"/>
  <c r="J67" i="4"/>
  <c r="J66" i="4" s="1"/>
  <c r="J57" i="4"/>
  <c r="J55" i="4"/>
  <c r="J52" i="4"/>
  <c r="J50" i="4"/>
  <c r="J48" i="4"/>
  <c r="J46" i="4"/>
  <c r="J41" i="4"/>
  <c r="J38" i="4"/>
  <c r="J36" i="4"/>
  <c r="J32" i="4"/>
  <c r="J24" i="4"/>
  <c r="J22" i="4"/>
  <c r="I942" i="4"/>
  <c r="I937" i="4"/>
  <c r="I930" i="4"/>
  <c r="I923" i="4"/>
  <c r="I916" i="4"/>
  <c r="I912" i="4"/>
  <c r="I910" i="4"/>
  <c r="I908" i="4"/>
  <c r="I905" i="4"/>
  <c r="I902" i="4"/>
  <c r="I897" i="4"/>
  <c r="I895" i="4"/>
  <c r="I893" i="4"/>
  <c r="I889" i="4"/>
  <c r="I887" i="4"/>
  <c r="I884" i="4"/>
  <c r="I881" i="4"/>
  <c r="I879" i="4"/>
  <c r="I876" i="4"/>
  <c r="I874" i="4"/>
  <c r="I872" i="4"/>
  <c r="I869" i="4"/>
  <c r="I857" i="4"/>
  <c r="I854" i="4"/>
  <c r="I852" i="4"/>
  <c r="I848" i="4"/>
  <c r="I843" i="4"/>
  <c r="I840" i="4"/>
  <c r="I838" i="4"/>
  <c r="I822" i="4"/>
  <c r="I816" i="4"/>
  <c r="I950" i="4"/>
  <c r="I955" i="4"/>
  <c r="I954" i="4" s="1"/>
  <c r="I278" i="4"/>
  <c r="J21" i="4" l="1"/>
  <c r="J20" i="4" s="1"/>
  <c r="J104" i="4"/>
  <c r="J259" i="3"/>
  <c r="E11" i="991"/>
  <c r="J1212" i="4"/>
  <c r="J1071" i="4"/>
  <c r="D12" i="991"/>
  <c r="D10" i="991" s="1"/>
  <c r="E12" i="991"/>
  <c r="J491" i="4"/>
  <c r="J486" i="4"/>
  <c r="J538" i="4"/>
  <c r="J533" i="4"/>
  <c r="J842" i="4"/>
  <c r="J815" i="4"/>
  <c r="I1248" i="4"/>
  <c r="I953" i="4"/>
  <c r="J953" i="4"/>
  <c r="I964" i="4"/>
  <c r="I969" i="4"/>
  <c r="I856" i="4"/>
  <c r="I1267" i="4"/>
  <c r="J379" i="4"/>
  <c r="J631" i="4"/>
  <c r="J463" i="4"/>
  <c r="I892" i="4"/>
  <c r="J847" i="4"/>
  <c r="J846" i="4" s="1"/>
  <c r="M15" i="990"/>
  <c r="I847" i="4"/>
  <c r="J367" i="4"/>
  <c r="J528" i="4"/>
  <c r="J460" i="4"/>
  <c r="J478" i="4"/>
  <c r="J289" i="4"/>
  <c r="J447" i="4"/>
  <c r="J457" i="4"/>
  <c r="J472" i="4"/>
  <c r="J501" i="4"/>
  <c r="J483" i="4"/>
  <c r="J270" i="4"/>
  <c r="J145" i="4"/>
  <c r="J103" i="4" s="1"/>
  <c r="J40" i="4"/>
  <c r="J16" i="4"/>
  <c r="J1408" i="4"/>
  <c r="J1378" i="4"/>
  <c r="J1368" i="4" s="1"/>
  <c r="J593" i="4"/>
  <c r="J583" i="4" s="1"/>
  <c r="J524" i="4"/>
  <c r="J961" i="4"/>
  <c r="J1385" i="4"/>
  <c r="J1116" i="4"/>
  <c r="J1407" i="4"/>
  <c r="J868" i="4"/>
  <c r="J878" i="4"/>
  <c r="J35" i="4"/>
  <c r="J1189" i="4"/>
  <c r="J1199" i="4"/>
  <c r="I936" i="4"/>
  <c r="J1092" i="4"/>
  <c r="J741" i="4"/>
  <c r="J883" i="4"/>
  <c r="I925" i="4"/>
  <c r="J758" i="4"/>
  <c r="J1034" i="4"/>
  <c r="J354" i="4"/>
  <c r="J412" i="4"/>
  <c r="J551" i="4"/>
  <c r="J1153" i="4"/>
  <c r="J1163" i="4"/>
  <c r="J1162" i="4" s="1"/>
  <c r="J1359" i="4"/>
  <c r="J1358" i="4" s="1"/>
  <c r="J79" i="4"/>
  <c r="J65" i="4" s="1"/>
  <c r="J335" i="4"/>
  <c r="J695" i="4"/>
  <c r="J694" i="4" s="1"/>
  <c r="J1056" i="4"/>
  <c r="J731" i="4"/>
  <c r="J773" i="4"/>
  <c r="J1395" i="4"/>
  <c r="J45" i="4"/>
  <c r="J1002" i="4"/>
  <c r="J1001" i="4" s="1"/>
  <c r="I821" i="4"/>
  <c r="I904" i="4"/>
  <c r="I907" i="4"/>
  <c r="I922" i="4"/>
  <c r="J311" i="4"/>
  <c r="J605" i="4"/>
  <c r="J907" i="4"/>
  <c r="J1013" i="4"/>
  <c r="J1204" i="4"/>
  <c r="J573" i="4"/>
  <c r="J672" i="4"/>
  <c r="I883" i="4"/>
  <c r="J54" i="4"/>
  <c r="J297" i="4"/>
  <c r="J296" i="4" s="1"/>
  <c r="J321" i="4"/>
  <c r="J370" i="4"/>
  <c r="J405" i="4"/>
  <c r="J417" i="4"/>
  <c r="J428" i="4"/>
  <c r="J450" i="4"/>
  <c r="J618" i="4"/>
  <c r="J746" i="4"/>
  <c r="J837" i="4"/>
  <c r="J1066" i="4"/>
  <c r="J1400" i="4"/>
  <c r="J1172" i="4"/>
  <c r="J1336" i="4"/>
  <c r="I941" i="4"/>
  <c r="I878" i="4"/>
  <c r="I915" i="4"/>
  <c r="I815" i="4"/>
  <c r="I837" i="4"/>
  <c r="I842" i="4"/>
  <c r="I901" i="4"/>
  <c r="I868" i="4"/>
  <c r="I277" i="4"/>
  <c r="I949" i="4"/>
  <c r="J730" i="4" l="1"/>
  <c r="E10" i="991"/>
  <c r="J532" i="4"/>
  <c r="I1247" i="4"/>
  <c r="J836" i="4"/>
  <c r="J814" i="4"/>
  <c r="J952" i="4"/>
  <c r="I935" i="4"/>
  <c r="I846" i="4"/>
  <c r="I968" i="4"/>
  <c r="I963" i="4"/>
  <c r="J283" i="4"/>
  <c r="J477" i="4"/>
  <c r="J527" i="4"/>
  <c r="J500" i="4"/>
  <c r="J269" i="4"/>
  <c r="J34" i="4"/>
  <c r="J1012" i="4"/>
  <c r="J523" i="4"/>
  <c r="J44" i="4"/>
  <c r="J1079" i="4"/>
  <c r="J550" i="4"/>
  <c r="J867" i="4"/>
  <c r="J1188" i="4"/>
  <c r="J1171" i="4" s="1"/>
  <c r="J671" i="4"/>
  <c r="J757" i="4"/>
  <c r="J1152" i="4"/>
  <c r="J446" i="4"/>
  <c r="J1055" i="4"/>
  <c r="J1384" i="4"/>
  <c r="J1367" i="4" s="1"/>
  <c r="J1335" i="4"/>
  <c r="I836" i="4"/>
  <c r="I891" i="4"/>
  <c r="I940" i="4"/>
  <c r="I814" i="4"/>
  <c r="I867" i="4"/>
  <c r="I276" i="4"/>
  <c r="I952" i="4"/>
  <c r="I948" i="4"/>
  <c r="J1151" i="4" l="1"/>
  <c r="J813" i="4"/>
  <c r="I934" i="4"/>
  <c r="I962" i="4"/>
  <c r="I967" i="4"/>
  <c r="J476" i="4"/>
  <c r="J1033" i="4"/>
  <c r="J1000" i="4" s="1"/>
  <c r="J499" i="4"/>
  <c r="J268" i="4"/>
  <c r="J267" i="4" s="1"/>
  <c r="J43" i="4"/>
  <c r="J1334" i="4"/>
  <c r="I813" i="4"/>
  <c r="I939" i="4"/>
  <c r="I845" i="4"/>
  <c r="I275" i="4"/>
  <c r="I947" i="4"/>
  <c r="I946" i="4" l="1"/>
  <c r="I961" i="4"/>
  <c r="I812" i="4"/>
  <c r="I274" i="4"/>
  <c r="H223" i="3" l="1"/>
  <c r="H222" i="3" l="1"/>
  <c r="H221" i="3" l="1"/>
  <c r="I59" i="990"/>
  <c r="I55" i="990"/>
  <c r="I48" i="990"/>
  <c r="I38" i="990"/>
  <c r="I25" i="990"/>
  <c r="I16" i="990"/>
  <c r="I12" i="990"/>
  <c r="I7" i="990" l="1"/>
  <c r="H220" i="3"/>
  <c r="I43" i="990"/>
  <c r="I37" i="990"/>
  <c r="I54" i="990"/>
  <c r="I53" i="990" s="1"/>
  <c r="I24" i="990"/>
  <c r="I5" i="990" l="1"/>
  <c r="I63" i="990" s="1"/>
  <c r="B9" i="991"/>
  <c r="C9" i="991"/>
  <c r="H235" i="3"/>
  <c r="H237" i="3"/>
  <c r="H245" i="3"/>
  <c r="H247" i="3"/>
  <c r="H257" i="3"/>
  <c r="H230" i="3"/>
  <c r="H207" i="3"/>
  <c r="H206" i="3" s="1"/>
  <c r="H209" i="3"/>
  <c r="H212" i="3"/>
  <c r="H211" i="3" s="1"/>
  <c r="H178" i="3"/>
  <c r="H181" i="3"/>
  <c r="H183" i="3"/>
  <c r="H185" i="3"/>
  <c r="H188" i="3"/>
  <c r="H191" i="3"/>
  <c r="H196" i="3"/>
  <c r="H198" i="3"/>
  <c r="H202" i="3"/>
  <c r="H174" i="3"/>
  <c r="H110" i="3"/>
  <c r="H112" i="3"/>
  <c r="H114" i="3"/>
  <c r="H120" i="3"/>
  <c r="H119" i="3" s="1"/>
  <c r="H125" i="3"/>
  <c r="H128" i="3"/>
  <c r="H130" i="3"/>
  <c r="H132" i="3"/>
  <c r="H136" i="3"/>
  <c r="H138" i="3"/>
  <c r="H140" i="3"/>
  <c r="H143" i="3"/>
  <c r="H145" i="3"/>
  <c r="H148" i="3"/>
  <c r="H150" i="3"/>
  <c r="H152" i="3"/>
  <c r="H156" i="3"/>
  <c r="H162" i="3"/>
  <c r="H164" i="3"/>
  <c r="H166" i="3"/>
  <c r="H73" i="3"/>
  <c r="H78" i="3"/>
  <c r="H80" i="3"/>
  <c r="H82" i="3"/>
  <c r="H85" i="3"/>
  <c r="H90" i="3"/>
  <c r="H93" i="3"/>
  <c r="H95" i="3"/>
  <c r="H98" i="3"/>
  <c r="H101" i="3"/>
  <c r="H103" i="3"/>
  <c r="H106" i="3"/>
  <c r="H50" i="3"/>
  <c r="H52" i="3"/>
  <c r="H54" i="3"/>
  <c r="H56" i="3"/>
  <c r="H63" i="3"/>
  <c r="H66" i="3"/>
  <c r="H69" i="3"/>
  <c r="H23" i="3"/>
  <c r="H25" i="3"/>
  <c r="H27" i="3"/>
  <c r="H29" i="3"/>
  <c r="H31" i="3"/>
  <c r="H33" i="3"/>
  <c r="H15" i="3"/>
  <c r="L10" i="4"/>
  <c r="L9" i="4" s="1"/>
  <c r="M10" i="4"/>
  <c r="M9" i="4" s="1"/>
  <c r="L17" i="4"/>
  <c r="L16" i="4" s="1"/>
  <c r="M17" i="4"/>
  <c r="M16" i="4" s="1"/>
  <c r="C8" i="991" l="1"/>
  <c r="C7" i="991" s="1"/>
  <c r="H234" i="3"/>
  <c r="B8" i="991"/>
  <c r="B7" i="991" s="1"/>
  <c r="H193" i="3"/>
  <c r="H22" i="3"/>
  <c r="H7" i="3"/>
  <c r="H43" i="3"/>
  <c r="H201" i="3"/>
  <c r="H187" i="3"/>
  <c r="H177" i="3"/>
  <c r="H229" i="3"/>
  <c r="H17" i="3"/>
  <c r="H155" i="3"/>
  <c r="H124" i="3"/>
  <c r="H256" i="3"/>
  <c r="H97" i="3"/>
  <c r="H14" i="3"/>
  <c r="H105" i="3"/>
  <c r="H173" i="3"/>
  <c r="H190" i="3"/>
  <c r="H205" i="3"/>
  <c r="H244" i="3"/>
  <c r="L8" i="4"/>
  <c r="M8" i="4"/>
  <c r="H100" i="3"/>
  <c r="H84" i="3"/>
  <c r="H142" i="3"/>
  <c r="H109" i="3"/>
  <c r="H72" i="3"/>
  <c r="H58" i="3"/>
  <c r="H36" i="3"/>
  <c r="H89" i="3"/>
  <c r="H147" i="3"/>
  <c r="H158" i="3"/>
  <c r="H127" i="3"/>
  <c r="H49" i="3"/>
  <c r="H65" i="3"/>
  <c r="H135" i="3"/>
  <c r="H180" i="3"/>
  <c r="I525" i="4"/>
  <c r="I1160" i="4"/>
  <c r="I1014" i="4"/>
  <c r="I1016" i="4"/>
  <c r="I1018" i="4"/>
  <c r="I1020" i="4"/>
  <c r="I1022" i="4"/>
  <c r="M1424" i="4"/>
  <c r="L1424" i="4"/>
  <c r="I1424" i="4"/>
  <c r="I808" i="4"/>
  <c r="L948" i="4"/>
  <c r="M948" i="4"/>
  <c r="H233" i="3" l="1"/>
  <c r="H6" i="3"/>
  <c r="H176" i="3"/>
  <c r="H21" i="3"/>
  <c r="H172" i="3"/>
  <c r="H255" i="3"/>
  <c r="H35" i="3"/>
  <c r="I807" i="4"/>
  <c r="H48" i="3"/>
  <c r="H71" i="3"/>
  <c r="H108" i="3"/>
  <c r="I1013" i="4"/>
  <c r="L444" i="4"/>
  <c r="L443" i="4" s="1"/>
  <c r="L442" i="4" s="1"/>
  <c r="M444" i="4"/>
  <c r="M443" i="4" s="1"/>
  <c r="M442" i="4" s="1"/>
  <c r="H5" i="3" l="1"/>
  <c r="H47" i="3"/>
  <c r="H232" i="3"/>
  <c r="I806" i="4"/>
  <c r="I1012" i="4"/>
  <c r="M520" i="4"/>
  <c r="L520" i="4"/>
  <c r="J508" i="4"/>
  <c r="M430" i="4"/>
  <c r="L430" i="4"/>
  <c r="M439" i="4"/>
  <c r="L439" i="4"/>
  <c r="M404" i="4"/>
  <c r="L404" i="4"/>
  <c r="J396" i="4"/>
  <c r="M391" i="4"/>
  <c r="L391" i="4"/>
  <c r="J391" i="4"/>
  <c r="M381" i="4"/>
  <c r="L381" i="4"/>
  <c r="M385" i="4"/>
  <c r="L385" i="4"/>
  <c r="M377" i="4"/>
  <c r="J377" i="4"/>
  <c r="J366" i="4"/>
  <c r="M358" i="4"/>
  <c r="L358" i="4"/>
  <c r="M337" i="4"/>
  <c r="L337" i="4"/>
  <c r="M331" i="4"/>
  <c r="L331" i="4"/>
  <c r="J334" i="4"/>
  <c r="M329" i="4"/>
  <c r="L329" i="4"/>
  <c r="M299" i="4"/>
  <c r="L299" i="4"/>
  <c r="J520" i="4" l="1"/>
  <c r="J353" i="4"/>
  <c r="J390" i="4"/>
  <c r="J389" i="4" s="1"/>
  <c r="J402" i="4"/>
  <c r="J519" i="4"/>
  <c r="J365" i="4"/>
  <c r="J333" i="4"/>
  <c r="J376" i="4"/>
  <c r="J395" i="4"/>
  <c r="J507" i="4"/>
  <c r="K352" i="4"/>
  <c r="K519" i="4"/>
  <c r="K376" i="4"/>
  <c r="I805" i="4"/>
  <c r="L580" i="4"/>
  <c r="M580" i="4"/>
  <c r="J506" i="4" l="1"/>
  <c r="J352" i="4"/>
  <c r="J342" i="4" s="1"/>
  <c r="J359" i="4"/>
  <c r="J397" i="4"/>
  <c r="J394" i="4"/>
  <c r="J375" i="4"/>
  <c r="J330" i="4"/>
  <c r="J516" i="4"/>
  <c r="K507" i="4"/>
  <c r="K375" i="4"/>
  <c r="K402" i="4"/>
  <c r="K333" i="4"/>
  <c r="K317" i="4"/>
  <c r="K516" i="4"/>
  <c r="K342" i="4"/>
  <c r="K395" i="4"/>
  <c r="K365" i="4"/>
  <c r="L613" i="4"/>
  <c r="M613" i="4"/>
  <c r="I613" i="4"/>
  <c r="L633" i="4"/>
  <c r="L632" i="4" s="1"/>
  <c r="M633" i="4"/>
  <c r="M632" i="4" s="1"/>
  <c r="I633" i="4"/>
  <c r="K506" i="4" l="1"/>
  <c r="J317" i="4"/>
  <c r="J505" i="4"/>
  <c r="J378" i="4"/>
  <c r="J320" i="4"/>
  <c r="J341" i="4"/>
  <c r="K359" i="4"/>
  <c r="K341" i="4" s="1"/>
  <c r="K316" i="4"/>
  <c r="K397" i="4"/>
  <c r="K394" i="4"/>
  <c r="K330" i="4"/>
  <c r="I632" i="4"/>
  <c r="I710" i="4"/>
  <c r="I761" i="4"/>
  <c r="L761" i="4"/>
  <c r="M761" i="4"/>
  <c r="L763" i="4"/>
  <c r="M763" i="4"/>
  <c r="I763" i="4"/>
  <c r="L803" i="4"/>
  <c r="L802" i="4" s="1"/>
  <c r="L801" i="4" s="1"/>
  <c r="L800" i="4" s="1"/>
  <c r="M803" i="4"/>
  <c r="M802" i="4" s="1"/>
  <c r="M801" i="4" s="1"/>
  <c r="M800" i="4" s="1"/>
  <c r="I803" i="4"/>
  <c r="L698" i="4"/>
  <c r="M698" i="4"/>
  <c r="L701" i="4"/>
  <c r="L700" i="4" s="1"/>
  <c r="M701" i="4"/>
  <c r="M700" i="4" s="1"/>
  <c r="I698" i="4"/>
  <c r="I701" i="4"/>
  <c r="L696" i="4"/>
  <c r="M696" i="4"/>
  <c r="L453" i="4"/>
  <c r="M453" i="4"/>
  <c r="I453" i="4"/>
  <c r="M410" i="4"/>
  <c r="L410" i="4"/>
  <c r="I410" i="4"/>
  <c r="L408" i="4"/>
  <c r="M408" i="4"/>
  <c r="I408" i="4"/>
  <c r="I1123" i="4"/>
  <c r="I1121" i="4"/>
  <c r="I1114" i="4"/>
  <c r="I1106" i="4"/>
  <c r="I1097" i="4"/>
  <c r="I1095" i="4"/>
  <c r="I1093" i="4"/>
  <c r="I1090" i="4"/>
  <c r="I1081" i="4"/>
  <c r="I1075" i="4"/>
  <c r="I1069" i="4"/>
  <c r="I1067" i="4"/>
  <c r="I1064" i="4"/>
  <c r="I1062" i="4"/>
  <c r="I1057" i="4"/>
  <c r="I1050" i="4"/>
  <c r="I1036" i="4"/>
  <c r="I1026" i="4"/>
  <c r="I1010" i="4"/>
  <c r="I1007" i="4"/>
  <c r="I1004" i="4"/>
  <c r="I715" i="4"/>
  <c r="I712" i="4"/>
  <c r="I706" i="4"/>
  <c r="I674" i="4"/>
  <c r="I479" i="4"/>
  <c r="I474" i="4"/>
  <c r="I436" i="4"/>
  <c r="I434" i="4"/>
  <c r="I432" i="4"/>
  <c r="I420" i="4"/>
  <c r="I418" i="4"/>
  <c r="I415" i="4"/>
  <c r="I406" i="4"/>
  <c r="I384" i="4"/>
  <c r="I382" i="4"/>
  <c r="I365" i="4"/>
  <c r="I363" i="4"/>
  <c r="I360" i="4"/>
  <c r="I352" i="4"/>
  <c r="I333" i="4"/>
  <c r="I331" i="4"/>
  <c r="I328" i="4"/>
  <c r="I326" i="4"/>
  <c r="I314" i="4"/>
  <c r="I308" i="4"/>
  <c r="I306" i="4"/>
  <c r="I304" i="4"/>
  <c r="I302" i="4"/>
  <c r="I472" i="4" l="1"/>
  <c r="J803" i="4"/>
  <c r="J316" i="4"/>
  <c r="I1071" i="4"/>
  <c r="K505" i="4"/>
  <c r="J504" i="4"/>
  <c r="J319" i="4"/>
  <c r="K378" i="4"/>
  <c r="K310" i="4"/>
  <c r="K320" i="4"/>
  <c r="I1089" i="4"/>
  <c r="I1025" i="4"/>
  <c r="I700" i="4"/>
  <c r="I802" i="4"/>
  <c r="I1113" i="4"/>
  <c r="I1003" i="4"/>
  <c r="I1035" i="4"/>
  <c r="I714" i="4"/>
  <c r="I1006" i="4"/>
  <c r="I1049" i="4"/>
  <c r="I1080" i="4"/>
  <c r="I673" i="4"/>
  <c r="I1009" i="4"/>
  <c r="I1105" i="4"/>
  <c r="M695" i="4"/>
  <c r="I478" i="4"/>
  <c r="I705" i="4"/>
  <c r="L695" i="4"/>
  <c r="I405" i="4"/>
  <c r="I1066" i="4"/>
  <c r="I1116" i="4"/>
  <c r="I1092" i="4"/>
  <c r="I1056" i="4"/>
  <c r="I1158" i="4"/>
  <c r="I1164" i="4"/>
  <c r="I1166" i="4"/>
  <c r="I1169" i="4"/>
  <c r="I1174" i="4"/>
  <c r="I1183" i="4"/>
  <c r="I1190" i="4"/>
  <c r="I1195" i="4"/>
  <c r="I1197" i="4"/>
  <c r="I1205" i="4"/>
  <c r="I1208" i="4"/>
  <c r="I1210" i="4"/>
  <c r="I1214" i="4"/>
  <c r="I1223" i="4"/>
  <c r="I1236" i="4"/>
  <c r="I1222" i="4" l="1"/>
  <c r="I1213" i="4"/>
  <c r="I1173" i="4"/>
  <c r="J802" i="4"/>
  <c r="J310" i="4"/>
  <c r="I704" i="4"/>
  <c r="J498" i="4"/>
  <c r="K282" i="4"/>
  <c r="K319" i="4"/>
  <c r="K504" i="4"/>
  <c r="I1034" i="4"/>
  <c r="I801" i="4"/>
  <c r="I1024" i="4"/>
  <c r="I1002" i="4"/>
  <c r="I1157" i="4"/>
  <c r="I1168" i="4"/>
  <c r="I1235" i="4"/>
  <c r="I1182" i="4"/>
  <c r="I1079" i="4"/>
  <c r="I1163" i="4"/>
  <c r="I1055" i="4"/>
  <c r="I1204" i="4"/>
  <c r="I1189" i="4"/>
  <c r="I696" i="4"/>
  <c r="I732" i="4"/>
  <c r="I735" i="4"/>
  <c r="J801" i="4" l="1"/>
  <c r="J282" i="4"/>
  <c r="J281" i="4" s="1"/>
  <c r="K281" i="4"/>
  <c r="K498" i="4"/>
  <c r="I1001" i="4"/>
  <c r="I800" i="4"/>
  <c r="I1172" i="4"/>
  <c r="I1162" i="4"/>
  <c r="I1033" i="4"/>
  <c r="I695" i="4"/>
  <c r="I737" i="4"/>
  <c r="L739" i="4"/>
  <c r="M739" i="4"/>
  <c r="I739" i="4"/>
  <c r="L742" i="4"/>
  <c r="M742" i="4"/>
  <c r="I742" i="4"/>
  <c r="L744" i="4"/>
  <c r="M744" i="4"/>
  <c r="I744" i="4"/>
  <c r="L747" i="4"/>
  <c r="M747" i="4"/>
  <c r="I747" i="4"/>
  <c r="L750" i="4"/>
  <c r="M750" i="4"/>
  <c r="I750" i="4"/>
  <c r="L752" i="4"/>
  <c r="M752" i="4"/>
  <c r="I752" i="4"/>
  <c r="L759" i="4"/>
  <c r="L758" i="4" s="1"/>
  <c r="M759" i="4"/>
  <c r="M758" i="4" s="1"/>
  <c r="I759" i="4"/>
  <c r="L768" i="4"/>
  <c r="L767" i="4" s="1"/>
  <c r="M768" i="4"/>
  <c r="M767" i="4" s="1"/>
  <c r="I768" i="4"/>
  <c r="L771" i="4"/>
  <c r="L770" i="4" s="1"/>
  <c r="M771" i="4"/>
  <c r="M770" i="4" s="1"/>
  <c r="I771" i="4"/>
  <c r="L774" i="4"/>
  <c r="M774" i="4"/>
  <c r="I774" i="4"/>
  <c r="L776" i="4"/>
  <c r="M776" i="4"/>
  <c r="I776" i="4"/>
  <c r="L778" i="4"/>
  <c r="M778" i="4"/>
  <c r="I778" i="4"/>
  <c r="L782" i="4"/>
  <c r="L781" i="4" s="1"/>
  <c r="M782" i="4"/>
  <c r="M781" i="4" s="1"/>
  <c r="I782" i="4"/>
  <c r="L789" i="4"/>
  <c r="L788" i="4" s="1"/>
  <c r="M789" i="4"/>
  <c r="M788" i="4" s="1"/>
  <c r="I789" i="4"/>
  <c r="L796" i="4"/>
  <c r="L791" i="4" s="1"/>
  <c r="M796" i="4"/>
  <c r="M791" i="4" s="1"/>
  <c r="I796" i="4"/>
  <c r="I680" i="4"/>
  <c r="I636" i="4"/>
  <c r="I644" i="4"/>
  <c r="I651" i="4"/>
  <c r="I627" i="4"/>
  <c r="I624" i="4"/>
  <c r="I619" i="4"/>
  <c r="I621" i="4"/>
  <c r="I616" i="4"/>
  <c r="I594" i="4"/>
  <c r="I571" i="4"/>
  <c r="I575" i="4"/>
  <c r="I580" i="4"/>
  <c r="I553" i="4"/>
  <c r="I559" i="4"/>
  <c r="I529" i="4"/>
  <c r="M271" i="4"/>
  <c r="M270" i="4" s="1"/>
  <c r="L271" i="4"/>
  <c r="L270" i="4" s="1"/>
  <c r="I109" i="4"/>
  <c r="I55" i="4"/>
  <c r="I57" i="4"/>
  <c r="I36" i="4"/>
  <c r="I38" i="4"/>
  <c r="I32" i="4"/>
  <c r="I24" i="4"/>
  <c r="I22" i="4"/>
  <c r="I21" i="4" l="1"/>
  <c r="I781" i="4"/>
  <c r="J800" i="4"/>
  <c r="I791" i="4"/>
  <c r="I770" i="4"/>
  <c r="I758" i="4"/>
  <c r="I694" i="4"/>
  <c r="I562" i="4"/>
  <c r="I788" i="4"/>
  <c r="I767" i="4"/>
  <c r="I558" i="4"/>
  <c r="I643" i="4"/>
  <c r="I552" i="4"/>
  <c r="I593" i="4"/>
  <c r="I635" i="4"/>
  <c r="I679" i="4"/>
  <c r="I1000" i="4"/>
  <c r="I579" i="4"/>
  <c r="I574" i="4"/>
  <c r="I528" i="4"/>
  <c r="I646" i="4"/>
  <c r="I605" i="4"/>
  <c r="I16" i="4"/>
  <c r="I9" i="4"/>
  <c r="L773" i="4"/>
  <c r="L757" i="4" s="1"/>
  <c r="I773" i="4"/>
  <c r="M773" i="4"/>
  <c r="M757" i="4" s="1"/>
  <c r="I623" i="4"/>
  <c r="L746" i="4"/>
  <c r="M741" i="4"/>
  <c r="L741" i="4"/>
  <c r="M746" i="4"/>
  <c r="I731" i="4"/>
  <c r="I746" i="4"/>
  <c r="I741" i="4"/>
  <c r="I618" i="4"/>
  <c r="M1409" i="4"/>
  <c r="M1408" i="4" s="1"/>
  <c r="L1409" i="4"/>
  <c r="L1408" i="4" s="1"/>
  <c r="I8" i="4" l="1"/>
  <c r="I730" i="4"/>
  <c r="I551" i="4"/>
  <c r="I573" i="4"/>
  <c r="I631" i="4"/>
  <c r="I527" i="4"/>
  <c r="I561" i="4"/>
  <c r="I672" i="4"/>
  <c r="I583" i="4"/>
  <c r="I757" i="4"/>
  <c r="I604" i="4"/>
  <c r="L1365" i="4"/>
  <c r="L1364" i="4" s="1"/>
  <c r="M1365" i="4"/>
  <c r="M1364" i="4" s="1"/>
  <c r="L1362" i="4"/>
  <c r="M1362" i="4"/>
  <c r="I1362" i="4"/>
  <c r="L1360" i="4"/>
  <c r="L1359" i="4" s="1"/>
  <c r="M1360" i="4"/>
  <c r="I1360" i="4"/>
  <c r="M1421" i="4"/>
  <c r="M1420" i="4" s="1"/>
  <c r="L1421" i="4"/>
  <c r="L1420" i="4" s="1"/>
  <c r="L1338" i="4"/>
  <c r="L1337" i="4" s="1"/>
  <c r="M1338" i="4"/>
  <c r="M1337" i="4" s="1"/>
  <c r="M1341" i="4"/>
  <c r="M1340" i="4" s="1"/>
  <c r="L1341" i="4"/>
  <c r="L1340" i="4" s="1"/>
  <c r="L1344" i="4"/>
  <c r="L1343" i="4" s="1"/>
  <c r="M1344" i="4"/>
  <c r="M1343" i="4" s="1"/>
  <c r="I1338" i="4"/>
  <c r="I1341" i="4"/>
  <c r="I1344" i="4"/>
  <c r="L1423" i="4"/>
  <c r="M1423" i="4"/>
  <c r="I1423" i="4"/>
  <c r="I1421" i="4"/>
  <c r="L1418" i="4"/>
  <c r="L1417" i="4" s="1"/>
  <c r="M1418" i="4"/>
  <c r="M1417" i="4" s="1"/>
  <c r="I1418" i="4"/>
  <c r="I1409" i="4"/>
  <c r="L1401" i="4"/>
  <c r="M1401" i="4"/>
  <c r="L1404" i="4"/>
  <c r="M1404" i="4"/>
  <c r="I1404" i="4"/>
  <c r="I1401" i="4"/>
  <c r="L1396" i="4"/>
  <c r="M1396" i="4"/>
  <c r="L1398" i="4"/>
  <c r="M1398" i="4"/>
  <c r="I1396" i="4"/>
  <c r="I1398" i="4"/>
  <c r="L1386" i="4"/>
  <c r="M1386" i="4"/>
  <c r="L1391" i="4"/>
  <c r="M1391" i="4"/>
  <c r="L1393" i="4"/>
  <c r="M1393" i="4"/>
  <c r="I1393" i="4"/>
  <c r="I1391" i="4"/>
  <c r="I1386" i="4"/>
  <c r="L1379" i="4"/>
  <c r="L1378" i="4" s="1"/>
  <c r="M1379" i="4"/>
  <c r="M1378" i="4" s="1"/>
  <c r="L1370" i="4"/>
  <c r="L1369" i="4" s="1"/>
  <c r="M1370" i="4"/>
  <c r="M1369" i="4" s="1"/>
  <c r="I1379" i="4"/>
  <c r="I1370" i="4"/>
  <c r="I1417" i="4" l="1"/>
  <c r="I1340" i="4"/>
  <c r="I1369" i="4"/>
  <c r="I1378" i="4"/>
  <c r="I1343" i="4"/>
  <c r="I1337" i="4"/>
  <c r="I1364" i="4"/>
  <c r="I550" i="4"/>
  <c r="I1408" i="4"/>
  <c r="I1420" i="4"/>
  <c r="I582" i="4"/>
  <c r="I1395" i="4"/>
  <c r="I1400" i="4"/>
  <c r="I1385" i="4"/>
  <c r="L1400" i="4"/>
  <c r="M1359" i="4"/>
  <c r="M1358" i="4" s="1"/>
  <c r="L1358" i="4"/>
  <c r="I1359" i="4"/>
  <c r="M1385" i="4"/>
  <c r="M1400" i="4"/>
  <c r="L1385" i="4"/>
  <c r="M1336" i="4"/>
  <c r="L1407" i="4"/>
  <c r="M1407" i="4"/>
  <c r="L1336" i="4"/>
  <c r="M1395" i="4"/>
  <c r="L1395" i="4"/>
  <c r="M1368" i="4"/>
  <c r="L1368" i="4"/>
  <c r="L1026" i="4"/>
  <c r="I1336" i="4" l="1"/>
  <c r="I1368" i="4"/>
  <c r="I1358" i="4"/>
  <c r="I1407" i="4"/>
  <c r="I1384" i="4"/>
  <c r="L1335" i="4"/>
  <c r="M1335" i="4"/>
  <c r="M1384" i="4"/>
  <c r="M1367" i="4" s="1"/>
  <c r="L1384" i="4"/>
  <c r="L1367" i="4" s="1"/>
  <c r="I1335" i="4" l="1"/>
  <c r="I1367" i="4"/>
  <c r="L1334" i="4"/>
  <c r="M1334" i="4"/>
  <c r="I1334" i="4" l="1"/>
  <c r="L494" i="4" l="1"/>
  <c r="L493" i="4" s="1"/>
  <c r="M494" i="4"/>
  <c r="M493" i="4" s="1"/>
  <c r="I494" i="4"/>
  <c r="L418" i="4"/>
  <c r="L422" i="4"/>
  <c r="L402" i="4"/>
  <c r="M402" i="4"/>
  <c r="L400" i="4"/>
  <c r="M400" i="4"/>
  <c r="I400" i="4"/>
  <c r="I493" i="4" l="1"/>
  <c r="L339" i="4"/>
  <c r="L317" i="4"/>
  <c r="M317" i="4"/>
  <c r="I492" i="4" l="1"/>
  <c r="M536" i="4"/>
  <c r="M535" i="4" s="1"/>
  <c r="M534" i="4" s="1"/>
  <c r="M533" i="4" s="1"/>
  <c r="M532" i="4" s="1"/>
  <c r="L536" i="4"/>
  <c r="L535" i="4" s="1"/>
  <c r="L534" i="4" s="1"/>
  <c r="L533" i="4" s="1"/>
  <c r="L532" i="4" s="1"/>
  <c r="M529" i="4"/>
  <c r="M528" i="4" s="1"/>
  <c r="M1155" i="4"/>
  <c r="M1154" i="4" s="1"/>
  <c r="M1158" i="4"/>
  <c r="M1157" i="4" s="1"/>
  <c r="M1164" i="4"/>
  <c r="M1166" i="4"/>
  <c r="M1169" i="4"/>
  <c r="M1168" i="4" s="1"/>
  <c r="M1174" i="4"/>
  <c r="M1173" i="4" s="1"/>
  <c r="M1183" i="4"/>
  <c r="M1182" i="4" s="1"/>
  <c r="M1190" i="4"/>
  <c r="M1195" i="4"/>
  <c r="M1197" i="4"/>
  <c r="M1200" i="4"/>
  <c r="M1202" i="4"/>
  <c r="M1205" i="4"/>
  <c r="M1208" i="4"/>
  <c r="M1210" i="4"/>
  <c r="M1214" i="4"/>
  <c r="M1213" i="4" s="1"/>
  <c r="M1223" i="4"/>
  <c r="M1222" i="4" s="1"/>
  <c r="M1231" i="4"/>
  <c r="M1230" i="4" s="1"/>
  <c r="M1236" i="4"/>
  <c r="M1235" i="4" s="1"/>
  <c r="L1155" i="4"/>
  <c r="L1154" i="4" s="1"/>
  <c r="L1158" i="4"/>
  <c r="L1157" i="4" s="1"/>
  <c r="L1164" i="4"/>
  <c r="L1166" i="4"/>
  <c r="L1169" i="4"/>
  <c r="L1168" i="4" s="1"/>
  <c r="L1174" i="4"/>
  <c r="L1173" i="4" s="1"/>
  <c r="L1183" i="4"/>
  <c r="L1182" i="4" s="1"/>
  <c r="L1190" i="4"/>
  <c r="L1195" i="4"/>
  <c r="L1197" i="4"/>
  <c r="L1200" i="4"/>
  <c r="L1202" i="4"/>
  <c r="L1205" i="4"/>
  <c r="L1208" i="4"/>
  <c r="L1210" i="4"/>
  <c r="L1214" i="4"/>
  <c r="L1213" i="4" s="1"/>
  <c r="L1223" i="4"/>
  <c r="L1222" i="4" s="1"/>
  <c r="L1231" i="4"/>
  <c r="L1230" i="4" s="1"/>
  <c r="L1236" i="4"/>
  <c r="L1235" i="4" s="1"/>
  <c r="M22" i="4"/>
  <c r="M24" i="4"/>
  <c r="M32" i="4"/>
  <c r="M36" i="4"/>
  <c r="M38" i="4"/>
  <c r="M41" i="4"/>
  <c r="M40" i="4" s="1"/>
  <c r="M55" i="4"/>
  <c r="M57" i="4"/>
  <c r="M67" i="4"/>
  <c r="M66" i="4" s="1"/>
  <c r="M80" i="4"/>
  <c r="M82" i="4"/>
  <c r="M105" i="4"/>
  <c r="M109" i="4"/>
  <c r="M124" i="4"/>
  <c r="M119" i="4" s="1"/>
  <c r="M146" i="4"/>
  <c r="M145" i="4" s="1"/>
  <c r="M269" i="4"/>
  <c r="M285" i="4"/>
  <c r="M284" i="4" s="1"/>
  <c r="M290" i="4"/>
  <c r="M289" i="4" s="1"/>
  <c r="M293" i="4"/>
  <c r="M292" i="4" s="1"/>
  <c r="M298" i="4"/>
  <c r="M300" i="4"/>
  <c r="M302" i="4"/>
  <c r="M304" i="4"/>
  <c r="M306" i="4"/>
  <c r="M308" i="4"/>
  <c r="M312" i="4"/>
  <c r="M314" i="4"/>
  <c r="M316" i="4"/>
  <c r="M322" i="4"/>
  <c r="M324" i="4"/>
  <c r="M326" i="4"/>
  <c r="M328" i="4"/>
  <c r="M333" i="4"/>
  <c r="M330" i="4" s="1"/>
  <c r="M336" i="4"/>
  <c r="M339" i="4"/>
  <c r="M343" i="4"/>
  <c r="M346" i="4"/>
  <c r="M348" i="4"/>
  <c r="M350" i="4"/>
  <c r="M352" i="4"/>
  <c r="M355" i="4"/>
  <c r="M357" i="4"/>
  <c r="M360" i="4"/>
  <c r="M363" i="4"/>
  <c r="M365" i="4"/>
  <c r="M368" i="4"/>
  <c r="M367" i="4" s="1"/>
  <c r="M371" i="4"/>
  <c r="M373" i="4"/>
  <c r="M376" i="4"/>
  <c r="M375" i="4" s="1"/>
  <c r="M380" i="4"/>
  <c r="M382" i="4"/>
  <c r="M384" i="4"/>
  <c r="M386" i="4"/>
  <c r="M390" i="4"/>
  <c r="M389" i="4" s="1"/>
  <c r="M395" i="4"/>
  <c r="M394" i="4" s="1"/>
  <c r="M398" i="4"/>
  <c r="M406" i="4"/>
  <c r="M413" i="4"/>
  <c r="M415" i="4"/>
  <c r="M418" i="4"/>
  <c r="M420" i="4"/>
  <c r="M422" i="4"/>
  <c r="M426" i="4"/>
  <c r="M425" i="4" s="1"/>
  <c r="M429" i="4"/>
  <c r="M432" i="4"/>
  <c r="M434" i="4"/>
  <c r="M436" i="4"/>
  <c r="L22" i="4"/>
  <c r="L24" i="4"/>
  <c r="L32" i="4"/>
  <c r="L36" i="4"/>
  <c r="L38" i="4"/>
  <c r="L41" i="4"/>
  <c r="L40" i="4" s="1"/>
  <c r="L55" i="4"/>
  <c r="L57" i="4"/>
  <c r="L67" i="4"/>
  <c r="L66" i="4" s="1"/>
  <c r="L80" i="4"/>
  <c r="L82" i="4"/>
  <c r="L105" i="4"/>
  <c r="L109" i="4"/>
  <c r="L124" i="4"/>
  <c r="L119" i="4" s="1"/>
  <c r="L146" i="4"/>
  <c r="L145" i="4" s="1"/>
  <c r="L269" i="4"/>
  <c r="I312" i="4"/>
  <c r="L285" i="4"/>
  <c r="L284" i="4" s="1"/>
  <c r="L290" i="4"/>
  <c r="L289" i="4" s="1"/>
  <c r="L293" i="4"/>
  <c r="L292" i="4" s="1"/>
  <c r="L298" i="4"/>
  <c r="L300" i="4"/>
  <c r="L302" i="4"/>
  <c r="L304" i="4"/>
  <c r="L306" i="4"/>
  <c r="L308" i="4"/>
  <c r="L312" i="4"/>
  <c r="L314" i="4"/>
  <c r="L316" i="4"/>
  <c r="L322" i="4"/>
  <c r="L324" i="4"/>
  <c r="L326" i="4"/>
  <c r="L328" i="4"/>
  <c r="L333" i="4"/>
  <c r="L330" i="4" s="1"/>
  <c r="L336" i="4"/>
  <c r="L343" i="4"/>
  <c r="L346" i="4"/>
  <c r="L348" i="4"/>
  <c r="L350" i="4"/>
  <c r="L352" i="4"/>
  <c r="L355" i="4"/>
  <c r="L357" i="4"/>
  <c r="L360" i="4"/>
  <c r="L363" i="4"/>
  <c r="L365" i="4"/>
  <c r="L368" i="4"/>
  <c r="L367" i="4" s="1"/>
  <c r="L371" i="4"/>
  <c r="L373" i="4"/>
  <c r="L376" i="4"/>
  <c r="L375" i="4" s="1"/>
  <c r="L380" i="4"/>
  <c r="L382" i="4"/>
  <c r="L384" i="4"/>
  <c r="L386" i="4"/>
  <c r="L390" i="4"/>
  <c r="L389" i="4" s="1"/>
  <c r="L395" i="4"/>
  <c r="L394" i="4" s="1"/>
  <c r="L398" i="4"/>
  <c r="L406" i="4"/>
  <c r="L413" i="4"/>
  <c r="L415" i="4"/>
  <c r="L420" i="4"/>
  <c r="L417" i="4" s="1"/>
  <c r="L426" i="4"/>
  <c r="L425" i="4" s="1"/>
  <c r="L429" i="4"/>
  <c r="L432" i="4"/>
  <c r="L434" i="4"/>
  <c r="L436" i="4"/>
  <c r="M448" i="4"/>
  <c r="M447" i="4" s="1"/>
  <c r="M451" i="4"/>
  <c r="M455" i="4"/>
  <c r="M458" i="4"/>
  <c r="M457" i="4" s="1"/>
  <c r="M461" i="4"/>
  <c r="M460" i="4" s="1"/>
  <c r="M466" i="4"/>
  <c r="M468" i="4"/>
  <c r="M474" i="4"/>
  <c r="M472" i="4" s="1"/>
  <c r="L448" i="4"/>
  <c r="L447" i="4" s="1"/>
  <c r="L451" i="4"/>
  <c r="L455" i="4"/>
  <c r="L458" i="4"/>
  <c r="L457" i="4" s="1"/>
  <c r="L461" i="4"/>
  <c r="L460" i="4" s="1"/>
  <c r="L466" i="4"/>
  <c r="L468" i="4"/>
  <c r="L474" i="4"/>
  <c r="L472" i="4" s="1"/>
  <c r="M479" i="4"/>
  <c r="M478" i="4" s="1"/>
  <c r="M484" i="4"/>
  <c r="M483" i="4" s="1"/>
  <c r="M492" i="4"/>
  <c r="L479" i="4"/>
  <c r="L478" i="4" s="1"/>
  <c r="L484" i="4"/>
  <c r="L483" i="4" s="1"/>
  <c r="L492" i="4"/>
  <c r="M502" i="4"/>
  <c r="M501" i="4" s="1"/>
  <c r="L502" i="4"/>
  <c r="L501" i="4" s="1"/>
  <c r="M507" i="4"/>
  <c r="M509" i="4"/>
  <c r="M517" i="4"/>
  <c r="L507" i="4"/>
  <c r="L509" i="4"/>
  <c r="L517" i="4"/>
  <c r="M525" i="4"/>
  <c r="M524" i="4" s="1"/>
  <c r="L525" i="4"/>
  <c r="L524" i="4" s="1"/>
  <c r="L529" i="4"/>
  <c r="L528" i="4" s="1"/>
  <c r="M545" i="4"/>
  <c r="M544" i="4" s="1"/>
  <c r="M543" i="4" s="1"/>
  <c r="L545" i="4"/>
  <c r="L544" i="4" s="1"/>
  <c r="L543" i="4" s="1"/>
  <c r="M553" i="4"/>
  <c r="M552" i="4" s="1"/>
  <c r="M559" i="4"/>
  <c r="M558" i="4" s="1"/>
  <c r="L553" i="4"/>
  <c r="L552" i="4" s="1"/>
  <c r="L559" i="4"/>
  <c r="L558" i="4" s="1"/>
  <c r="M571" i="4"/>
  <c r="M562" i="4" s="1"/>
  <c r="M561" i="4" s="1"/>
  <c r="L571" i="4"/>
  <c r="L562" i="4" s="1"/>
  <c r="L561" i="4" s="1"/>
  <c r="M575" i="4"/>
  <c r="M574" i="4" s="1"/>
  <c r="M579" i="4"/>
  <c r="L575" i="4"/>
  <c r="L574" i="4" s="1"/>
  <c r="L579" i="4"/>
  <c r="M594" i="4"/>
  <c r="M593" i="4" s="1"/>
  <c r="M583" i="4" s="1"/>
  <c r="L594" i="4"/>
  <c r="L593" i="4" s="1"/>
  <c r="L583" i="4" s="1"/>
  <c r="M616" i="4"/>
  <c r="M605" i="4" s="1"/>
  <c r="M619" i="4"/>
  <c r="M621" i="4"/>
  <c r="M624" i="4"/>
  <c r="M627" i="4"/>
  <c r="L616" i="4"/>
  <c r="L605" i="4" s="1"/>
  <c r="L619" i="4"/>
  <c r="L621" i="4"/>
  <c r="L624" i="4"/>
  <c r="L627" i="4"/>
  <c r="M636" i="4"/>
  <c r="M635" i="4" s="1"/>
  <c r="M644" i="4"/>
  <c r="M643" i="4" s="1"/>
  <c r="M651" i="4"/>
  <c r="M646" i="4" s="1"/>
  <c r="L636" i="4"/>
  <c r="L635" i="4" s="1"/>
  <c r="L644" i="4"/>
  <c r="L643" i="4" s="1"/>
  <c r="L651" i="4"/>
  <c r="L646" i="4" s="1"/>
  <c r="M712" i="4"/>
  <c r="M715" i="4"/>
  <c r="M714" i="4" s="1"/>
  <c r="M732" i="4"/>
  <c r="M735" i="4"/>
  <c r="M737" i="4"/>
  <c r="M674" i="4"/>
  <c r="M673" i="4" s="1"/>
  <c r="M680" i="4"/>
  <c r="M679" i="4" s="1"/>
  <c r="M694" i="4"/>
  <c r="L737" i="4"/>
  <c r="L735" i="4"/>
  <c r="L732" i="4"/>
  <c r="L715" i="4"/>
  <c r="L714" i="4" s="1"/>
  <c r="L712" i="4"/>
  <c r="L694" i="4"/>
  <c r="L680" i="4"/>
  <c r="L679" i="4" s="1"/>
  <c r="L674" i="4"/>
  <c r="L673" i="4" s="1"/>
  <c r="M947" i="4"/>
  <c r="M955" i="4"/>
  <c r="M952" i="4" s="1"/>
  <c r="L955" i="4"/>
  <c r="L952" i="4" s="1"/>
  <c r="M1057" i="4"/>
  <c r="M1062" i="4"/>
  <c r="M1081" i="4"/>
  <c r="M1080" i="4" s="1"/>
  <c r="M1089" i="4"/>
  <c r="M1093" i="4"/>
  <c r="M1095" i="4"/>
  <c r="M1097" i="4"/>
  <c r="M1106" i="4"/>
  <c r="M1105" i="4" s="1"/>
  <c r="M1114" i="4"/>
  <c r="M1113" i="4" s="1"/>
  <c r="M1121" i="4"/>
  <c r="M1123" i="4"/>
  <c r="L1123" i="4"/>
  <c r="L1121" i="4"/>
  <c r="L1114" i="4"/>
  <c r="L1113" i="4" s="1"/>
  <c r="L1106" i="4"/>
  <c r="L1105" i="4" s="1"/>
  <c r="L1097" i="4"/>
  <c r="L1095" i="4"/>
  <c r="L1093" i="4"/>
  <c r="L1089" i="4"/>
  <c r="L1081" i="4"/>
  <c r="L1080" i="4" s="1"/>
  <c r="M1067" i="4"/>
  <c r="M1069" i="4"/>
  <c r="M1072" i="4"/>
  <c r="M1075" i="4"/>
  <c r="M1036" i="4"/>
  <c r="M1035" i="4" s="1"/>
  <c r="M1050" i="4"/>
  <c r="M1049" i="4" s="1"/>
  <c r="L1036" i="4"/>
  <c r="L1035" i="4" s="1"/>
  <c r="M1026" i="4"/>
  <c r="M1025" i="4" s="1"/>
  <c r="M1024" i="4" s="1"/>
  <c r="L1025" i="4"/>
  <c r="L1024" i="4" s="1"/>
  <c r="M1007" i="4"/>
  <c r="M1006" i="4" s="1"/>
  <c r="M1010" i="4"/>
  <c r="M1009" i="4" s="1"/>
  <c r="L1010" i="4"/>
  <c r="L1009" i="4" s="1"/>
  <c r="L1007" i="4"/>
  <c r="L1006" i="4" s="1"/>
  <c r="M1004" i="4"/>
  <c r="M1003" i="4" s="1"/>
  <c r="L1004" i="4"/>
  <c r="L1003" i="4" s="1"/>
  <c r="L1075" i="4"/>
  <c r="L1072" i="4"/>
  <c r="L1069" i="4"/>
  <c r="L1067" i="4"/>
  <c r="L1057" i="4"/>
  <c r="L1050" i="4"/>
  <c r="L1049" i="4" s="1"/>
  <c r="L1062" i="4"/>
  <c r="I535" i="4" l="1"/>
  <c r="I491" i="4"/>
  <c r="L705" i="4"/>
  <c r="L704" i="4" s="1"/>
  <c r="M631" i="4"/>
  <c r="M705" i="4"/>
  <c r="M704" i="4" s="1"/>
  <c r="L631" i="4"/>
  <c r="L450" i="4"/>
  <c r="M450" i="4"/>
  <c r="L947" i="4"/>
  <c r="L946" i="4" s="1"/>
  <c r="L405" i="4"/>
  <c r="M405" i="4"/>
  <c r="M1212" i="4"/>
  <c r="M491" i="4"/>
  <c r="L491" i="4"/>
  <c r="L268" i="4"/>
  <c r="L267" i="4" s="1"/>
  <c r="M268" i="4"/>
  <c r="M267" i="4" s="1"/>
  <c r="L527" i="4"/>
  <c r="M527" i="4"/>
  <c r="L523" i="4"/>
  <c r="M523" i="4"/>
  <c r="M500" i="4"/>
  <c r="L500" i="4"/>
  <c r="M354" i="4"/>
  <c r="L370" i="4"/>
  <c r="M1199" i="4"/>
  <c r="L359" i="4"/>
  <c r="M1163" i="4"/>
  <c r="M1162" i="4" s="1"/>
  <c r="L1071" i="4"/>
  <c r="L506" i="4"/>
  <c r="M618" i="4"/>
  <c r="L463" i="4"/>
  <c r="L477" i="4"/>
  <c r="L1066" i="4"/>
  <c r="L672" i="4"/>
  <c r="L671" i="4" s="1"/>
  <c r="L412" i="4"/>
  <c r="M1204" i="4"/>
  <c r="M1189" i="4"/>
  <c r="L551" i="4"/>
  <c r="L1116" i="4"/>
  <c r="L618" i="4"/>
  <c r="L397" i="4"/>
  <c r="L21" i="4"/>
  <c r="L1189" i="4"/>
  <c r="L283" i="4"/>
  <c r="M672" i="4"/>
  <c r="M671" i="4" s="1"/>
  <c r="M79" i="4"/>
  <c r="L1199" i="4"/>
  <c r="L1204" i="4"/>
  <c r="L379" i="4"/>
  <c r="L731" i="4"/>
  <c r="L623" i="4"/>
  <c r="L573" i="4"/>
  <c r="M463" i="4"/>
  <c r="L321" i="4"/>
  <c r="L311" i="4"/>
  <c r="L310" i="4" s="1"/>
  <c r="L79" i="4"/>
  <c r="L54" i="4"/>
  <c r="L35" i="4"/>
  <c r="M397" i="4"/>
  <c r="M335" i="4"/>
  <c r="L1163" i="4"/>
  <c r="L1162" i="4" s="1"/>
  <c r="L1056" i="4"/>
  <c r="M1066" i="4"/>
  <c r="L1092" i="4"/>
  <c r="L428" i="4"/>
  <c r="L342" i="4"/>
  <c r="L104" i="4"/>
  <c r="M417" i="4"/>
  <c r="L1002" i="4"/>
  <c r="L1001" i="4" s="1"/>
  <c r="L1034" i="4"/>
  <c r="M1056" i="4"/>
  <c r="M516" i="4"/>
  <c r="L335" i="4"/>
  <c r="L297" i="4"/>
  <c r="L296" i="4" s="1"/>
  <c r="L1153" i="4"/>
  <c r="L1212" i="4"/>
  <c r="L1172" i="4"/>
  <c r="M1034" i="4"/>
  <c r="M1092" i="4"/>
  <c r="M731" i="4"/>
  <c r="M623" i="4"/>
  <c r="L516" i="4"/>
  <c r="M506" i="4"/>
  <c r="L354" i="4"/>
  <c r="M412" i="4"/>
  <c r="M370" i="4"/>
  <c r="M311" i="4"/>
  <c r="M310" i="4" s="1"/>
  <c r="M104" i="4"/>
  <c r="M35" i="4"/>
  <c r="M573" i="4"/>
  <c r="M379" i="4"/>
  <c r="M359" i="4"/>
  <c r="M342" i="4"/>
  <c r="M321" i="4"/>
  <c r="M54" i="4"/>
  <c r="M1002" i="4"/>
  <c r="M1001" i="4" s="1"/>
  <c r="M1071" i="4"/>
  <c r="M1116" i="4"/>
  <c r="M551" i="4"/>
  <c r="M428" i="4"/>
  <c r="M297" i="4"/>
  <c r="M296" i="4" s="1"/>
  <c r="M21" i="4"/>
  <c r="M1172" i="4"/>
  <c r="M1153" i="4"/>
  <c r="M283" i="4"/>
  <c r="M477" i="4"/>
  <c r="M946" i="4"/>
  <c r="I534" i="4" l="1"/>
  <c r="M320" i="4"/>
  <c r="L320" i="4"/>
  <c r="L1152" i="4"/>
  <c r="M499" i="4"/>
  <c r="L499" i="4"/>
  <c r="M476" i="4"/>
  <c r="L476" i="4"/>
  <c r="M44" i="4"/>
  <c r="M34" i="4"/>
  <c r="M103" i="4"/>
  <c r="M20" i="4"/>
  <c r="M65" i="4"/>
  <c r="L446" i="4"/>
  <c r="L103" i="4"/>
  <c r="M604" i="4"/>
  <c r="M582" i="4" s="1"/>
  <c r="L65" i="4"/>
  <c r="L1055" i="4"/>
  <c r="L505" i="4"/>
  <c r="L44" i="4"/>
  <c r="M1055" i="4"/>
  <c r="L730" i="4"/>
  <c r="L703" i="4" s="1"/>
  <c r="L670" i="4" s="1"/>
  <c r="L1079" i="4"/>
  <c r="L1188" i="4"/>
  <c r="L1171" i="4" s="1"/>
  <c r="L34" i="4"/>
  <c r="L604" i="4"/>
  <c r="L582" i="4" s="1"/>
  <c r="L550" i="4"/>
  <c r="M446" i="4"/>
  <c r="M1188" i="4"/>
  <c r="M1171" i="4" s="1"/>
  <c r="L20" i="4"/>
  <c r="M1079" i="4"/>
  <c r="L282" i="4"/>
  <c r="L378" i="4"/>
  <c r="M1152" i="4"/>
  <c r="M550" i="4"/>
  <c r="M505" i="4"/>
  <c r="M341" i="4"/>
  <c r="M282" i="4"/>
  <c r="M730" i="4"/>
  <c r="M703" i="4" s="1"/>
  <c r="M670" i="4" s="1"/>
  <c r="L341" i="4"/>
  <c r="M378" i="4"/>
  <c r="I533" i="4" l="1"/>
  <c r="M7" i="4"/>
  <c r="L7" i="4"/>
  <c r="L319" i="4"/>
  <c r="L281" i="4" s="1"/>
  <c r="M319" i="4"/>
  <c r="M281" i="4" s="1"/>
  <c r="M504" i="4"/>
  <c r="M498" i="4" s="1"/>
  <c r="L504" i="4"/>
  <c r="L498" i="4" s="1"/>
  <c r="M43" i="4"/>
  <c r="L43" i="4"/>
  <c r="M549" i="4"/>
  <c r="L1033" i="4"/>
  <c r="L1000" i="4" s="1"/>
  <c r="M1033" i="4"/>
  <c r="M1000" i="4" s="1"/>
  <c r="L549" i="4"/>
  <c r="M1151" i="4"/>
  <c r="L1151" i="4"/>
  <c r="L6" i="4" l="1"/>
  <c r="M6" i="4"/>
  <c r="M1435" i="4" s="1"/>
  <c r="I1231" i="4"/>
  <c r="I1202" i="4"/>
  <c r="I1200" i="4"/>
  <c r="I1155" i="4"/>
  <c r="I545" i="4"/>
  <c r="I524" i="4"/>
  <c r="I519" i="4"/>
  <c r="I517" i="4"/>
  <c r="I509" i="4"/>
  <c r="I507" i="4"/>
  <c r="I502" i="4"/>
  <c r="I489" i="4"/>
  <c r="I484" i="4"/>
  <c r="I468" i="4"/>
  <c r="I461" i="4"/>
  <c r="I458" i="4"/>
  <c r="I455" i="4"/>
  <c r="I451" i="4"/>
  <c r="I448" i="4"/>
  <c r="I444" i="4"/>
  <c r="I426" i="4"/>
  <c r="I422" i="4"/>
  <c r="I402" i="4"/>
  <c r="I395" i="4"/>
  <c r="I390" i="4"/>
  <c r="I380" i="4"/>
  <c r="I376" i="4"/>
  <c r="I373" i="4"/>
  <c r="I371" i="4"/>
  <c r="I367" i="4"/>
  <c r="I355" i="4"/>
  <c r="I348" i="4"/>
  <c r="I343" i="4"/>
  <c r="I339" i="4"/>
  <c r="I336" i="4"/>
  <c r="I324" i="4"/>
  <c r="I322" i="4"/>
  <c r="I316" i="4"/>
  <c r="I300" i="4"/>
  <c r="I298" i="4"/>
  <c r="I290" i="4"/>
  <c r="I271" i="4"/>
  <c r="I155" i="4"/>
  <c r="I146" i="4"/>
  <c r="I105" i="4"/>
  <c r="I80" i="4"/>
  <c r="I52" i="4"/>
  <c r="I50" i="4"/>
  <c r="I48" i="4"/>
  <c r="I46" i="4"/>
  <c r="I41" i="4"/>
  <c r="H251" i="3"/>
  <c r="H228" i="3"/>
  <c r="H204" i="3"/>
  <c r="H4" i="3" l="1"/>
  <c r="I506" i="4"/>
  <c r="I389" i="4"/>
  <c r="I463" i="4"/>
  <c r="H227" i="3"/>
  <c r="H226" i="3" s="1"/>
  <c r="I488" i="4"/>
  <c r="I544" i="4"/>
  <c r="I425" i="4"/>
  <c r="I1230" i="4"/>
  <c r="I443" i="4"/>
  <c r="I1154" i="4"/>
  <c r="I501" i="4"/>
  <c r="I483" i="4"/>
  <c r="I460" i="4"/>
  <c r="I457" i="4"/>
  <c r="I447" i="4"/>
  <c r="I270" i="4"/>
  <c r="I145" i="4"/>
  <c r="I394" i="4"/>
  <c r="I104" i="4"/>
  <c r="I103" i="4" s="1"/>
  <c r="I375" i="4"/>
  <c r="I40" i="4"/>
  <c r="I292" i="4"/>
  <c r="I289" i="4"/>
  <c r="I284" i="4"/>
  <c r="I450" i="4"/>
  <c r="L1435" i="4"/>
  <c r="I523" i="4"/>
  <c r="I516" i="4"/>
  <c r="I67" i="4"/>
  <c r="I335" i="4"/>
  <c r="I311" i="4"/>
  <c r="I412" i="4"/>
  <c r="I370" i="4"/>
  <c r="I35" i="4"/>
  <c r="I45" i="4"/>
  <c r="I79" i="4"/>
  <c r="I354" i="4"/>
  <c r="I417" i="4"/>
  <c r="I1199" i="4"/>
  <c r="I428" i="4"/>
  <c r="H259" i="3" l="1"/>
  <c r="I66" i="4"/>
  <c r="I65" i="4" s="1"/>
  <c r="I1212" i="4"/>
  <c r="I505" i="4"/>
  <c r="C12" i="991"/>
  <c r="B12" i="991"/>
  <c r="B11" i="991"/>
  <c r="C11" i="991"/>
  <c r="I269" i="4"/>
  <c r="I543" i="4"/>
  <c r="I487" i="4"/>
  <c r="I1188" i="4"/>
  <c r="I310" i="4"/>
  <c r="I1153" i="4"/>
  <c r="I500" i="4"/>
  <c r="I442" i="4"/>
  <c r="I283" i="4"/>
  <c r="I446" i="4"/>
  <c r="I397" i="4"/>
  <c r="I321" i="4"/>
  <c r="I34" i="4"/>
  <c r="I330" i="4"/>
  <c r="I297" i="4"/>
  <c r="I379" i="4"/>
  <c r="I342" i="4"/>
  <c r="I359" i="4"/>
  <c r="I54" i="4"/>
  <c r="I1171" i="4" l="1"/>
  <c r="I538" i="4"/>
  <c r="B10" i="991"/>
  <c r="B13" i="991" s="1"/>
  <c r="C10" i="991"/>
  <c r="C13" i="991" s="1"/>
  <c r="I268" i="4"/>
  <c r="I499" i="4"/>
  <c r="I486" i="4"/>
  <c r="I296" i="4"/>
  <c r="I44" i="4"/>
  <c r="I1152" i="4"/>
  <c r="I671" i="4"/>
  <c r="I378" i="4"/>
  <c r="I477" i="4"/>
  <c r="I20" i="4"/>
  <c r="I320" i="4"/>
  <c r="I341" i="4"/>
  <c r="I267" i="4" l="1"/>
  <c r="I43" i="4"/>
  <c r="I282" i="4"/>
  <c r="I1151" i="4"/>
  <c r="I532" i="4"/>
  <c r="I7" i="4"/>
  <c r="I319" i="4"/>
  <c r="I476" i="4"/>
  <c r="I703" i="4"/>
  <c r="I504" i="4"/>
  <c r="I6" i="4" l="1"/>
  <c r="I498" i="4"/>
  <c r="I281" i="4"/>
  <c r="I670" i="4"/>
  <c r="I549" i="4"/>
  <c r="I1435" i="4" l="1"/>
  <c r="J9" i="4" l="1"/>
  <c r="K9" i="4"/>
  <c r="K8" i="4" s="1"/>
  <c r="J8" i="4" l="1"/>
  <c r="J7" i="4" l="1"/>
  <c r="K7" i="4"/>
  <c r="K6" i="4" s="1"/>
  <c r="J6" i="4" l="1"/>
  <c r="K624" i="4"/>
  <c r="J626" i="4"/>
  <c r="J624" i="4" l="1"/>
  <c r="J623" i="4" s="1"/>
  <c r="K623" i="4"/>
  <c r="J604" i="4" l="1"/>
  <c r="K604" i="4"/>
  <c r="K582" i="4" l="1"/>
  <c r="J582" i="4"/>
  <c r="K549" i="4" l="1"/>
  <c r="J549" i="4"/>
  <c r="K950" i="4" l="1"/>
  <c r="K949" i="4" l="1"/>
  <c r="J950" i="4"/>
  <c r="K948" i="4" l="1"/>
  <c r="J949" i="4"/>
  <c r="K947" i="4" l="1"/>
  <c r="J948" i="4"/>
  <c r="K946" i="4" l="1"/>
  <c r="J947" i="4"/>
  <c r="M22" i="990" l="1"/>
  <c r="J946" i="4"/>
  <c r="K1301" i="4" l="1"/>
  <c r="J1303" i="4"/>
  <c r="J1301" i="4" l="1"/>
  <c r="K1300" i="4"/>
  <c r="K1284" i="4" l="1"/>
  <c r="J1300" i="4"/>
  <c r="K1267" i="4" l="1"/>
  <c r="J1284" i="4"/>
  <c r="J1267" i="4" s="1"/>
  <c r="K1247" i="4" l="1"/>
  <c r="J1247" i="4"/>
  <c r="K899" i="4" l="1"/>
  <c r="J899" i="4"/>
  <c r="K892" i="4" l="1"/>
  <c r="J892" i="4"/>
  <c r="K891" i="4" l="1"/>
  <c r="J891" i="4"/>
  <c r="K845" i="4" l="1"/>
  <c r="J845" i="4"/>
  <c r="K812" i="4" l="1"/>
  <c r="J812" i="4"/>
  <c r="O19" i="990" l="1"/>
  <c r="J14" i="990"/>
  <c r="J13" i="990" s="1"/>
  <c r="J12" i="990" s="1"/>
  <c r="K13" i="990"/>
  <c r="K12" i="990" s="1"/>
  <c r="J20" i="990" l="1"/>
  <c r="K20" i="990"/>
  <c r="J17" i="990"/>
  <c r="K17" i="990"/>
  <c r="K16" i="990" l="1"/>
  <c r="K7" i="990" s="1"/>
  <c r="K5" i="990" s="1"/>
  <c r="J16" i="990"/>
  <c r="J7" i="990" s="1"/>
  <c r="J5" i="990" s="1"/>
  <c r="D8" i="991" l="1"/>
  <c r="D7" i="991" s="1"/>
  <c r="D13" i="991" s="1"/>
  <c r="J63" i="990" l="1"/>
  <c r="E8" i="991"/>
  <c r="E7" i="991" s="1"/>
  <c r="E13" i="991" s="1"/>
  <c r="K63" i="990"/>
  <c r="J708" i="4"/>
  <c r="J705" i="4" s="1"/>
  <c r="K708" i="4"/>
  <c r="J704" i="4" l="1"/>
  <c r="K705" i="4"/>
  <c r="K704" i="4" s="1"/>
  <c r="J703" i="4" l="1"/>
  <c r="K703" i="4"/>
  <c r="J670" i="4" l="1"/>
  <c r="K670" i="4"/>
  <c r="K1435" i="4" l="1"/>
  <c r="J1435" i="4"/>
  <c r="M19" i="990"/>
</calcChain>
</file>

<file path=xl/sharedStrings.xml><?xml version="1.0" encoding="utf-8"?>
<sst xmlns="http://schemas.openxmlformats.org/spreadsheetml/2006/main" count="3883" uniqueCount="511">
  <si>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</si>
  <si>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</si>
  <si>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</si>
  <si>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</si>
  <si>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</si>
  <si>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</si>
  <si>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</si>
  <si>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</si>
  <si>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</si>
  <si>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</si>
  <si>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</si>
  <si>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</si>
  <si>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</si>
  <si>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</si>
  <si>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</si>
  <si>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</si>
  <si>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</si>
  <si>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</si>
  <si>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</si>
  <si>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</si>
  <si>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</si>
  <si>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</si>
  <si>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</si>
  <si>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</si>
  <si>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</si>
  <si>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</si>
  <si>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</si>
  <si>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</si>
  <si>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</si>
  <si>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</si>
  <si>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</si>
  <si>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</si>
  <si>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</si>
  <si>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</si>
  <si>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</si>
  <si>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</si>
  <si>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</si>
  <si>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</si>
  <si>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</si>
  <si>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</si>
  <si>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</si>
  <si>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</si>
  <si>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</si>
  <si>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</si>
  <si>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</si>
  <si>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</si>
  <si>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</si>
  <si>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</si>
  <si>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</si>
  <si>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</si>
  <si>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</si>
  <si>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</si>
  <si>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</si>
  <si>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</si>
  <si>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</si>
  <si>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</si>
  <si>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</si>
  <si>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</si>
  <si>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</si>
  <si>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</si>
  <si>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</si>
  <si>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</si>
  <si>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</si>
  <si>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</si>
  <si>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</si>
  <si>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</si>
  <si>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</si>
  <si>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</si>
  <si>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</si>
  <si>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</si>
  <si>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</si>
  <si>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</si>
  <si>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</si>
  <si>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</si>
  <si>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</si>
  <si>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</si>
  <si>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</si>
  <si>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</si>
  <si>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</si>
  <si>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</si>
  <si>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</si>
  <si>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</si>
  <si>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</si>
  <si>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</si>
  <si>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</si>
  <si>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</si>
  <si>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</si>
  <si>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</si>
  <si>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</si>
  <si>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</si>
  <si>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</si>
  <si>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</si>
  <si>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</si>
  <si>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</si>
  <si>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</si>
  <si>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</si>
  <si>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</si>
  <si>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</si>
  <si>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</si>
  <si>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</si>
  <si>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</si>
  <si>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</si>
  <si>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</si>
  <si>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</si>
  <si>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</si>
  <si>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</si>
  <si>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</si>
  <si>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</si>
  <si>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</si>
  <si>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</si>
  <si>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</si>
  <si>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</si>
  <si>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</si>
  <si>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</si>
  <si>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</si>
  <si>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</si>
  <si>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</si>
  <si>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</si>
  <si>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</si>
  <si>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</si>
  <si>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</si>
  <si>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</si>
  <si>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</si>
  <si>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</si>
  <si>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</si>
  <si>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</si>
  <si>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</si>
  <si>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</si>
  <si>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</si>
  <si>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</si>
  <si>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</si>
  <si>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</si>
  <si>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</si>
  <si>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</si>
  <si>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</si>
  <si>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</si>
  <si>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</si>
  <si>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</si>
  <si>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</si>
  <si>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</si>
  <si>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</si>
  <si>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</si>
  <si>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</si>
  <si>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</si>
  <si>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</si>
  <si>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</si>
  <si>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</si>
  <si>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</si>
  <si>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</si>
  <si>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</si>
  <si>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</si>
  <si>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</si>
  <si>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</si>
  <si>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</si>
  <si>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</si>
  <si>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</si>
  <si>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</si>
  <si>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</si>
  <si>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</si>
  <si>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</si>
  <si>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</si>
  <si>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</si>
  <si>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</si>
  <si>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</si>
  <si>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</si>
  <si>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</si>
  <si>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</si>
  <si>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</si>
  <si>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</si>
  <si>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</si>
  <si>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</si>
  <si>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</si>
  <si>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</si>
  <si>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</si>
  <si>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</si>
  <si>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</si>
  <si>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</si>
  <si>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</si>
  <si>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</si>
  <si>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</si>
  <si>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</si>
  <si>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</si>
  <si>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</si>
  <si>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</si>
  <si>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</si>
  <si>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</si>
  <si>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</si>
  <si>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</si>
  <si>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</si>
  <si>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</si>
  <si>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</si>
  <si>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</si>
  <si>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</si>
  <si>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</si>
  <si>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</si>
  <si>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</si>
  <si>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</si>
  <si>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</si>
  <si>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</si>
  <si>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</si>
  <si>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</si>
  <si>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</si>
  <si>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</si>
  <si>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</si>
  <si>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</si>
  <si>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</si>
  <si>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</si>
  <si>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</si>
  <si>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</si>
  <si>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</si>
  <si>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</si>
  <si>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</si>
  <si>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</si>
  <si>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</si>
  <si>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</si>
  <si>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</si>
  <si>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</si>
  <si>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</si>
  <si>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</si>
  <si>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</si>
  <si>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</si>
  <si>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</si>
  <si>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</si>
  <si>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</si>
  <si>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</si>
  <si>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</si>
  <si>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</si>
  <si>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</si>
  <si>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</si>
  <si>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</si>
  <si>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</si>
  <si>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</si>
  <si>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</si>
  <si>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</si>
  <si>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</si>
  <si>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</si>
  <si>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</si>
  <si>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</si>
  <si>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</si>
  <si>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</si>
  <si>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</si>
  <si>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</si>
  <si>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</si>
  <si>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</si>
  <si>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</si>
  <si>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</si>
  <si>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</si>
  <si>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</si>
  <si>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</si>
  <si>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</si>
  <si>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</si>
  <si>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</si>
  <si>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</si>
  <si>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</si>
  <si>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</si>
  <si>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</si>
  <si>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</si>
  <si>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</si>
  <si>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</si>
  <si>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</si>
  <si>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</si>
  <si>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</si>
  <si>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</si>
  <si>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</si>
  <si>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</si>
  <si>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</si>
  <si>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</si>
  <si>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</si>
  <si>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</si>
  <si>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</si>
  <si>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</si>
  <si>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</si>
  <si>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</si>
  <si>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</si>
  <si>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</si>
  <si>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</si>
  <si>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</si>
  <si>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</si>
  <si>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</si>
  <si>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</si>
  <si>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</si>
  <si>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</si>
  <si>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</si>
  <si>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</si>
  <si>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</si>
  <si>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</si>
  <si>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</si>
  <si>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</si>
  <si>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</si>
  <si>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</si>
  <si>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</si>
  <si>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</si>
  <si>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</si>
  <si>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</si>
  <si>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</si>
  <si>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</si>
  <si>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</si>
  <si>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</si>
  <si>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</si>
  <si>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</si>
  <si>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</si>
  <si>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</si>
  <si>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</si>
  <si>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</si>
  <si>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</si>
  <si>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</si>
  <si>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</si>
  <si>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</si>
  <si>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</si>
  <si>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</si>
  <si>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</si>
  <si>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</si>
  <si>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</si>
  <si>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</si>
  <si>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</si>
  <si>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</si>
  <si>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</si>
  <si>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</si>
  <si>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</si>
  <si>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</si>
  <si>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</si>
  <si>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</si>
  <si>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</si>
  <si>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</si>
  <si>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</si>
  <si>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</si>
  <si>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</si>
  <si>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</si>
  <si>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</si>
  <si>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</si>
  <si>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</si>
  <si>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</si>
  <si>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</si>
  <si>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</si>
  <si>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</si>
  <si>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</si>
  <si>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</si>
  <si>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</si>
  <si>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</si>
  <si>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</si>
  <si>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</si>
  <si>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</si>
  <si>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</si>
  <si>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</si>
  <si>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</si>
  <si>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</si>
  <si>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</si>
  <si>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</si>
  <si>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</si>
  <si>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</si>
  <si>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</si>
  <si>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</si>
  <si>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</si>
  <si>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</si>
  <si>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</si>
  <si>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</si>
  <si>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</si>
  <si>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</si>
  <si>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</si>
  <si>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</si>
  <si>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</si>
  <si>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</si>
  <si>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</si>
  <si>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</si>
  <si>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</si>
  <si>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</si>
  <si>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</si>
  <si>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</si>
  <si>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</si>
  <si>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</si>
  <si>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</si>
  <si>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</si>
  <si>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</si>
  <si>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Intelektualne i osobne usluge </t>
  </si>
  <si>
    <t>PROJEKCIJA PLANA ZA 2020.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</si>
  <si>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</si>
  <si>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</si>
  <si>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</si>
  <si>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</si>
  <si>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</si>
  <si>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</si>
  <si>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</si>
  <si>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</si>
  <si>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</si>
  <si>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</si>
  <si>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</si>
  <si>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</si>
  <si>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</si>
  <si>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</si>
  <si>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</si>
  <si>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</si>
  <si>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</si>
  <si>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</si>
  <si>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</si>
  <si>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</si>
  <si>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</si>
  <si>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</si>
  <si>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</si>
  <si>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</si>
  <si>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</si>
  <si>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</si>
  <si>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</si>
  <si>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</si>
  <si>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</si>
  <si>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</si>
  <si>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</si>
  <si>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</si>
  <si>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</si>
  <si>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</si>
  <si>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</si>
  <si>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</si>
  <si>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</si>
  <si>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</si>
  <si>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</si>
  <si>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</si>
  <si>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</si>
  <si>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</si>
  <si>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</si>
  <si>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</si>
  <si>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</si>
  <si>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</si>
  <si>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PRENESENI VIŠAK PRIHODA IZ PROTEKLOG RAZDOBLJA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</si>
  <si>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</si>
  <si>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</si>
  <si>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</si>
  <si>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</si>
  <si>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</si>
  <si>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</si>
  <si>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</si>
  <si>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</si>
  <si>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</si>
  <si>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</si>
  <si>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</si>
  <si>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</si>
  <si>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</si>
  <si>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</si>
  <si>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>spec. epidemiolog</t>
  </si>
  <si>
    <t xml:space="preserve">Naknade ostalih troškova 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</si>
  <si>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</si>
  <si>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</si>
  <si>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</si>
  <si>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</si>
  <si>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</si>
  <si>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</si>
  <si>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</si>
  <si>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</si>
  <si>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</si>
  <si>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</si>
  <si>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</si>
  <si>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PRIPRAVNICI - MIZ, HZZ-A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</si>
  <si>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</si>
  <si>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</si>
  <si>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</si>
  <si>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</si>
  <si>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</si>
  <si>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</si>
  <si>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</si>
  <si>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PRIPRAVNICI - HZZO - A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</si>
  <si>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</si>
  <si>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</si>
  <si>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</si>
  <si>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</si>
  <si>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</si>
  <si>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</si>
  <si>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Plaće za zaposlene-Bruto plaća (pripravnici-dr)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</si>
  <si>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</si>
  <si>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</si>
  <si>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</si>
  <si>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</si>
  <si>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</si>
  <si>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>FINANCIJSKI PLAN ZA 2019</t>
  </si>
  <si>
    <t>3.1.</t>
  </si>
  <si>
    <t>FINANCIJSKI PLAN ZA 2018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</si>
  <si>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</si>
  <si>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</si>
  <si>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</si>
  <si>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</si>
  <si>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Javnobilježničke pristojbe</t>
  </si>
  <si>
    <t>Plaće za zaposlene-Pripravnost</t>
  </si>
  <si>
    <t>Plaće za zaposlene-pripravnost</t>
  </si>
  <si>
    <t>4.6.</t>
  </si>
  <si>
    <t>PRIHODI PO POSEBNIM PROPISIMA  (HZZO)</t>
  </si>
  <si>
    <t>7.2.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</si>
  <si>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</si>
  <si>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</si>
  <si>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</si>
  <si>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</si>
  <si>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</si>
  <si>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</si>
  <si>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1.1.</t>
  </si>
  <si>
    <t>PLAN ZA 2021.</t>
  </si>
  <si>
    <t>NOVI PLAN 2021.</t>
  </si>
  <si>
    <t>NOVI PLAN ZA 2021.</t>
  </si>
  <si>
    <t>PLAN 2021.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</si>
  <si>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</si>
  <si>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</si>
  <si>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</si>
  <si>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</si>
  <si>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</si>
  <si>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</si>
  <si>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Tekući prijenosi između proračunskih korisnika istog proračuna - ZHM</t>
  </si>
  <si>
    <t>369111</t>
  </si>
  <si>
    <t xml:space="preserve">T 100007 Monitoring  </t>
  </si>
  <si>
    <t>Plaće za zaposlene-razlika 6 %</t>
  </si>
  <si>
    <t>311113</t>
  </si>
  <si>
    <t>311411</t>
  </si>
  <si>
    <t>Plaće za posebne uvjete rada - Covid</t>
  </si>
  <si>
    <t xml:space="preserve">Tekuće pomoći od HZMO-a, HZZ-a, HZZO-a </t>
  </si>
  <si>
    <t>U Koprivnici 20.09.2021.</t>
  </si>
  <si>
    <t>4</t>
  </si>
  <si>
    <r>
      <rPr>
        <b/>
        <sz val="14"/>
        <color indexed="8"/>
        <rFont val="Arial"/>
        <family val="2"/>
        <charset val="238"/>
      </rPr>
      <t xml:space="preserve"> II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 -KRIŽEVAČKE ŽUPANIJE ZA 2021.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</si>
</sst>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8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0"/>
      <color rgb="FF0070C0"/>
      <name val="MS Sans Serif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0"/>
      <color rgb="FFFFFFFF"/>
      <name val="MS Sans Serif"/>
      <family val="2"/>
      <charset val="238"/>
    </font>
    <font>
      <sz val="9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FFFF00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i/>
      <sz val="8"/>
      <color rgb="FF00B0F0"/>
      <name val="Arial"/>
      <family val="2"/>
      <charset val="238"/>
    </font>
    <font>
      <i/>
      <sz val="10"/>
      <color rgb="FF00B0F0"/>
      <name val="Arial"/>
      <family val="2"/>
      <charset val="238"/>
    </font>
    <font>
      <sz val="10"/>
      <color rgb="FF00B0F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1" fillId="16" borderId="0" applyNumberFormat="0" applyBorder="0" applyAlignment="0" applyProtection="0"/>
    <xf numFmtId="0" fontId="12" fillId="24" borderId="8" applyNumberFormat="0" applyAlignment="0" applyProtection="0"/>
    <xf numFmtId="0" fontId="13" fillId="25" borderId="9" applyNumberFormat="0" applyAlignment="0" applyProtection="0"/>
    <xf numFmtId="0" fontId="14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8" applyNumberFormat="0" applyAlignment="0" applyProtection="0"/>
    <xf numFmtId="0" fontId="6" fillId="0" borderId="14" applyNumberFormat="0" applyFill="0" applyAlignment="0" applyProtection="0"/>
    <xf numFmtId="0" fontId="20" fillId="17" borderId="0" applyNumberFormat="0" applyBorder="0" applyAlignment="0" applyProtection="0"/>
    <xf numFmtId="0" fontId="8" fillId="0" borderId="0"/>
    <xf numFmtId="0" fontId="7" fillId="12" borderId="7" applyNumberFormat="0" applyFont="0" applyAlignment="0" applyProtection="0"/>
    <xf numFmtId="0" fontId="21" fillId="24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/>
  </cellStyleXfs>
  <cellXfs count="392">
    <xf numFmtId="0" fontId="0" fillId="0" borderId="0" xfId="0"/>
    <xf numFmtId="0" fontId="2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0" fontId="5" fillId="2" borderId="3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0" fontId="5" fillId="2" borderId="3" xfId="1" quotePrefix="1" applyFont="1" applyFill="1" applyBorder="1" applyAlignment="1">
      <alignment horizontal="left"/>
    </xf>
    <xf numFmtId="0" fontId="5" fillId="2" borderId="3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165" fontId="27" fillId="4" borderId="0" xfId="0" applyNumberFormat="1" applyFont="1" applyFill="1" applyBorder="1" applyAlignment="1">
      <alignment vertical="center"/>
    </xf>
    <xf numFmtId="165" fontId="4" fillId="27" borderId="1" xfId="0" applyNumberFormat="1" applyFont="1" applyFill="1" applyBorder="1" applyAlignment="1">
      <alignment horizontal="left" vertical="center"/>
    </xf>
    <xf numFmtId="165" fontId="27" fillId="27" borderId="0" xfId="0" applyNumberFormat="1" applyFont="1" applyFill="1" applyBorder="1" applyAlignment="1">
      <alignment horizontal="left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left" vertical="center"/>
    </xf>
    <xf numFmtId="165" fontId="31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1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7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left" vertical="center"/>
    </xf>
    <xf numFmtId="165" fontId="27" fillId="0" borderId="0" xfId="0" applyNumberFormat="1" applyFont="1" applyFill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165" fontId="27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3" fillId="7" borderId="1" xfId="0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0" fontId="3" fillId="9" borderId="1" xfId="0" quotePrefix="1" applyFont="1" applyFill="1" applyBorder="1" applyAlignment="1">
      <alignment horizontal="left" vertical="center"/>
    </xf>
    <xf numFmtId="165" fontId="3" fillId="26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30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1" applyNumberFormat="1" applyFont="1" applyFill="1" applyBorder="1" applyAlignment="1" applyProtection="1"/>
    <xf numFmtId="0" fontId="37" fillId="0" borderId="0" xfId="1" applyNumberFormat="1" applyFont="1" applyFill="1" applyBorder="1" applyAlignment="1" applyProtection="1"/>
    <xf numFmtId="0" fontId="29" fillId="0" borderId="1" xfId="2" applyFont="1" applyBorder="1" applyAlignment="1">
      <alignment horizontal="center" vertical="center" textRotation="180" wrapText="1"/>
    </xf>
    <xf numFmtId="0" fontId="38" fillId="0" borderId="0" xfId="1" applyNumberFormat="1" applyFont="1" applyFill="1" applyBorder="1" applyAlignment="1" applyProtection="1"/>
    <xf numFmtId="0" fontId="39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3" fontId="38" fillId="3" borderId="0" xfId="1" applyNumberFormat="1" applyFont="1" applyFill="1" applyBorder="1" applyAlignment="1" applyProtection="1"/>
    <xf numFmtId="3" fontId="40" fillId="3" borderId="0" xfId="1" applyNumberFormat="1" applyFont="1" applyFill="1" applyBorder="1" applyAlignment="1" applyProtection="1"/>
    <xf numFmtId="0" fontId="38" fillId="7" borderId="0" xfId="1" applyNumberFormat="1" applyFont="1" applyFill="1" applyBorder="1" applyAlignment="1" applyProtection="1"/>
    <xf numFmtId="3" fontId="39" fillId="0" borderId="0" xfId="1" applyNumberFormat="1" applyFont="1" applyFill="1" applyBorder="1" applyAlignment="1" applyProtection="1"/>
    <xf numFmtId="3" fontId="36" fillId="7" borderId="0" xfId="1" applyNumberFormat="1" applyFont="1" applyFill="1" applyBorder="1" applyAlignment="1" applyProtection="1"/>
    <xf numFmtId="3" fontId="37" fillId="0" borderId="0" xfId="1" applyNumberFormat="1" applyFont="1" applyFill="1" applyBorder="1" applyAlignment="1" applyProtection="1"/>
    <xf numFmtId="3" fontId="41" fillId="7" borderId="0" xfId="1" applyNumberFormat="1" applyFont="1" applyFill="1" applyBorder="1" applyAlignment="1" applyProtection="1"/>
    <xf numFmtId="3" fontId="42" fillId="7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3" fontId="36" fillId="3" borderId="0" xfId="1" applyNumberFormat="1" applyFont="1" applyFill="1" applyBorder="1" applyAlignment="1" applyProtection="1"/>
    <xf numFmtId="3" fontId="41" fillId="3" borderId="0" xfId="1" applyNumberFormat="1" applyFont="1" applyFill="1" applyBorder="1" applyAlignment="1" applyProtection="1"/>
    <xf numFmtId="3" fontId="42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7" fillId="7" borderId="0" xfId="1" applyNumberFormat="1" applyFont="1" applyFill="1" applyBorder="1" applyAlignment="1" applyProtection="1"/>
    <xf numFmtId="3" fontId="43" fillId="3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0" fontId="43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7" fillId="3" borderId="0" xfId="1" applyNumberFormat="1" applyFont="1" applyFill="1" applyBorder="1" applyAlignment="1" applyProtection="1"/>
    <xf numFmtId="3" fontId="42" fillId="0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3" fontId="44" fillId="3" borderId="0" xfId="1" applyNumberFormat="1" applyFont="1" applyFill="1" applyBorder="1" applyAlignment="1" applyProtection="1"/>
    <xf numFmtId="3" fontId="45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1" fillId="0" borderId="0" xfId="2" applyFont="1" applyFill="1" applyBorder="1" applyAlignment="1"/>
    <xf numFmtId="0" fontId="45" fillId="0" borderId="0" xfId="1" applyNumberFormat="1" applyFont="1" applyFill="1" applyBorder="1" applyAlignment="1" applyProtection="1"/>
    <xf numFmtId="0" fontId="33" fillId="0" borderId="1" xfId="0" applyNumberFormat="1" applyFont="1" applyFill="1" applyBorder="1" applyAlignment="1">
      <alignment horizontal="center" vertical="center" wrapText="1"/>
    </xf>
    <xf numFmtId="0" fontId="48" fillId="0" borderId="0" xfId="1" applyNumberFormat="1" applyFont="1" applyFill="1" applyBorder="1" applyAlignment="1" applyProtection="1"/>
    <xf numFmtId="0" fontId="49" fillId="0" borderId="0" xfId="1" applyNumberFormat="1" applyFont="1" applyFill="1" applyBorder="1" applyAlignment="1" applyProtection="1"/>
    <xf numFmtId="0" fontId="4" fillId="0" borderId="0" xfId="0" applyFont="1"/>
    <xf numFmtId="0" fontId="50" fillId="0" borderId="0" xfId="0" applyFont="1"/>
    <xf numFmtId="0" fontId="29" fillId="0" borderId="1" xfId="0" applyNumberFormat="1" applyFont="1" applyFill="1" applyBorder="1" applyAlignment="1">
      <alignment horizontal="left" vertical="center" textRotation="180" wrapText="1"/>
    </xf>
    <xf numFmtId="49" fontId="29" fillId="0" borderId="1" xfId="0" applyNumberFormat="1" applyFont="1" applyFill="1" applyBorder="1" applyAlignment="1">
      <alignment horizontal="center" vertical="center" textRotation="180" wrapText="1"/>
    </xf>
    <xf numFmtId="0" fontId="29" fillId="0" borderId="1" xfId="0" quotePrefix="1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horizontal="center" wrapText="1"/>
    </xf>
    <xf numFmtId="0" fontId="29" fillId="0" borderId="1" xfId="0" quotePrefix="1" applyNumberFormat="1" applyFont="1" applyFill="1" applyBorder="1" applyAlignment="1" applyProtection="1">
      <alignment horizontal="left" wrapText="1"/>
    </xf>
    <xf numFmtId="3" fontId="29" fillId="0" borderId="1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vertical="top" wrapText="1"/>
    </xf>
    <xf numFmtId="49" fontId="29" fillId="0" borderId="1" xfId="0" applyNumberFormat="1" applyFont="1" applyFill="1" applyBorder="1" applyAlignment="1" applyProtection="1">
      <alignment horizontal="center" wrapText="1"/>
    </xf>
    <xf numFmtId="0" fontId="29" fillId="0" borderId="1" xfId="0" applyNumberFormat="1" applyFont="1" applyFill="1" applyBorder="1" applyAlignment="1" applyProtection="1"/>
    <xf numFmtId="0" fontId="51" fillId="0" borderId="0" xfId="0" applyFont="1"/>
    <xf numFmtId="3" fontId="51" fillId="0" borderId="0" xfId="0" applyNumberFormat="1" applyFont="1"/>
    <xf numFmtId="3" fontId="51" fillId="0" borderId="0" xfId="0" applyNumberFormat="1" applyFont="1" applyFill="1"/>
    <xf numFmtId="0" fontId="25" fillId="0" borderId="1" xfId="0" applyNumberFormat="1" applyFont="1" applyFill="1" applyBorder="1" applyAlignment="1" applyProtection="1">
      <alignment vertical="top" wrapText="1"/>
    </xf>
    <xf numFmtId="0" fontId="29" fillId="0" borderId="1" xfId="0" applyNumberFormat="1" applyFont="1" applyFill="1" applyBorder="1" applyAlignment="1">
      <alignment vertical="center" wrapText="1"/>
    </xf>
    <xf numFmtId="0" fontId="25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9" fillId="0" borderId="6" xfId="0" applyNumberFormat="1" applyFont="1" applyFill="1" applyBorder="1" applyAlignment="1">
      <alignment vertical="center" wrapText="1"/>
    </xf>
    <xf numFmtId="0" fontId="29" fillId="0" borderId="6" xfId="0" applyNumberFormat="1" applyFont="1" applyFill="1" applyBorder="1" applyAlignment="1" applyProtection="1">
      <alignment wrapText="1"/>
    </xf>
    <xf numFmtId="0" fontId="25" fillId="0" borderId="6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horizontal="left" wrapText="1"/>
    </xf>
    <xf numFmtId="0" fontId="25" fillId="0" borderId="1" xfId="0" applyNumberFormat="1" applyFont="1" applyFill="1" applyBorder="1" applyAlignment="1" applyProtection="1"/>
    <xf numFmtId="0" fontId="29" fillId="0" borderId="1" xfId="0" applyFont="1" applyBorder="1"/>
    <xf numFmtId="0" fontId="25" fillId="0" borderId="1" xfId="0" applyFont="1" applyBorder="1"/>
    <xf numFmtId="0" fontId="29" fillId="0" borderId="1" xfId="0" applyNumberFormat="1" applyFont="1" applyFill="1" applyBorder="1" applyAlignment="1" applyProtection="1">
      <alignment horizontal="left"/>
    </xf>
    <xf numFmtId="0" fontId="52" fillId="0" borderId="0" xfId="0" applyFont="1"/>
    <xf numFmtId="3" fontId="50" fillId="0" borderId="0" xfId="0" applyNumberFormat="1" applyFont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 applyProtection="1">
      <alignment horizontal="center" vertical="center"/>
    </xf>
    <xf numFmtId="0" fontId="53" fillId="0" borderId="0" xfId="0" applyFont="1"/>
    <xf numFmtId="3" fontId="55" fillId="7" borderId="0" xfId="1" applyNumberFormat="1" applyFont="1" applyFill="1" applyBorder="1" applyAlignment="1" applyProtection="1"/>
    <xf numFmtId="0" fontId="57" fillId="0" borderId="1" xfId="0" applyNumberFormat="1" applyFont="1" applyFill="1" applyBorder="1" applyAlignment="1" applyProtection="1">
      <alignment wrapText="1"/>
    </xf>
    <xf numFmtId="0" fontId="56" fillId="0" borderId="1" xfId="0" applyNumberFormat="1" applyFont="1" applyFill="1" applyBorder="1" applyAlignment="1" applyProtection="1">
      <alignment wrapText="1"/>
    </xf>
    <xf numFmtId="0" fontId="57" fillId="0" borderId="6" xfId="0" applyNumberFormat="1" applyFont="1" applyFill="1" applyBorder="1" applyAlignment="1" applyProtection="1">
      <alignment wrapText="1"/>
    </xf>
    <xf numFmtId="0" fontId="57" fillId="0" borderId="1" xfId="0" applyNumberFormat="1" applyFont="1" applyFill="1" applyBorder="1" applyAlignment="1" applyProtection="1"/>
    <xf numFmtId="0" fontId="28" fillId="0" borderId="0" xfId="0" applyFont="1" applyAlignment="1">
      <alignment horizontal="right" vertical="center"/>
    </xf>
    <xf numFmtId="165" fontId="54" fillId="7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6" fillId="2" borderId="1" xfId="2" applyNumberFormat="1" applyFont="1" applyFill="1" applyBorder="1" applyAlignment="1" applyProtection="1">
      <alignment horizontal="right"/>
    </xf>
    <xf numFmtId="3" fontId="58" fillId="3" borderId="0" xfId="1" applyNumberFormat="1" applyFont="1" applyFill="1" applyBorder="1" applyAlignment="1" applyProtection="1"/>
    <xf numFmtId="0" fontId="46" fillId="0" borderId="1" xfId="2" applyNumberFormat="1" applyFont="1" applyFill="1" applyBorder="1" applyAlignment="1" applyProtection="1">
      <alignment horizontal="right"/>
    </xf>
    <xf numFmtId="165" fontId="46" fillId="0" borderId="1" xfId="0" applyNumberFormat="1" applyFont="1" applyBorder="1" applyAlignment="1">
      <alignment horizontal="right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/>
    </xf>
    <xf numFmtId="165" fontId="46" fillId="3" borderId="1" xfId="0" applyNumberFormat="1" applyFont="1" applyFill="1" applyBorder="1" applyAlignment="1">
      <alignment vertical="center"/>
    </xf>
    <xf numFmtId="165" fontId="32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46" fillId="0" borderId="0" xfId="0" applyNumberFormat="1" applyFont="1" applyFill="1" applyAlignment="1">
      <alignment horizontal="left" vertical="center"/>
    </xf>
    <xf numFmtId="165" fontId="46" fillId="3" borderId="1" xfId="0" applyNumberFormat="1" applyFont="1" applyFill="1" applyBorder="1" applyAlignment="1">
      <alignment horizontal="right" vertical="center"/>
    </xf>
    <xf numFmtId="165" fontId="46" fillId="0" borderId="1" xfId="0" applyNumberFormat="1" applyFont="1" applyBorder="1" applyAlignment="1">
      <alignment vertical="center"/>
    </xf>
    <xf numFmtId="165" fontId="32" fillId="0" borderId="1" xfId="0" applyNumberFormat="1" applyFont="1" applyBorder="1" applyAlignment="1">
      <alignment horizontal="right" vertical="center"/>
    </xf>
    <xf numFmtId="0" fontId="32" fillId="6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6" fillId="2" borderId="3" xfId="1" quotePrefix="1" applyFont="1" applyFill="1" applyBorder="1" applyAlignment="1">
      <alignment horizontal="center" vertical="center" wrapText="1"/>
    </xf>
    <xf numFmtId="165" fontId="46" fillId="2" borderId="3" xfId="1" applyNumberFormat="1" applyFont="1" applyFill="1" applyBorder="1" applyAlignment="1" applyProtection="1">
      <alignment horizontal="right" wrapText="1"/>
    </xf>
    <xf numFmtId="0" fontId="62" fillId="0" borderId="0" xfId="0" applyFont="1"/>
    <xf numFmtId="0" fontId="63" fillId="0" borderId="1" xfId="0" applyNumberFormat="1" applyFont="1" applyFill="1" applyBorder="1" applyAlignment="1" applyProtection="1">
      <alignment vertical="top" wrapText="1"/>
    </xf>
    <xf numFmtId="0" fontId="28" fillId="0" borderId="0" xfId="0" applyFont="1" applyAlignment="1">
      <alignment horizontal="left" vertical="center"/>
    </xf>
    <xf numFmtId="0" fontId="64" fillId="0" borderId="0" xfId="0" applyFont="1"/>
    <xf numFmtId="4" fontId="64" fillId="0" borderId="0" xfId="0" applyNumberFormat="1" applyFont="1"/>
    <xf numFmtId="0" fontId="65" fillId="0" borderId="0" xfId="0" applyFont="1"/>
    <xf numFmtId="0" fontId="28" fillId="0" borderId="0" xfId="0" applyFont="1" applyAlignment="1">
      <alignment horizontal="left" vertical="center"/>
    </xf>
    <xf numFmtId="3" fontId="0" fillId="0" borderId="0" xfId="0" applyNumberFormat="1"/>
    <xf numFmtId="165" fontId="3" fillId="0" borderId="1" xfId="1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66" fillId="2" borderId="1" xfId="2" applyNumberFormat="1" applyFont="1" applyFill="1" applyBorder="1" applyAlignment="1" applyProtection="1">
      <alignment horizontal="right"/>
    </xf>
    <xf numFmtId="0" fontId="66" fillId="0" borderId="1" xfId="2" applyFont="1" applyBorder="1" applyAlignment="1"/>
    <xf numFmtId="0" fontId="66" fillId="0" borderId="1" xfId="2" applyFont="1" applyFill="1" applyBorder="1" applyAlignment="1">
      <alignment wrapText="1"/>
    </xf>
    <xf numFmtId="0" fontId="66" fillId="0" borderId="1" xfId="2" applyNumberFormat="1" applyFont="1" applyFill="1" applyBorder="1" applyAlignment="1" applyProtection="1">
      <alignment horizontal="right"/>
    </xf>
    <xf numFmtId="0" fontId="66" fillId="0" borderId="1" xfId="2" applyFont="1" applyFill="1" applyBorder="1" applyAlignment="1">
      <alignment horizontal="left"/>
    </xf>
    <xf numFmtId="3" fontId="66" fillId="0" borderId="1" xfId="1" applyNumberFormat="1" applyFont="1" applyFill="1" applyBorder="1" applyAlignment="1">
      <alignment horizontal="right" wrapText="1"/>
    </xf>
    <xf numFmtId="0" fontId="66" fillId="3" borderId="1" xfId="2" applyNumberFormat="1" applyFont="1" applyFill="1" applyBorder="1" applyAlignment="1" applyProtection="1">
      <alignment horizontal="right"/>
    </xf>
    <xf numFmtId="0" fontId="66" fillId="2" borderId="3" xfId="2" applyNumberFormat="1" applyFont="1" applyFill="1" applyBorder="1" applyAlignment="1" applyProtection="1">
      <alignment horizontal="right"/>
    </xf>
    <xf numFmtId="0" fontId="28" fillId="0" borderId="0" xfId="0" applyFont="1" applyAlignment="1">
      <alignment horizontal="left" vertical="center"/>
    </xf>
    <xf numFmtId="3" fontId="52" fillId="0" borderId="0" xfId="0" applyNumberFormat="1" applyFont="1"/>
    <xf numFmtId="165" fontId="3" fillId="0" borderId="0" xfId="0" applyNumberFormat="1" applyFont="1" applyFill="1" applyAlignment="1">
      <alignment horizontal="left" vertical="center"/>
    </xf>
    <xf numFmtId="165" fontId="67" fillId="0" borderId="0" xfId="0" applyNumberFormat="1" applyFont="1" applyFill="1" applyAlignment="1">
      <alignment horizontal="center" vertical="center"/>
    </xf>
    <xf numFmtId="165" fontId="68" fillId="3" borderId="0" xfId="0" applyNumberFormat="1" applyFont="1" applyFill="1" applyBorder="1" applyAlignment="1">
      <alignment horizontal="center" vertical="center"/>
    </xf>
    <xf numFmtId="0" fontId="29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9" fillId="0" borderId="1" xfId="2" applyFont="1" applyFill="1" applyBorder="1" applyAlignment="1">
      <alignment horizontal="center" vertical="center" textRotation="180" wrapText="1"/>
    </xf>
    <xf numFmtId="49" fontId="29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66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right" vertical="center" textRotation="180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right" vertical="center" wrapText="1"/>
    </xf>
    <xf numFmtId="1" fontId="29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9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59" fillId="0" borderId="1" xfId="0" applyNumberFormat="1" applyFont="1" applyFill="1" applyBorder="1" applyAlignment="1">
      <alignment horizontal="right" vertical="center" wrapText="1"/>
    </xf>
    <xf numFmtId="1" fontId="59" fillId="0" borderId="1" xfId="0" applyNumberFormat="1" applyFont="1" applyFill="1" applyBorder="1" applyAlignment="1">
      <alignment horizontal="left" vertical="center" wrapText="1"/>
    </xf>
    <xf numFmtId="0" fontId="61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60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3" fillId="28" borderId="1" xfId="0" quotePrefix="1" applyFont="1" applyFill="1" applyBorder="1" applyAlignment="1">
      <alignment horizontal="right" vertical="center"/>
    </xf>
    <xf numFmtId="0" fontId="3" fillId="28" borderId="1" xfId="0" quotePrefix="1" applyFont="1" applyFill="1" applyBorder="1" applyAlignment="1">
      <alignment horizontal="left" vertical="center"/>
    </xf>
    <xf numFmtId="0" fontId="29" fillId="28" borderId="1" xfId="0" quotePrefix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" fillId="28" borderId="1" xfId="0" applyNumberFormat="1" applyFont="1" applyFill="1" applyBorder="1" applyAlignment="1">
      <alignment horizontal="right" vertical="center" wrapText="1"/>
    </xf>
    <xf numFmtId="1" fontId="29" fillId="28" borderId="1" xfId="0" applyNumberFormat="1" applyFont="1" applyFill="1" applyBorder="1" applyAlignment="1">
      <alignment horizontal="center" vertical="center" wrapText="1"/>
    </xf>
    <xf numFmtId="1" fontId="25" fillId="28" borderId="1" xfId="0" applyNumberFormat="1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left" vertical="center" wrapText="1"/>
    </xf>
    <xf numFmtId="1" fontId="4" fillId="28" borderId="1" xfId="0" applyNumberFormat="1" applyFont="1" applyFill="1" applyBorder="1" applyAlignment="1">
      <alignment horizontal="right" vertical="center" wrapText="1"/>
    </xf>
    <xf numFmtId="1" fontId="4" fillId="28" borderId="1" xfId="0" applyNumberFormat="1" applyFont="1" applyFill="1" applyBorder="1" applyAlignment="1">
      <alignment horizontal="left" vertical="center" wrapText="1"/>
    </xf>
    <xf numFmtId="0" fontId="25" fillId="28" borderId="1" xfId="0" quotePrefix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left" vertical="center" wrapText="1"/>
    </xf>
    <xf numFmtId="49" fontId="3" fillId="28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3" fontId="29" fillId="0" borderId="1" xfId="0" applyNumberFormat="1" applyFont="1" applyFill="1" applyBorder="1" applyAlignment="1" applyProtection="1">
      <alignment horizontal="center" vertical="center" wrapText="1"/>
    </xf>
    <xf numFmtId="0" fontId="70" fillId="0" borderId="1" xfId="0" applyFont="1" applyBorder="1" applyAlignment="1">
      <alignment horizontal="center"/>
    </xf>
    <xf numFmtId="3" fontId="4" fillId="0" borderId="1" xfId="0" applyNumberFormat="1" applyFont="1" applyFill="1" applyBorder="1" applyAlignment="1" applyProtection="1">
      <alignment wrapText="1"/>
    </xf>
    <xf numFmtId="3" fontId="25" fillId="0" borderId="1" xfId="0" applyNumberFormat="1" applyFont="1" applyFill="1" applyBorder="1" applyAlignment="1" applyProtection="1">
      <alignment wrapText="1"/>
    </xf>
    <xf numFmtId="3" fontId="29" fillId="0" borderId="1" xfId="0" applyNumberFormat="1" applyFont="1" applyFill="1" applyBorder="1" applyAlignment="1" applyProtection="1">
      <alignment horizontal="right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" fontId="71" fillId="0" borderId="1" xfId="0" applyNumberFormat="1" applyFont="1" applyFill="1" applyBorder="1" applyAlignment="1">
      <alignment horizontal="left" vertical="center" wrapText="1"/>
    </xf>
    <xf numFmtId="49" fontId="71" fillId="0" borderId="1" xfId="0" applyNumberFormat="1" applyFont="1" applyFill="1" applyBorder="1" applyAlignment="1">
      <alignment horizontal="left" vertical="center" wrapText="1"/>
    </xf>
    <xf numFmtId="1" fontId="72" fillId="0" borderId="1" xfId="0" applyNumberFormat="1" applyFont="1" applyFill="1" applyBorder="1" applyAlignment="1">
      <alignment horizontal="left" vertical="center" wrapText="1"/>
    </xf>
    <xf numFmtId="3" fontId="73" fillId="3" borderId="0" xfId="1" applyNumberFormat="1" applyFont="1" applyFill="1" applyBorder="1" applyAlignment="1" applyProtection="1"/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4" fontId="30" fillId="3" borderId="0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 vertical="center"/>
    </xf>
    <xf numFmtId="49" fontId="59" fillId="0" borderId="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/>
    <xf numFmtId="0" fontId="66" fillId="0" borderId="1" xfId="2" applyFont="1" applyFill="1" applyBorder="1" applyAlignment="1">
      <alignment horizontal="left" wrapText="1"/>
    </xf>
    <xf numFmtId="0" fontId="66" fillId="0" borderId="1" xfId="2" applyFont="1" applyFill="1" applyBorder="1" applyAlignment="1"/>
    <xf numFmtId="3" fontId="66" fillId="0" borderId="1" xfId="2" applyNumberFormat="1" applyFont="1" applyFill="1" applyBorder="1" applyAlignment="1" applyProtection="1">
      <alignment horizontal="left" wrapText="1"/>
    </xf>
    <xf numFmtId="4" fontId="27" fillId="0" borderId="0" xfId="0" applyNumberFormat="1" applyFont="1" applyFill="1" applyAlignment="1">
      <alignment horizontal="center" vertical="center"/>
    </xf>
    <xf numFmtId="4" fontId="27" fillId="0" borderId="0" xfId="0" applyNumberFormat="1" applyFont="1" applyFill="1" applyAlignment="1">
      <alignment horizontal="left" vertical="center"/>
    </xf>
    <xf numFmtId="165" fontId="77" fillId="7" borderId="0" xfId="0" applyNumberFormat="1" applyFont="1" applyFill="1" applyAlignment="1">
      <alignment horizontal="left" vertical="center"/>
    </xf>
    <xf numFmtId="165" fontId="77" fillId="0" borderId="0" xfId="0" applyNumberFormat="1" applyFont="1" applyFill="1" applyAlignment="1">
      <alignment horizontal="left" vertical="center"/>
    </xf>
    <xf numFmtId="165" fontId="76" fillId="0" borderId="0" xfId="0" applyNumberFormat="1" applyFont="1" applyFill="1" applyAlignment="1">
      <alignment horizontal="left" vertical="center"/>
    </xf>
    <xf numFmtId="4" fontId="3" fillId="0" borderId="0" xfId="1" applyNumberFormat="1" applyFont="1" applyFill="1" applyBorder="1" applyAlignment="1" applyProtection="1">
      <alignment horizontal="right"/>
    </xf>
    <xf numFmtId="3" fontId="69" fillId="0" borderId="0" xfId="0" applyNumberFormat="1" applyFont="1"/>
    <xf numFmtId="3" fontId="3" fillId="0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47" fillId="0" borderId="0" xfId="1" applyNumberFormat="1" applyFont="1" applyFill="1" applyBorder="1" applyAlignment="1" applyProtection="1"/>
    <xf numFmtId="3" fontId="33" fillId="0" borderId="1" xfId="0" applyNumberFormat="1" applyFont="1" applyFill="1" applyBorder="1" applyAlignment="1">
      <alignment horizontal="center" vertical="center"/>
    </xf>
    <xf numFmtId="3" fontId="4" fillId="28" borderId="1" xfId="0" applyNumberFormat="1" applyFont="1" applyFill="1" applyBorder="1" applyAlignment="1">
      <alignment vertical="center"/>
    </xf>
    <xf numFmtId="3" fontId="74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7" borderId="1" xfId="0" applyNumberFormat="1" applyFont="1" applyFill="1" applyBorder="1" applyAlignment="1">
      <alignment vertical="center"/>
    </xf>
    <xf numFmtId="3" fontId="3" fillId="28" borderId="1" xfId="0" applyNumberFormat="1" applyFont="1" applyFill="1" applyBorder="1" applyAlignment="1">
      <alignment horizontal="left" vertical="center" wrapText="1"/>
    </xf>
    <xf numFmtId="3" fontId="3" fillId="28" borderId="1" xfId="0" quotePrefix="1" applyNumberFormat="1" applyFont="1" applyFill="1" applyBorder="1" applyAlignment="1">
      <alignment horizontal="left" vertical="center"/>
    </xf>
    <xf numFmtId="3" fontId="3" fillId="0" borderId="1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left" vertical="center"/>
    </xf>
    <xf numFmtId="3" fontId="4" fillId="0" borderId="0" xfId="0" applyNumberFormat="1" applyFont="1" applyFill="1" applyAlignment="1">
      <alignment horizontal="left" vertical="center" wrapText="1"/>
    </xf>
    <xf numFmtId="3" fontId="25" fillId="0" borderId="0" xfId="0" applyNumberFormat="1" applyFont="1" applyFill="1" applyAlignment="1">
      <alignment horizontal="left" vertical="center"/>
    </xf>
    <xf numFmtId="0" fontId="78" fillId="0" borderId="1" xfId="0" applyNumberFormat="1" applyFont="1" applyFill="1" applyBorder="1" applyAlignment="1">
      <alignment horizontal="left" vertical="center" textRotation="180" wrapText="1"/>
    </xf>
    <xf numFmtId="0" fontId="79" fillId="0" borderId="1" xfId="0" applyNumberFormat="1" applyFont="1" applyFill="1" applyBorder="1" applyAlignment="1">
      <alignment horizontal="center" vertical="center" wrapText="1"/>
    </xf>
    <xf numFmtId="0" fontId="80" fillId="0" borderId="1" xfId="0" applyNumberFormat="1" applyFont="1" applyFill="1" applyBorder="1" applyAlignment="1" applyProtection="1">
      <alignment wrapText="1"/>
    </xf>
    <xf numFmtId="0" fontId="78" fillId="0" borderId="1" xfId="0" applyNumberFormat="1" applyFont="1" applyFill="1" applyBorder="1" applyAlignment="1" applyProtection="1">
      <alignment wrapText="1"/>
    </xf>
    <xf numFmtId="0" fontId="78" fillId="0" borderId="3" xfId="0" applyNumberFormat="1" applyFont="1" applyFill="1" applyBorder="1" applyAlignment="1" applyProtection="1">
      <alignment wrapText="1"/>
    </xf>
    <xf numFmtId="0" fontId="78" fillId="0" borderId="1" xfId="0" applyNumberFormat="1" applyFont="1" applyFill="1" applyBorder="1" applyAlignment="1" applyProtection="1">
      <alignment horizontal="left" wrapText="1"/>
    </xf>
    <xf numFmtId="0" fontId="81" fillId="0" borderId="0" xfId="0" applyFont="1"/>
    <xf numFmtId="49" fontId="78" fillId="0" borderId="1" xfId="0" applyNumberFormat="1" applyFont="1" applyFill="1" applyBorder="1" applyAlignment="1">
      <alignment horizontal="left" vertical="center" textRotation="180" wrapText="1"/>
    </xf>
    <xf numFmtId="0" fontId="78" fillId="0" borderId="1" xfId="2" applyFont="1" applyFill="1" applyBorder="1" applyAlignment="1">
      <alignment horizontal="center" vertical="center" textRotation="180" wrapText="1"/>
    </xf>
    <xf numFmtId="0" fontId="54" fillId="0" borderId="1" xfId="2" applyNumberFormat="1" applyFont="1" applyFill="1" applyBorder="1" applyAlignment="1" applyProtection="1">
      <alignment horizontal="right"/>
    </xf>
    <xf numFmtId="0" fontId="75" fillId="0" borderId="1" xfId="2" applyNumberFormat="1" applyFont="1" applyFill="1" applyBorder="1" applyAlignment="1" applyProtection="1">
      <alignment horizontal="right"/>
    </xf>
    <xf numFmtId="0" fontId="75" fillId="0" borderId="1" xfId="2" applyFont="1" applyFill="1" applyBorder="1" applyAlignment="1"/>
    <xf numFmtId="0" fontId="54" fillId="0" borderId="1" xfId="2" applyFont="1" applyFill="1" applyBorder="1" applyAlignment="1">
      <alignment horizontal="right"/>
    </xf>
    <xf numFmtId="0" fontId="54" fillId="0" borderId="1" xfId="2" applyFont="1" applyFill="1" applyBorder="1" applyAlignment="1">
      <alignment wrapText="1"/>
    </xf>
    <xf numFmtId="0" fontId="54" fillId="0" borderId="1" xfId="2" applyFont="1" applyFill="1" applyBorder="1" applyAlignment="1">
      <alignment horizontal="right" wrapText="1"/>
    </xf>
    <xf numFmtId="0" fontId="80" fillId="0" borderId="1" xfId="2" applyNumberFormat="1" applyFont="1" applyFill="1" applyBorder="1" applyAlignment="1" applyProtection="1">
      <alignment horizontal="right"/>
    </xf>
    <xf numFmtId="0" fontId="54" fillId="0" borderId="0" xfId="1" applyNumberFormat="1" applyFont="1" applyFill="1" applyBorder="1" applyAlignment="1" applyProtection="1"/>
    <xf numFmtId="0" fontId="54" fillId="0" borderId="1" xfId="2" applyFont="1" applyFill="1" applyBorder="1" applyAlignment="1"/>
    <xf numFmtId="0" fontId="75" fillId="0" borderId="5" xfId="2" applyFont="1" applyFill="1" applyBorder="1" applyAlignment="1"/>
    <xf numFmtId="0" fontId="75" fillId="0" borderId="0" xfId="2" applyFont="1" applyFill="1" applyBorder="1" applyAlignment="1"/>
    <xf numFmtId="0" fontId="44" fillId="0" borderId="0" xfId="1" applyNumberFormat="1" applyFont="1" applyFill="1" applyBorder="1" applyAlignment="1" applyProtection="1"/>
    <xf numFmtId="1" fontId="60" fillId="0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9" fillId="0" borderId="1" xfId="0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Normal="100" zoomScaleSheetLayoutView="100" workbookViewId="0">
      <selection activeCell="A7" sqref="A7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customWidth="1"/>
    <col min="7" max="7" width="10.140625" bestFit="1" customWidth="1"/>
  </cols>
  <sheetData>
    <row r="1" spans="1:7" ht="36" customHeight="1" x14ac:dyDescent="0.25">
      <c r="A1" s="382" t="s">
        <v>510</v>
      </c>
      <c r="B1" s="382"/>
      <c r="C1" s="382"/>
      <c r="D1" s="382"/>
      <c r="E1" s="382"/>
    </row>
    <row r="2" spans="1:7" x14ac:dyDescent="0.25">
      <c r="A2" s="1"/>
      <c r="B2" s="1"/>
      <c r="C2" s="2"/>
      <c r="D2" s="2"/>
    </row>
    <row r="3" spans="1:7" x14ac:dyDescent="0.25">
      <c r="A3" s="383" t="s">
        <v>415</v>
      </c>
      <c r="B3" s="383"/>
      <c r="C3" s="383"/>
      <c r="D3" s="383"/>
      <c r="E3" s="383"/>
    </row>
    <row r="4" spans="1:7" x14ac:dyDescent="0.25">
      <c r="A4" s="381" t="s">
        <v>416</v>
      </c>
      <c r="B4" s="381"/>
      <c r="C4" s="2"/>
      <c r="D4" s="2"/>
    </row>
    <row r="5" spans="1:7" x14ac:dyDescent="0.25">
      <c r="A5" s="3"/>
      <c r="B5" s="3"/>
      <c r="C5" s="2"/>
      <c r="D5" s="2"/>
    </row>
    <row r="6" spans="1:7" ht="25.5" x14ac:dyDescent="0.25">
      <c r="A6" s="4"/>
      <c r="B6" s="20" t="s">
        <v>470</v>
      </c>
      <c r="C6" s="301" t="s">
        <v>490</v>
      </c>
      <c r="D6" s="301" t="s">
        <v>420</v>
      </c>
      <c r="E6" s="301" t="s">
        <v>491</v>
      </c>
    </row>
    <row r="7" spans="1:7" ht="23.1" customHeight="1" x14ac:dyDescent="0.25">
      <c r="A7" s="4" t="s">
        <v>417</v>
      </c>
      <c r="B7" s="5">
        <f>B9+B8</f>
        <v>20771800</v>
      </c>
      <c r="C7" s="302">
        <f>C8+C9</f>
        <v>20771800</v>
      </c>
      <c r="D7" s="302">
        <f t="shared" ref="D7:E7" si="0">D8+D9</f>
        <v>16682901</v>
      </c>
      <c r="E7" s="302">
        <f t="shared" si="0"/>
        <v>37454701</v>
      </c>
    </row>
    <row r="8" spans="1:7" ht="23.1" customHeight="1" x14ac:dyDescent="0.25">
      <c r="A8" s="6" t="s">
        <v>2</v>
      </c>
      <c r="B8" s="7">
        <f>' PLAN PRIHODA 2021-REBALANS '!I5</f>
        <v>20771000</v>
      </c>
      <c r="C8" s="303">
        <f>' PLAN PRIHODA 2021-REBALANS '!I5</f>
        <v>20771000</v>
      </c>
      <c r="D8" s="303">
        <f>' PLAN PRIHODA 2021-REBALANS '!J5</f>
        <v>16682901</v>
      </c>
      <c r="E8" s="303">
        <f>' PLAN PRIHODA 2021-REBALANS '!K5</f>
        <v>37453901</v>
      </c>
    </row>
    <row r="9" spans="1:7" ht="23.1" customHeight="1" x14ac:dyDescent="0.25">
      <c r="A9" s="8" t="s">
        <v>3</v>
      </c>
      <c r="B9" s="7">
        <f>' PLAN PRIHODA 2021-REBALANS '!I53</f>
        <v>800</v>
      </c>
      <c r="C9" s="303">
        <f>' PLAN PRIHODA 2021-REBALANS '!I53</f>
        <v>800</v>
      </c>
      <c r="D9" s="303">
        <f>' PLAN PRIHODA 2021-REBALANS '!J53</f>
        <v>0</v>
      </c>
      <c r="E9" s="303">
        <f>' PLAN PRIHODA 2021-REBALANS '!K53</f>
        <v>800</v>
      </c>
    </row>
    <row r="10" spans="1:7" ht="23.1" customHeight="1" x14ac:dyDescent="0.25">
      <c r="A10" s="8" t="s">
        <v>418</v>
      </c>
      <c r="B10" s="7">
        <f>B11+B12</f>
        <v>25711235</v>
      </c>
      <c r="C10" s="303">
        <f>C11+C12</f>
        <v>25711235</v>
      </c>
      <c r="D10" s="303">
        <f t="shared" ref="D10:E10" si="1">D11+D12</f>
        <v>15587999.779999999</v>
      </c>
      <c r="E10" s="303">
        <f t="shared" si="1"/>
        <v>41299234.779999994</v>
      </c>
      <c r="G10" s="216"/>
    </row>
    <row r="11" spans="1:7" ht="23.1" customHeight="1" x14ac:dyDescent="0.25">
      <c r="A11" s="9" t="s">
        <v>4</v>
      </c>
      <c r="B11" s="7">
        <f>'PLAN RASHODA_2021-REBALANS '!H4</f>
        <v>24117235</v>
      </c>
      <c r="C11" s="303">
        <f>'PLAN RASHODA_2021-REBALANS '!H4</f>
        <v>24117235</v>
      </c>
      <c r="D11" s="303">
        <f>'PLAN RASHODA_2021-REBALANS '!I4</f>
        <v>15230668.85</v>
      </c>
      <c r="E11" s="303">
        <f>'PLAN RASHODA_2021-REBALANS '!J4</f>
        <v>39347903.849999994</v>
      </c>
    </row>
    <row r="12" spans="1:7" ht="23.1" customHeight="1" x14ac:dyDescent="0.25">
      <c r="A12" s="8" t="s">
        <v>5</v>
      </c>
      <c r="B12" s="7">
        <f>'PLAN RASHODA_2021-REBALANS '!H226</f>
        <v>1594000</v>
      </c>
      <c r="C12" s="303">
        <f>'PLAN RASHODA_2021-REBALANS '!H226</f>
        <v>1594000</v>
      </c>
      <c r="D12" s="303">
        <f>'PLAN RASHODA_2021-REBALANS '!I226</f>
        <v>357330.93</v>
      </c>
      <c r="E12" s="303">
        <f>'PLAN RASHODA_2021-REBALANS '!J226</f>
        <v>1951330.9300000002</v>
      </c>
      <c r="G12" s="216"/>
    </row>
    <row r="13" spans="1:7" ht="23.1" customHeight="1" x14ac:dyDescent="0.25">
      <c r="A13" s="9" t="s">
        <v>6</v>
      </c>
      <c r="B13" s="7">
        <f>B7-B10</f>
        <v>-4939435</v>
      </c>
      <c r="C13" s="303">
        <f>C7-C10</f>
        <v>-4939435</v>
      </c>
      <c r="D13" s="303">
        <f t="shared" ref="D13:E13" si="2">D7-D10</f>
        <v>1094901.2200000007</v>
      </c>
      <c r="E13" s="303">
        <f t="shared" si="2"/>
        <v>-3844533.7799999937</v>
      </c>
      <c r="G13" s="216"/>
    </row>
    <row r="14" spans="1:7" x14ac:dyDescent="0.25">
      <c r="A14" s="10"/>
      <c r="B14" s="11"/>
      <c r="C14" s="12"/>
      <c r="D14" s="331"/>
      <c r="E14" s="332"/>
    </row>
    <row r="15" spans="1:7" x14ac:dyDescent="0.25">
      <c r="A15" s="13"/>
      <c r="B15" s="14"/>
      <c r="C15" s="2"/>
      <c r="D15" s="15"/>
      <c r="E15" s="216"/>
    </row>
    <row r="16" spans="1:7" x14ac:dyDescent="0.25">
      <c r="A16" s="2"/>
      <c r="B16" s="2"/>
      <c r="C16" s="2"/>
      <c r="D16" s="2"/>
      <c r="E16" s="216"/>
    </row>
    <row r="17" spans="1:5" x14ac:dyDescent="0.25">
      <c r="A17" s="16" t="s">
        <v>419</v>
      </c>
      <c r="B17" s="14"/>
      <c r="C17" s="17"/>
      <c r="D17" s="2"/>
      <c r="E17" s="216"/>
    </row>
    <row r="18" spans="1:5" x14ac:dyDescent="0.25">
      <c r="A18" s="18"/>
      <c r="B18" s="14"/>
      <c r="C18" s="17"/>
      <c r="D18" s="2"/>
      <c r="E18" s="216"/>
    </row>
    <row r="19" spans="1:5" ht="30" customHeight="1" x14ac:dyDescent="0.25">
      <c r="A19" s="4"/>
      <c r="B19" s="207" t="s">
        <v>472</v>
      </c>
      <c r="C19" s="217" t="s">
        <v>490</v>
      </c>
      <c r="D19" s="217" t="s">
        <v>420</v>
      </c>
      <c r="E19" s="333" t="s">
        <v>492</v>
      </c>
    </row>
    <row r="20" spans="1:5" ht="35.25" customHeight="1" x14ac:dyDescent="0.25">
      <c r="A20" s="19" t="s">
        <v>421</v>
      </c>
      <c r="B20" s="208">
        <v>4490716</v>
      </c>
      <c r="C20" s="7">
        <v>4939435</v>
      </c>
      <c r="D20" s="303">
        <v>-1094901</v>
      </c>
      <c r="E20" s="7">
        <v>3844533.78</v>
      </c>
    </row>
    <row r="21" spans="1:5" x14ac:dyDescent="0.25">
      <c r="A21" s="2"/>
      <c r="B21" s="123"/>
      <c r="C21" s="123"/>
      <c r="D21" s="123"/>
      <c r="E21" s="209"/>
    </row>
    <row r="22" spans="1:5" x14ac:dyDescent="0.25">
      <c r="A22" s="2"/>
      <c r="B22" s="2"/>
      <c r="C22" s="2"/>
      <c r="D22" s="2"/>
    </row>
    <row r="27" spans="1:5" x14ac:dyDescent="0.25">
      <c r="C27" s="216"/>
      <c r="E27" s="216"/>
    </row>
    <row r="68" ht="32.25" customHeight="1" x14ac:dyDescent="0.25"/>
    <row r="88" ht="44.25" customHeight="1" x14ac:dyDescent="0.25"/>
  </sheetData>
  <mergeCells count="3">
    <mergeCell ref="A4:B4"/>
    <mergeCell ref="A1:E1"/>
    <mergeCell ref="A3:E3"/>
  </mergeCells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view="pageBreakPreview" zoomScaleNormal="100" zoomScaleSheetLayoutView="100" workbookViewId="0">
      <selection activeCell="A53" sqref="A53"/>
    </sheetView>
  </sheetViews>
  <sheetFormatPr defaultRowHeight="12.75" x14ac:dyDescent="0.2"/>
  <cols>
    <col min="1" max="1" width="5.85546875" style="171" customWidth="1"/>
    <col min="2" max="2" width="7.7109375" style="171" customWidth="1"/>
    <col min="3" max="3" width="8.7109375" style="171" customWidth="1"/>
    <col min="4" max="5" width="9.7109375" style="361" hidden="1" customWidth="1"/>
    <col min="6" max="6" width="9.140625" style="361" hidden="1" customWidth="1"/>
    <col min="7" max="7" width="8.7109375" style="171" customWidth="1"/>
    <col min="8" max="8" width="47.85546875" style="171" customWidth="1"/>
    <col min="9" max="9" width="15.140625" style="171" customWidth="1"/>
    <col min="10" max="10" width="15.5703125" style="171" customWidth="1"/>
    <col min="11" max="11" width="15.140625" style="171" customWidth="1"/>
    <col min="12" max="12" width="0" style="142" hidden="1" customWidth="1"/>
    <col min="13" max="13" width="10.140625" style="142" hidden="1" customWidth="1"/>
    <col min="14" max="14" width="0" style="142" hidden="1" customWidth="1"/>
    <col min="15" max="15" width="11.140625" style="142" hidden="1" customWidth="1"/>
    <col min="16" max="16" width="9.85546875" style="142" bestFit="1" customWidth="1"/>
    <col min="17" max="18" width="9.140625" style="142"/>
    <col min="19" max="19" width="11.85546875" style="142" bestFit="1" customWidth="1"/>
    <col min="20" max="16384" width="9.140625" style="142"/>
  </cols>
  <sheetData>
    <row r="1" spans="1:16" x14ac:dyDescent="0.2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287"/>
      <c r="K1" s="141"/>
    </row>
    <row r="2" spans="1:16" x14ac:dyDescent="0.2">
      <c r="A2" s="385" t="s">
        <v>389</v>
      </c>
      <c r="B2" s="385"/>
      <c r="C2" s="385"/>
      <c r="D2" s="385"/>
      <c r="E2" s="385"/>
      <c r="F2" s="385"/>
      <c r="G2" s="385"/>
      <c r="H2" s="385"/>
      <c r="I2" s="385"/>
      <c r="J2" s="287"/>
      <c r="K2" s="141"/>
    </row>
    <row r="3" spans="1:16" ht="64.5" customHeight="1" x14ac:dyDescent="0.2">
      <c r="A3" s="143" t="s">
        <v>75</v>
      </c>
      <c r="B3" s="143" t="s">
        <v>76</v>
      </c>
      <c r="C3" s="143" t="s">
        <v>390</v>
      </c>
      <c r="D3" s="355" t="s">
        <v>77</v>
      </c>
      <c r="E3" s="355" t="s">
        <v>78</v>
      </c>
      <c r="F3" s="355"/>
      <c r="G3" s="144" t="s">
        <v>391</v>
      </c>
      <c r="H3" s="145" t="s">
        <v>392</v>
      </c>
      <c r="I3" s="304" t="s">
        <v>493</v>
      </c>
      <c r="J3" s="267" t="s">
        <v>420</v>
      </c>
      <c r="K3" s="267" t="s">
        <v>491</v>
      </c>
      <c r="M3" s="142" t="s">
        <v>435</v>
      </c>
      <c r="O3" s="142" t="s">
        <v>434</v>
      </c>
    </row>
    <row r="4" spans="1:16" s="175" customFormat="1" ht="13.5" customHeight="1" x14ac:dyDescent="0.2">
      <c r="A4" s="138">
        <v>1</v>
      </c>
      <c r="B4" s="138">
        <v>2</v>
      </c>
      <c r="C4" s="138">
        <v>3</v>
      </c>
      <c r="D4" s="356">
        <v>4</v>
      </c>
      <c r="E4" s="356">
        <v>5</v>
      </c>
      <c r="F4" s="356">
        <v>6</v>
      </c>
      <c r="G4" s="173" t="s">
        <v>509</v>
      </c>
      <c r="H4" s="174">
        <v>5</v>
      </c>
      <c r="I4" s="305">
        <v>6</v>
      </c>
      <c r="J4" s="305">
        <v>7</v>
      </c>
      <c r="K4" s="305">
        <v>8</v>
      </c>
    </row>
    <row r="5" spans="1:16" ht="20.100000000000001" customHeight="1" x14ac:dyDescent="0.2">
      <c r="A5" s="146">
        <v>6</v>
      </c>
      <c r="B5" s="147"/>
      <c r="C5" s="147"/>
      <c r="D5" s="357"/>
      <c r="E5" s="357"/>
      <c r="F5" s="357"/>
      <c r="G5" s="148"/>
      <c r="H5" s="149" t="s">
        <v>2</v>
      </c>
      <c r="I5" s="150">
        <f>I7+I24+I37+I43</f>
        <v>20771000</v>
      </c>
      <c r="J5" s="150">
        <f>J7+J24+J37+J43</f>
        <v>16682901</v>
      </c>
      <c r="K5" s="150">
        <f>K7+K24+K37+K43</f>
        <v>37453901</v>
      </c>
      <c r="P5" s="172"/>
    </row>
    <row r="6" spans="1:16" ht="20.100000000000001" customHeight="1" x14ac:dyDescent="0.2">
      <c r="A6" s="147"/>
      <c r="B6" s="151"/>
      <c r="C6" s="151"/>
      <c r="D6" s="357"/>
      <c r="E6" s="357"/>
      <c r="F6" s="357"/>
      <c r="G6" s="152"/>
      <c r="H6" s="153" t="s">
        <v>289</v>
      </c>
      <c r="I6" s="150"/>
      <c r="J6" s="150"/>
      <c r="K6" s="150"/>
    </row>
    <row r="7" spans="1:16" ht="30" customHeight="1" x14ac:dyDescent="0.2">
      <c r="A7" s="147"/>
      <c r="B7" s="151">
        <v>63</v>
      </c>
      <c r="C7" s="151"/>
      <c r="D7" s="357"/>
      <c r="E7" s="357"/>
      <c r="F7" s="357"/>
      <c r="G7" s="148"/>
      <c r="H7" s="146" t="s">
        <v>393</v>
      </c>
      <c r="I7" s="150">
        <f>I12+I16+I8</f>
        <v>320000</v>
      </c>
      <c r="J7" s="150">
        <f t="shared" ref="J7:K7" si="0">J12+J16+J8</f>
        <v>360000</v>
      </c>
      <c r="K7" s="150">
        <f t="shared" si="0"/>
        <v>680000</v>
      </c>
    </row>
    <row r="8" spans="1:16" ht="20.100000000000001" hidden="1" customHeight="1" x14ac:dyDescent="0.2">
      <c r="A8" s="147"/>
      <c r="B8" s="151"/>
      <c r="C8" s="151">
        <v>633</v>
      </c>
      <c r="D8" s="357"/>
      <c r="E8" s="357"/>
      <c r="F8" s="357"/>
      <c r="G8" s="148" t="s">
        <v>450</v>
      </c>
      <c r="H8" s="146" t="s">
        <v>467</v>
      </c>
      <c r="I8" s="150">
        <f>I9</f>
        <v>0</v>
      </c>
      <c r="J8" s="150">
        <f t="shared" ref="J8:K8" si="1">J9</f>
        <v>0</v>
      </c>
      <c r="K8" s="150">
        <f t="shared" si="1"/>
        <v>0</v>
      </c>
    </row>
    <row r="9" spans="1:16" ht="20.100000000000001" hidden="1" customHeight="1" x14ac:dyDescent="0.2">
      <c r="A9" s="147"/>
      <c r="B9" s="151"/>
      <c r="C9" s="151"/>
      <c r="D9" s="357">
        <v>6331</v>
      </c>
      <c r="E9" s="357"/>
      <c r="F9" s="357"/>
      <c r="G9" s="148" t="s">
        <v>450</v>
      </c>
      <c r="H9" s="147" t="s">
        <v>468</v>
      </c>
      <c r="I9" s="306">
        <f>I10</f>
        <v>0</v>
      </c>
      <c r="J9" s="306">
        <f t="shared" ref="J9:K9" si="2">J10</f>
        <v>0</v>
      </c>
      <c r="K9" s="306">
        <f t="shared" si="2"/>
        <v>0</v>
      </c>
    </row>
    <row r="10" spans="1:16" ht="20.100000000000001" hidden="1" customHeight="1" x14ac:dyDescent="0.2">
      <c r="A10" s="147"/>
      <c r="B10" s="151"/>
      <c r="C10" s="151"/>
      <c r="D10" s="357"/>
      <c r="E10" s="357">
        <v>63311</v>
      </c>
      <c r="F10" s="357"/>
      <c r="G10" s="148"/>
      <c r="H10" s="147" t="s">
        <v>469</v>
      </c>
      <c r="I10" s="307">
        <f>I11</f>
        <v>0</v>
      </c>
      <c r="J10" s="307">
        <f t="shared" ref="J10:K10" si="3">J11</f>
        <v>0</v>
      </c>
      <c r="K10" s="307">
        <f t="shared" si="3"/>
        <v>0</v>
      </c>
    </row>
    <row r="11" spans="1:16" hidden="1" x14ac:dyDescent="0.2">
      <c r="A11" s="147"/>
      <c r="B11" s="151"/>
      <c r="C11" s="151"/>
      <c r="D11" s="357"/>
      <c r="E11" s="357"/>
      <c r="F11" s="357">
        <v>633110</v>
      </c>
      <c r="G11" s="152"/>
      <c r="H11" s="177" t="s">
        <v>469</v>
      </c>
      <c r="I11" s="307">
        <v>0</v>
      </c>
      <c r="J11" s="307">
        <f>K11-I11</f>
        <v>0</v>
      </c>
      <c r="K11" s="307">
        <v>0</v>
      </c>
    </row>
    <row r="12" spans="1:16" ht="20.100000000000001" customHeight="1" x14ac:dyDescent="0.2">
      <c r="A12" s="147"/>
      <c r="B12" s="151"/>
      <c r="C12" s="151">
        <v>634</v>
      </c>
      <c r="D12" s="357"/>
      <c r="E12" s="357"/>
      <c r="F12" s="357"/>
      <c r="G12" s="148" t="s">
        <v>450</v>
      </c>
      <c r="H12" s="146" t="s">
        <v>394</v>
      </c>
      <c r="I12" s="150">
        <f>I13</f>
        <v>90000</v>
      </c>
      <c r="J12" s="150">
        <f>J13</f>
        <v>370000</v>
      </c>
      <c r="K12" s="150">
        <f>K13</f>
        <v>460000</v>
      </c>
    </row>
    <row r="13" spans="1:16" ht="20.100000000000001" hidden="1" customHeight="1" x14ac:dyDescent="0.2">
      <c r="A13" s="147"/>
      <c r="B13" s="151"/>
      <c r="C13" s="151"/>
      <c r="D13" s="357">
        <v>6341</v>
      </c>
      <c r="E13" s="357"/>
      <c r="F13" s="357"/>
      <c r="G13" s="148" t="s">
        <v>450</v>
      </c>
      <c r="H13" s="147" t="s">
        <v>422</v>
      </c>
      <c r="I13" s="307">
        <f>I14</f>
        <v>90000</v>
      </c>
      <c r="J13" s="307">
        <f t="shared" ref="J13:K13" si="4">J14</f>
        <v>370000</v>
      </c>
      <c r="K13" s="307">
        <f t="shared" si="4"/>
        <v>460000</v>
      </c>
    </row>
    <row r="14" spans="1:16" s="154" customFormat="1" ht="20.100000000000001" hidden="1" customHeight="1" x14ac:dyDescent="0.2">
      <c r="A14" s="147"/>
      <c r="B14" s="151"/>
      <c r="C14" s="151"/>
      <c r="D14" s="357"/>
      <c r="E14" s="357">
        <v>63414</v>
      </c>
      <c r="F14" s="357"/>
      <c r="G14" s="148" t="s">
        <v>450</v>
      </c>
      <c r="H14" s="147" t="s">
        <v>432</v>
      </c>
      <c r="I14" s="307">
        <f>I15</f>
        <v>90000</v>
      </c>
      <c r="J14" s="307">
        <f t="shared" ref="J14" si="5">J15</f>
        <v>370000</v>
      </c>
      <c r="K14" s="307">
        <f>K15</f>
        <v>460000</v>
      </c>
    </row>
    <row r="15" spans="1:16" s="154" customFormat="1" ht="20.100000000000001" hidden="1" customHeight="1" x14ac:dyDescent="0.2">
      <c r="A15" s="147"/>
      <c r="B15" s="151"/>
      <c r="C15" s="151"/>
      <c r="D15" s="357"/>
      <c r="E15" s="357"/>
      <c r="F15" s="357">
        <v>634140</v>
      </c>
      <c r="G15" s="148" t="s">
        <v>450</v>
      </c>
      <c r="H15" s="177" t="s">
        <v>507</v>
      </c>
      <c r="I15" s="307">
        <v>90000</v>
      </c>
      <c r="J15" s="307">
        <f>K15-I15</f>
        <v>370000</v>
      </c>
      <c r="K15" s="307">
        <v>460000</v>
      </c>
      <c r="M15" s="155">
        <f>'POSEBNI DIO_2021-REBALANS '!K267</f>
        <v>0</v>
      </c>
      <c r="O15" s="155">
        <f>'POSEBNI DIO_2021-REBALANS '!K274</f>
        <v>0</v>
      </c>
    </row>
    <row r="16" spans="1:16" ht="30" customHeight="1" x14ac:dyDescent="0.2">
      <c r="A16" s="147"/>
      <c r="B16" s="151"/>
      <c r="C16" s="151">
        <v>636</v>
      </c>
      <c r="D16" s="357"/>
      <c r="E16" s="357"/>
      <c r="F16" s="357"/>
      <c r="G16" s="148" t="s">
        <v>450</v>
      </c>
      <c r="H16" s="146" t="s">
        <v>395</v>
      </c>
      <c r="I16" s="150">
        <f>I17+I20</f>
        <v>230000</v>
      </c>
      <c r="J16" s="150">
        <f>J17+J20</f>
        <v>-10000</v>
      </c>
      <c r="K16" s="150">
        <f>K17+K20</f>
        <v>220000</v>
      </c>
      <c r="M16" s="155"/>
      <c r="N16" s="155"/>
      <c r="O16" s="155"/>
    </row>
    <row r="17" spans="1:15" ht="30" hidden="1" customHeight="1" x14ac:dyDescent="0.2">
      <c r="A17" s="147"/>
      <c r="B17" s="151"/>
      <c r="C17" s="151"/>
      <c r="D17" s="357">
        <v>6361</v>
      </c>
      <c r="E17" s="357"/>
      <c r="F17" s="357"/>
      <c r="G17" s="148" t="s">
        <v>450</v>
      </c>
      <c r="H17" s="147" t="s">
        <v>396</v>
      </c>
      <c r="I17" s="306">
        <f>I18</f>
        <v>230000</v>
      </c>
      <c r="J17" s="306">
        <f t="shared" ref="J17:K17" si="6">J18</f>
        <v>-16400</v>
      </c>
      <c r="K17" s="306">
        <f t="shared" si="6"/>
        <v>213600</v>
      </c>
      <c r="M17" s="155"/>
      <c r="N17" s="155"/>
      <c r="O17" s="155"/>
    </row>
    <row r="18" spans="1:15" s="154" customFormat="1" ht="30" hidden="1" customHeight="1" x14ac:dyDescent="0.2">
      <c r="A18" s="147"/>
      <c r="B18" s="151"/>
      <c r="C18" s="151"/>
      <c r="D18" s="357"/>
      <c r="E18" s="357">
        <v>63612</v>
      </c>
      <c r="F18" s="357"/>
      <c r="G18" s="148" t="s">
        <v>450</v>
      </c>
      <c r="H18" s="147" t="s">
        <v>423</v>
      </c>
      <c r="I18" s="306">
        <f>I19</f>
        <v>230000</v>
      </c>
      <c r="J18" s="306">
        <f>J19</f>
        <v>-16400</v>
      </c>
      <c r="K18" s="306">
        <f>K19</f>
        <v>213600</v>
      </c>
      <c r="M18" s="155"/>
      <c r="N18" s="155"/>
      <c r="O18" s="155"/>
    </row>
    <row r="19" spans="1:15" s="154" customFormat="1" ht="25.5" hidden="1" x14ac:dyDescent="0.2">
      <c r="A19" s="147"/>
      <c r="B19" s="151"/>
      <c r="C19" s="151"/>
      <c r="D19" s="357"/>
      <c r="E19" s="357"/>
      <c r="F19" s="357">
        <v>636120</v>
      </c>
      <c r="G19" s="148" t="s">
        <v>450</v>
      </c>
      <c r="H19" s="177" t="s">
        <v>424</v>
      </c>
      <c r="I19" s="306">
        <v>230000</v>
      </c>
      <c r="J19" s="306">
        <f>K19-I19</f>
        <v>-16400</v>
      </c>
      <c r="K19" s="306">
        <v>213600</v>
      </c>
      <c r="M19" s="155">
        <f>'POSEBNI DIO_2021-REBALANS '!K670</f>
        <v>213600</v>
      </c>
      <c r="N19" s="155"/>
      <c r="O19" s="156">
        <f>'POSEBNI DIO_2021-REBALANS '!K812</f>
        <v>0</v>
      </c>
    </row>
    <row r="20" spans="1:15" ht="30" hidden="1" customHeight="1" x14ac:dyDescent="0.2">
      <c r="A20" s="147"/>
      <c r="B20" s="157"/>
      <c r="C20" s="157"/>
      <c r="D20" s="357">
        <v>6362</v>
      </c>
      <c r="E20" s="357"/>
      <c r="F20" s="357"/>
      <c r="G20" s="148" t="s">
        <v>450</v>
      </c>
      <c r="H20" s="147" t="s">
        <v>397</v>
      </c>
      <c r="I20" s="307">
        <f>I21</f>
        <v>0</v>
      </c>
      <c r="J20" s="307">
        <f t="shared" ref="J20:K20" si="7">J21</f>
        <v>6400</v>
      </c>
      <c r="K20" s="307">
        <f t="shared" si="7"/>
        <v>6400</v>
      </c>
      <c r="M20" s="155"/>
      <c r="N20" s="155"/>
      <c r="O20" s="155"/>
    </row>
    <row r="21" spans="1:15" s="154" customFormat="1" ht="30" hidden="1" customHeight="1" x14ac:dyDescent="0.2">
      <c r="A21" s="147"/>
      <c r="B21" s="157"/>
      <c r="C21" s="157"/>
      <c r="D21" s="357"/>
      <c r="E21" s="357">
        <v>63622</v>
      </c>
      <c r="F21" s="357"/>
      <c r="G21" s="148" t="s">
        <v>450</v>
      </c>
      <c r="H21" s="147" t="s">
        <v>425</v>
      </c>
      <c r="I21" s="307">
        <f>I22</f>
        <v>0</v>
      </c>
      <c r="J21" s="307">
        <f>J22</f>
        <v>6400</v>
      </c>
      <c r="K21" s="307">
        <f>K22</f>
        <v>6400</v>
      </c>
      <c r="M21" s="155"/>
      <c r="N21" s="155"/>
      <c r="O21" s="155"/>
    </row>
    <row r="22" spans="1:15" s="154" customFormat="1" ht="25.5" hidden="1" x14ac:dyDescent="0.2">
      <c r="A22" s="177"/>
      <c r="B22" s="157"/>
      <c r="C22" s="157"/>
      <c r="D22" s="357"/>
      <c r="E22" s="357"/>
      <c r="F22" s="357">
        <v>636220</v>
      </c>
      <c r="G22" s="148" t="s">
        <v>450</v>
      </c>
      <c r="H22" s="177" t="s">
        <v>426</v>
      </c>
      <c r="I22" s="307">
        <v>0</v>
      </c>
      <c r="J22" s="307">
        <f>K22-I22</f>
        <v>6400</v>
      </c>
      <c r="K22" s="307">
        <v>6400</v>
      </c>
      <c r="M22" s="155">
        <f>'POSEBNI DIO_2021-REBALANS '!K946</f>
        <v>6400</v>
      </c>
      <c r="N22" s="155"/>
      <c r="O22" s="155">
        <f>'POSEBNI DIO_2021-REBALANS '!K961</f>
        <v>0</v>
      </c>
    </row>
    <row r="23" spans="1:15" s="154" customFormat="1" ht="20.100000000000001" customHeight="1" x14ac:dyDescent="0.2">
      <c r="A23" s="177"/>
      <c r="B23" s="157"/>
      <c r="C23" s="157"/>
      <c r="D23" s="357"/>
      <c r="E23" s="357"/>
      <c r="F23" s="357"/>
      <c r="G23" s="148"/>
      <c r="H23" s="163" t="s">
        <v>403</v>
      </c>
      <c r="I23" s="150"/>
      <c r="J23" s="150"/>
      <c r="K23" s="150"/>
      <c r="M23" s="155"/>
      <c r="N23" s="155"/>
      <c r="O23" s="155"/>
    </row>
    <row r="24" spans="1:15" ht="20.100000000000001" customHeight="1" x14ac:dyDescent="0.2">
      <c r="A24" s="146"/>
      <c r="B24" s="146">
        <v>64</v>
      </c>
      <c r="C24" s="146"/>
      <c r="D24" s="358"/>
      <c r="E24" s="358"/>
      <c r="F24" s="358"/>
      <c r="G24" s="148"/>
      <c r="H24" s="158" t="s">
        <v>398</v>
      </c>
      <c r="I24" s="150">
        <f>I25+I31</f>
        <v>1000</v>
      </c>
      <c r="J24" s="150">
        <f>J25+J31</f>
        <v>-600</v>
      </c>
      <c r="K24" s="150">
        <f>K25+K31</f>
        <v>400</v>
      </c>
      <c r="M24" s="155"/>
      <c r="N24" s="155"/>
      <c r="O24" s="155"/>
    </row>
    <row r="25" spans="1:15" ht="20.100000000000001" customHeight="1" x14ac:dyDescent="0.2">
      <c r="A25" s="146"/>
      <c r="B25" s="146"/>
      <c r="C25" s="146">
        <v>641</v>
      </c>
      <c r="D25" s="358"/>
      <c r="E25" s="359"/>
      <c r="F25" s="359"/>
      <c r="G25" s="148" t="s">
        <v>471</v>
      </c>
      <c r="H25" s="153" t="s">
        <v>399</v>
      </c>
      <c r="I25" s="150">
        <f>I26+I29</f>
        <v>1000</v>
      </c>
      <c r="J25" s="150">
        <f>J26+J29</f>
        <v>-600</v>
      </c>
      <c r="K25" s="150">
        <f>K26+K29</f>
        <v>400</v>
      </c>
      <c r="M25" s="155"/>
      <c r="N25" s="155"/>
      <c r="O25" s="155"/>
    </row>
    <row r="26" spans="1:15" ht="20.100000000000001" hidden="1" customHeight="1" x14ac:dyDescent="0.2">
      <c r="A26" s="147"/>
      <c r="B26" s="147"/>
      <c r="C26" s="147"/>
      <c r="D26" s="357">
        <v>6413</v>
      </c>
      <c r="E26" s="357"/>
      <c r="F26" s="357"/>
      <c r="G26" s="148" t="s">
        <v>471</v>
      </c>
      <c r="H26" s="159" t="s">
        <v>400</v>
      </c>
      <c r="I26" s="307">
        <f>I27</f>
        <v>1000</v>
      </c>
      <c r="J26" s="307">
        <f t="shared" ref="J26:K26" si="8">J27</f>
        <v>-600</v>
      </c>
      <c r="K26" s="307">
        <f t="shared" si="8"/>
        <v>400</v>
      </c>
      <c r="M26" s="155"/>
      <c r="N26" s="155"/>
      <c r="O26" s="155"/>
    </row>
    <row r="27" spans="1:15" ht="20.100000000000001" hidden="1" customHeight="1" x14ac:dyDescent="0.2">
      <c r="A27" s="147"/>
      <c r="B27" s="147"/>
      <c r="C27" s="147"/>
      <c r="D27" s="357"/>
      <c r="E27" s="357">
        <v>64132</v>
      </c>
      <c r="F27" s="357"/>
      <c r="G27" s="148" t="s">
        <v>471</v>
      </c>
      <c r="H27" s="147" t="s">
        <v>427</v>
      </c>
      <c r="I27" s="307">
        <f>I28</f>
        <v>1000</v>
      </c>
      <c r="J27" s="307">
        <f t="shared" ref="J27" si="9">J28</f>
        <v>-600</v>
      </c>
      <c r="K27" s="307">
        <f>K28</f>
        <v>400</v>
      </c>
      <c r="M27" s="155"/>
      <c r="N27" s="155"/>
      <c r="O27" s="155"/>
    </row>
    <row r="28" spans="1:15" ht="20.100000000000001" hidden="1" customHeight="1" x14ac:dyDescent="0.2">
      <c r="A28" s="147"/>
      <c r="B28" s="147"/>
      <c r="C28" s="147"/>
      <c r="D28" s="357"/>
      <c r="E28" s="357"/>
      <c r="F28" s="357">
        <v>641320</v>
      </c>
      <c r="G28" s="148" t="s">
        <v>471</v>
      </c>
      <c r="H28" s="177" t="s">
        <v>427</v>
      </c>
      <c r="I28" s="307">
        <v>1000</v>
      </c>
      <c r="J28" s="307">
        <f>K28-I28</f>
        <v>-600</v>
      </c>
      <c r="K28" s="307">
        <v>400</v>
      </c>
      <c r="M28" s="155"/>
      <c r="N28" s="155"/>
      <c r="O28" s="155"/>
    </row>
    <row r="29" spans="1:15" ht="20.100000000000001" hidden="1" customHeight="1" x14ac:dyDescent="0.2">
      <c r="A29" s="147"/>
      <c r="B29" s="147"/>
      <c r="C29" s="147"/>
      <c r="D29" s="357">
        <v>6414</v>
      </c>
      <c r="E29" s="357"/>
      <c r="F29" s="357"/>
      <c r="G29" s="148" t="s">
        <v>471</v>
      </c>
      <c r="H29" s="159" t="s">
        <v>401</v>
      </c>
      <c r="I29" s="307">
        <v>0</v>
      </c>
      <c r="J29" s="307">
        <v>0</v>
      </c>
      <c r="K29" s="307">
        <v>0</v>
      </c>
      <c r="M29" s="155"/>
      <c r="N29" s="155"/>
      <c r="O29" s="155"/>
    </row>
    <row r="30" spans="1:15" ht="20.100000000000001" hidden="1" customHeight="1" x14ac:dyDescent="0.2">
      <c r="A30" s="147"/>
      <c r="B30" s="147"/>
      <c r="C30" s="147"/>
      <c r="D30" s="357"/>
      <c r="E30" s="357"/>
      <c r="F30" s="357"/>
      <c r="G30" s="148" t="s">
        <v>471</v>
      </c>
      <c r="H30" s="163" t="s">
        <v>403</v>
      </c>
      <c r="I30" s="307"/>
      <c r="J30" s="307"/>
      <c r="K30" s="307"/>
      <c r="M30" s="155"/>
      <c r="N30" s="155"/>
      <c r="O30" s="155"/>
    </row>
    <row r="31" spans="1:15" ht="38.25" hidden="1" x14ac:dyDescent="0.2">
      <c r="A31" s="146"/>
      <c r="B31" s="146">
        <v>65</v>
      </c>
      <c r="C31" s="146"/>
      <c r="D31" s="358"/>
      <c r="E31" s="358"/>
      <c r="F31" s="358"/>
      <c r="G31" s="148" t="s">
        <v>471</v>
      </c>
      <c r="H31" s="164" t="s">
        <v>473</v>
      </c>
      <c r="I31" s="150">
        <f>I32</f>
        <v>0</v>
      </c>
      <c r="J31" s="150">
        <f t="shared" ref="J31:O31" si="10">J32</f>
        <v>0</v>
      </c>
      <c r="K31" s="150">
        <f t="shared" si="10"/>
        <v>0</v>
      </c>
      <c r="L31" s="150">
        <f t="shared" si="10"/>
        <v>0</v>
      </c>
      <c r="M31" s="150">
        <f t="shared" si="10"/>
        <v>0</v>
      </c>
      <c r="N31" s="150">
        <f t="shared" si="10"/>
        <v>0</v>
      </c>
      <c r="O31" s="150">
        <f t="shared" si="10"/>
        <v>0</v>
      </c>
    </row>
    <row r="32" spans="1:15" ht="20.100000000000001" hidden="1" customHeight="1" x14ac:dyDescent="0.2">
      <c r="A32" s="147"/>
      <c r="B32" s="147"/>
      <c r="C32" s="147">
        <v>652</v>
      </c>
      <c r="D32" s="357"/>
      <c r="E32" s="357"/>
      <c r="F32" s="357"/>
      <c r="G32" s="148" t="s">
        <v>471</v>
      </c>
      <c r="H32" s="160" t="s">
        <v>474</v>
      </c>
      <c r="I32" s="307">
        <f>I33</f>
        <v>0</v>
      </c>
      <c r="J32" s="307">
        <f t="shared" ref="J32:K32" si="11">J33</f>
        <v>0</v>
      </c>
      <c r="K32" s="307">
        <f t="shared" si="11"/>
        <v>0</v>
      </c>
      <c r="M32" s="155"/>
      <c r="N32" s="155"/>
      <c r="O32" s="155"/>
    </row>
    <row r="33" spans="1:17" ht="20.100000000000001" hidden="1" customHeight="1" x14ac:dyDescent="0.2">
      <c r="A33" s="147"/>
      <c r="B33" s="147"/>
      <c r="C33" s="147"/>
      <c r="D33" s="357">
        <v>6526</v>
      </c>
      <c r="E33" s="357"/>
      <c r="F33" s="357"/>
      <c r="G33" s="148" t="s">
        <v>471</v>
      </c>
      <c r="H33" s="159" t="s">
        <v>475</v>
      </c>
      <c r="I33" s="307">
        <f>I34</f>
        <v>0</v>
      </c>
      <c r="J33" s="307">
        <f t="shared" ref="J33:K33" si="12">J34</f>
        <v>0</v>
      </c>
      <c r="K33" s="307">
        <f t="shared" si="12"/>
        <v>0</v>
      </c>
      <c r="M33" s="155"/>
      <c r="N33" s="155"/>
      <c r="O33" s="155"/>
    </row>
    <row r="34" spans="1:17" ht="30" hidden="1" customHeight="1" x14ac:dyDescent="0.2">
      <c r="A34" s="147"/>
      <c r="B34" s="147"/>
      <c r="C34" s="147"/>
      <c r="D34" s="357"/>
      <c r="E34" s="357">
        <v>65267</v>
      </c>
      <c r="F34" s="357"/>
      <c r="G34" s="148" t="s">
        <v>471</v>
      </c>
      <c r="H34" s="147" t="s">
        <v>476</v>
      </c>
      <c r="I34" s="307">
        <f>I35</f>
        <v>0</v>
      </c>
      <c r="J34" s="307">
        <f>J35</f>
        <v>0</v>
      </c>
      <c r="K34" s="307">
        <f>K35</f>
        <v>0</v>
      </c>
      <c r="M34" s="155"/>
      <c r="N34" s="155"/>
      <c r="O34" s="155"/>
    </row>
    <row r="35" spans="1:17" ht="25.5" hidden="1" x14ac:dyDescent="0.2">
      <c r="A35" s="147"/>
      <c r="B35" s="147"/>
      <c r="C35" s="147"/>
      <c r="D35" s="357"/>
      <c r="E35" s="357"/>
      <c r="F35" s="357">
        <v>652670</v>
      </c>
      <c r="G35" s="148" t="s">
        <v>471</v>
      </c>
      <c r="H35" s="177" t="s">
        <v>476</v>
      </c>
      <c r="I35" s="307">
        <v>0</v>
      </c>
      <c r="J35" s="307">
        <f>K35-I35</f>
        <v>0</v>
      </c>
      <c r="K35" s="307">
        <v>0</v>
      </c>
      <c r="M35" s="155"/>
      <c r="N35" s="155"/>
      <c r="O35" s="155"/>
      <c r="P35" s="214"/>
    </row>
    <row r="36" spans="1:17" ht="20.100000000000001" customHeight="1" x14ac:dyDescent="0.2">
      <c r="A36" s="147"/>
      <c r="B36" s="147"/>
      <c r="C36" s="147"/>
      <c r="D36" s="357"/>
      <c r="E36" s="357"/>
      <c r="F36" s="357"/>
      <c r="G36" s="148"/>
      <c r="H36" s="163" t="s">
        <v>403</v>
      </c>
      <c r="I36" s="150"/>
      <c r="J36" s="150"/>
      <c r="K36" s="150"/>
      <c r="M36" s="155"/>
      <c r="N36" s="155"/>
      <c r="O36" s="155"/>
    </row>
    <row r="37" spans="1:17" ht="30" customHeight="1" x14ac:dyDescent="0.2">
      <c r="A37" s="146"/>
      <c r="B37" s="146">
        <v>66</v>
      </c>
      <c r="C37" s="146"/>
      <c r="D37" s="358"/>
      <c r="E37" s="358"/>
      <c r="F37" s="358"/>
      <c r="G37" s="148"/>
      <c r="H37" s="164" t="s">
        <v>429</v>
      </c>
      <c r="I37" s="150">
        <f t="shared" ref="I37:K38" si="13">I38</f>
        <v>8000000</v>
      </c>
      <c r="J37" s="150">
        <f t="shared" si="13"/>
        <v>4473501</v>
      </c>
      <c r="K37" s="150">
        <f t="shared" si="13"/>
        <v>12473501</v>
      </c>
      <c r="M37" s="155"/>
      <c r="N37" s="155"/>
      <c r="O37" s="155"/>
    </row>
    <row r="38" spans="1:17" ht="30" customHeight="1" x14ac:dyDescent="0.2">
      <c r="A38" s="146"/>
      <c r="B38" s="146"/>
      <c r="C38" s="146">
        <v>661</v>
      </c>
      <c r="D38" s="358"/>
      <c r="E38" s="358"/>
      <c r="F38" s="358"/>
      <c r="G38" s="148" t="s">
        <v>471</v>
      </c>
      <c r="H38" s="146" t="s">
        <v>404</v>
      </c>
      <c r="I38" s="150">
        <f t="shared" si="13"/>
        <v>8000000</v>
      </c>
      <c r="J38" s="150">
        <f t="shared" si="13"/>
        <v>4473501</v>
      </c>
      <c r="K38" s="150">
        <f t="shared" si="13"/>
        <v>12473501</v>
      </c>
      <c r="M38" s="155"/>
      <c r="N38" s="155"/>
      <c r="O38" s="155"/>
    </row>
    <row r="39" spans="1:17" ht="20.100000000000001" hidden="1" customHeight="1" x14ac:dyDescent="0.2">
      <c r="A39" s="147"/>
      <c r="B39" s="147"/>
      <c r="C39" s="147"/>
      <c r="D39" s="357">
        <v>6615</v>
      </c>
      <c r="E39" s="357"/>
      <c r="F39" s="357"/>
      <c r="G39" s="148" t="s">
        <v>471</v>
      </c>
      <c r="H39" s="147" t="s">
        <v>428</v>
      </c>
      <c r="I39" s="307">
        <f>I40</f>
        <v>8000000</v>
      </c>
      <c r="J39" s="307">
        <f t="shared" ref="J39:K39" si="14">J40</f>
        <v>4473501</v>
      </c>
      <c r="K39" s="307">
        <f t="shared" si="14"/>
        <v>12473501</v>
      </c>
      <c r="M39" s="155"/>
      <c r="N39" s="155"/>
      <c r="O39" s="155"/>
    </row>
    <row r="40" spans="1:17" s="154" customFormat="1" ht="20.100000000000001" hidden="1" customHeight="1" x14ac:dyDescent="0.2">
      <c r="A40" s="147"/>
      <c r="B40" s="147"/>
      <c r="C40" s="147"/>
      <c r="D40" s="357"/>
      <c r="E40" s="357">
        <v>66151</v>
      </c>
      <c r="F40" s="357"/>
      <c r="G40" s="148" t="s">
        <v>471</v>
      </c>
      <c r="H40" s="147" t="s">
        <v>428</v>
      </c>
      <c r="I40" s="307">
        <f>I41</f>
        <v>8000000</v>
      </c>
      <c r="J40" s="307">
        <f>J41</f>
        <v>4473501</v>
      </c>
      <c r="K40" s="307">
        <f>K41</f>
        <v>12473501</v>
      </c>
      <c r="M40" s="155"/>
      <c r="N40" s="155"/>
      <c r="O40" s="155"/>
    </row>
    <row r="41" spans="1:17" s="154" customFormat="1" ht="20.100000000000001" hidden="1" customHeight="1" x14ac:dyDescent="0.25">
      <c r="A41" s="177"/>
      <c r="B41" s="147"/>
      <c r="C41" s="147"/>
      <c r="D41" s="357"/>
      <c r="E41" s="357"/>
      <c r="F41" s="357">
        <v>661510</v>
      </c>
      <c r="G41" s="148" t="s">
        <v>471</v>
      </c>
      <c r="H41" s="177" t="s">
        <v>428</v>
      </c>
      <c r="I41" s="307">
        <v>8000000</v>
      </c>
      <c r="J41" s="307">
        <f>K41-I41</f>
        <v>4473501</v>
      </c>
      <c r="K41" s="307">
        <f>15000000-2526499</f>
        <v>12473501</v>
      </c>
      <c r="M41" s="155"/>
      <c r="N41" s="155"/>
      <c r="O41" s="155"/>
      <c r="Q41" s="212"/>
    </row>
    <row r="42" spans="1:17" ht="20.100000000000001" customHeight="1" x14ac:dyDescent="0.2">
      <c r="A42" s="146"/>
      <c r="B42" s="147"/>
      <c r="C42" s="147"/>
      <c r="D42" s="357"/>
      <c r="E42" s="357"/>
      <c r="F42" s="357"/>
      <c r="G42" s="148"/>
      <c r="H42" s="161" t="s">
        <v>402</v>
      </c>
      <c r="I42" s="150"/>
      <c r="J42" s="150"/>
      <c r="K42" s="150"/>
      <c r="M42" s="155"/>
      <c r="N42" s="155"/>
      <c r="O42" s="155"/>
    </row>
    <row r="43" spans="1:17" ht="30" customHeight="1" x14ac:dyDescent="0.2">
      <c r="A43" s="146"/>
      <c r="B43" s="146">
        <v>67</v>
      </c>
      <c r="C43" s="146"/>
      <c r="D43" s="358"/>
      <c r="E43" s="358"/>
      <c r="F43" s="358"/>
      <c r="G43" s="148"/>
      <c r="H43" s="162" t="s">
        <v>405</v>
      </c>
      <c r="I43" s="150">
        <f>I44+I48</f>
        <v>12450000</v>
      </c>
      <c r="J43" s="150">
        <f>J44+J48</f>
        <v>11850000</v>
      </c>
      <c r="K43" s="150">
        <f>K44+K48</f>
        <v>24300000</v>
      </c>
      <c r="M43" s="155"/>
      <c r="N43" s="155"/>
      <c r="O43" s="155"/>
    </row>
    <row r="44" spans="1:17" ht="25.5" x14ac:dyDescent="0.2">
      <c r="A44" s="146"/>
      <c r="B44" s="146"/>
      <c r="C44" s="146">
        <v>671</v>
      </c>
      <c r="D44" s="358"/>
      <c r="E44" s="358"/>
      <c r="F44" s="358"/>
      <c r="G44" s="148" t="s">
        <v>489</v>
      </c>
      <c r="H44" s="146" t="s">
        <v>430</v>
      </c>
      <c r="I44" s="150">
        <f>I45</f>
        <v>300000</v>
      </c>
      <c r="J44" s="150">
        <f t="shared" ref="J44:K44" si="15">J45</f>
        <v>0</v>
      </c>
      <c r="K44" s="150">
        <f t="shared" si="15"/>
        <v>300000</v>
      </c>
      <c r="M44" s="155"/>
      <c r="N44" s="155"/>
      <c r="O44" s="155"/>
    </row>
    <row r="45" spans="1:17" ht="25.5" hidden="1" x14ac:dyDescent="0.2">
      <c r="A45" s="146"/>
      <c r="B45" s="146"/>
      <c r="C45" s="146"/>
      <c r="D45" s="357">
        <v>6711</v>
      </c>
      <c r="E45" s="357"/>
      <c r="F45" s="357"/>
      <c r="G45" s="148" t="s">
        <v>489</v>
      </c>
      <c r="H45" s="165" t="s">
        <v>406</v>
      </c>
      <c r="I45" s="307">
        <f>I46</f>
        <v>300000</v>
      </c>
      <c r="J45" s="307">
        <f t="shared" ref="J45:K45" si="16">J46</f>
        <v>0</v>
      </c>
      <c r="K45" s="307">
        <f t="shared" si="16"/>
        <v>300000</v>
      </c>
      <c r="M45" s="155"/>
      <c r="N45" s="155"/>
      <c r="O45" s="155"/>
    </row>
    <row r="46" spans="1:17" s="154" customFormat="1" ht="25.5" hidden="1" x14ac:dyDescent="0.2">
      <c r="A46" s="146"/>
      <c r="B46" s="146"/>
      <c r="C46" s="146"/>
      <c r="D46" s="357"/>
      <c r="E46" s="357">
        <v>67111</v>
      </c>
      <c r="F46" s="357"/>
      <c r="G46" s="148" t="s">
        <v>489</v>
      </c>
      <c r="H46" s="165" t="s">
        <v>406</v>
      </c>
      <c r="I46" s="307">
        <f>I47</f>
        <v>300000</v>
      </c>
      <c r="J46" s="307">
        <f t="shared" ref="J46:K46" si="17">J47</f>
        <v>0</v>
      </c>
      <c r="K46" s="307">
        <f t="shared" si="17"/>
        <v>300000</v>
      </c>
      <c r="M46" s="155"/>
      <c r="N46" s="155"/>
      <c r="O46" s="155"/>
    </row>
    <row r="47" spans="1:17" s="154" customFormat="1" ht="25.5" hidden="1" x14ac:dyDescent="0.2">
      <c r="A47" s="178"/>
      <c r="B47" s="146"/>
      <c r="C47" s="146"/>
      <c r="D47" s="357"/>
      <c r="E47" s="357"/>
      <c r="F47" s="357">
        <v>671110</v>
      </c>
      <c r="G47" s="148" t="s">
        <v>489</v>
      </c>
      <c r="H47" s="179" t="s">
        <v>406</v>
      </c>
      <c r="I47" s="307">
        <v>300000</v>
      </c>
      <c r="J47" s="307">
        <f>K47-I47</f>
        <v>0</v>
      </c>
      <c r="K47" s="307">
        <v>300000</v>
      </c>
      <c r="M47" s="155"/>
      <c r="N47" s="155"/>
      <c r="O47" s="155"/>
    </row>
    <row r="48" spans="1:17" ht="20.100000000000001" customHeight="1" x14ac:dyDescent="0.2">
      <c r="A48" s="146"/>
      <c r="B48" s="151"/>
      <c r="C48" s="151">
        <v>673</v>
      </c>
      <c r="D48" s="358"/>
      <c r="E48" s="358"/>
      <c r="F48" s="358"/>
      <c r="G48" s="148" t="s">
        <v>480</v>
      </c>
      <c r="H48" s="164" t="s">
        <v>407</v>
      </c>
      <c r="I48" s="150">
        <f>I49</f>
        <v>12150000</v>
      </c>
      <c r="J48" s="150">
        <f>J49</f>
        <v>11850000</v>
      </c>
      <c r="K48" s="150">
        <f>K49</f>
        <v>24000000</v>
      </c>
      <c r="M48" s="155"/>
      <c r="N48" s="155"/>
      <c r="O48" s="155"/>
    </row>
    <row r="49" spans="1:20" ht="20.100000000000001" hidden="1" customHeight="1" x14ac:dyDescent="0.2">
      <c r="A49" s="147"/>
      <c r="B49" s="157"/>
      <c r="C49" s="157"/>
      <c r="D49" s="357">
        <v>6731</v>
      </c>
      <c r="E49" s="357"/>
      <c r="F49" s="357"/>
      <c r="G49" s="148" t="s">
        <v>480</v>
      </c>
      <c r="H49" s="165" t="s">
        <v>407</v>
      </c>
      <c r="I49" s="307">
        <f>I50</f>
        <v>12150000</v>
      </c>
      <c r="J49" s="307">
        <f t="shared" ref="J49:K49" si="18">J50</f>
        <v>11850000</v>
      </c>
      <c r="K49" s="307">
        <f t="shared" si="18"/>
        <v>24000000</v>
      </c>
      <c r="M49" s="155"/>
      <c r="N49" s="155"/>
      <c r="O49" s="155"/>
    </row>
    <row r="50" spans="1:20" s="154" customFormat="1" ht="20.100000000000001" hidden="1" customHeight="1" x14ac:dyDescent="0.2">
      <c r="A50" s="147"/>
      <c r="B50" s="157"/>
      <c r="C50" s="157"/>
      <c r="D50" s="357"/>
      <c r="E50" s="357">
        <v>67311</v>
      </c>
      <c r="F50" s="357"/>
      <c r="G50" s="148" t="s">
        <v>480</v>
      </c>
      <c r="H50" s="165" t="s">
        <v>407</v>
      </c>
      <c r="I50" s="307">
        <f>I51</f>
        <v>12150000</v>
      </c>
      <c r="J50" s="307">
        <f>J51</f>
        <v>11850000</v>
      </c>
      <c r="K50" s="307">
        <f>K51</f>
        <v>24000000</v>
      </c>
      <c r="M50" s="155"/>
      <c r="N50" s="155"/>
      <c r="O50" s="155"/>
    </row>
    <row r="51" spans="1:20" s="154" customFormat="1" ht="20.100000000000001" hidden="1" customHeight="1" x14ac:dyDescent="0.25">
      <c r="A51" s="177"/>
      <c r="B51" s="157"/>
      <c r="C51" s="157"/>
      <c r="D51" s="357"/>
      <c r="E51" s="357"/>
      <c r="F51" s="357">
        <v>673111</v>
      </c>
      <c r="G51" s="148" t="s">
        <v>480</v>
      </c>
      <c r="H51" s="179" t="s">
        <v>407</v>
      </c>
      <c r="I51" s="307">
        <v>12150000</v>
      </c>
      <c r="J51" s="307">
        <f>K51-I51</f>
        <v>11850000</v>
      </c>
      <c r="K51" s="307">
        <v>24000000</v>
      </c>
      <c r="M51" s="155"/>
      <c r="N51" s="155"/>
      <c r="O51" s="155"/>
      <c r="Q51" s="212"/>
      <c r="R51" s="212"/>
      <c r="S51" s="213"/>
      <c r="T51" s="214"/>
    </row>
    <row r="52" spans="1:20" ht="20.100000000000001" customHeight="1" x14ac:dyDescent="0.2">
      <c r="A52" s="147"/>
      <c r="B52" s="147"/>
      <c r="C52" s="147"/>
      <c r="D52" s="357"/>
      <c r="E52" s="357"/>
      <c r="F52" s="357"/>
      <c r="G52" s="148"/>
      <c r="H52" s="153" t="s">
        <v>3</v>
      </c>
      <c r="I52" s="150"/>
      <c r="J52" s="150"/>
      <c r="K52" s="150"/>
      <c r="M52" s="155"/>
      <c r="N52" s="155"/>
      <c r="O52" s="155"/>
    </row>
    <row r="53" spans="1:20" ht="20.100000000000001" customHeight="1" x14ac:dyDescent="0.2">
      <c r="A53" s="380">
        <v>7</v>
      </c>
      <c r="B53" s="166"/>
      <c r="C53" s="166"/>
      <c r="D53" s="360"/>
      <c r="E53" s="360"/>
      <c r="F53" s="360"/>
      <c r="G53" s="148"/>
      <c r="H53" s="166" t="s">
        <v>3</v>
      </c>
      <c r="I53" s="150">
        <f t="shared" ref="I53:K53" si="19">I54</f>
        <v>800</v>
      </c>
      <c r="J53" s="150">
        <f t="shared" si="19"/>
        <v>0</v>
      </c>
      <c r="K53" s="150">
        <f t="shared" si="19"/>
        <v>800</v>
      </c>
      <c r="M53" s="155"/>
      <c r="N53" s="155"/>
      <c r="O53" s="155"/>
    </row>
    <row r="54" spans="1:20" ht="30" customHeight="1" x14ac:dyDescent="0.2">
      <c r="A54" s="146"/>
      <c r="B54" s="146">
        <v>72</v>
      </c>
      <c r="C54" s="146"/>
      <c r="D54" s="358"/>
      <c r="E54" s="358"/>
      <c r="F54" s="358"/>
      <c r="G54" s="148"/>
      <c r="H54" s="146" t="s">
        <v>408</v>
      </c>
      <c r="I54" s="150">
        <f>I55+I59</f>
        <v>800</v>
      </c>
      <c r="J54" s="150">
        <f>J55+J59</f>
        <v>0</v>
      </c>
      <c r="K54" s="150">
        <f>K55+K59</f>
        <v>800</v>
      </c>
      <c r="M54" s="155"/>
      <c r="N54" s="155"/>
      <c r="O54" s="155"/>
    </row>
    <row r="55" spans="1:20" ht="20.100000000000001" customHeight="1" x14ac:dyDescent="0.2">
      <c r="A55" s="146"/>
      <c r="B55" s="151"/>
      <c r="C55" s="151">
        <v>721</v>
      </c>
      <c r="D55" s="358"/>
      <c r="E55" s="358"/>
      <c r="F55" s="358"/>
      <c r="G55" s="148" t="s">
        <v>482</v>
      </c>
      <c r="H55" s="153" t="s">
        <v>409</v>
      </c>
      <c r="I55" s="150">
        <f>I56</f>
        <v>800</v>
      </c>
      <c r="J55" s="150">
        <f>J56</f>
        <v>0</v>
      </c>
      <c r="K55" s="150">
        <f>K56</f>
        <v>800</v>
      </c>
      <c r="M55" s="155"/>
      <c r="N55" s="155"/>
      <c r="O55" s="155"/>
    </row>
    <row r="56" spans="1:20" ht="20.100000000000001" hidden="1" customHeight="1" x14ac:dyDescent="0.2">
      <c r="A56" s="147"/>
      <c r="B56" s="157"/>
      <c r="C56" s="157"/>
      <c r="D56" s="357">
        <v>7211</v>
      </c>
      <c r="E56" s="357"/>
      <c r="F56" s="357"/>
      <c r="G56" s="148" t="s">
        <v>482</v>
      </c>
      <c r="H56" s="167" t="s">
        <v>410</v>
      </c>
      <c r="I56" s="307">
        <f>I57</f>
        <v>800</v>
      </c>
      <c r="J56" s="307">
        <f t="shared" ref="J56:K56" si="20">J57</f>
        <v>0</v>
      </c>
      <c r="K56" s="307">
        <f t="shared" si="20"/>
        <v>800</v>
      </c>
      <c r="M56" s="155"/>
      <c r="N56" s="155"/>
      <c r="O56" s="155"/>
    </row>
    <row r="57" spans="1:20" s="154" customFormat="1" ht="20.100000000000001" hidden="1" customHeight="1" x14ac:dyDescent="0.2">
      <c r="A57" s="147"/>
      <c r="B57" s="210"/>
      <c r="C57" s="210"/>
      <c r="D57" s="357"/>
      <c r="E57" s="357">
        <v>72111</v>
      </c>
      <c r="F57" s="357"/>
      <c r="G57" s="148" t="s">
        <v>482</v>
      </c>
      <c r="H57" s="167" t="s">
        <v>431</v>
      </c>
      <c r="I57" s="307">
        <f>I58</f>
        <v>800</v>
      </c>
      <c r="J57" s="307">
        <f t="shared" ref="J57:K57" si="21">J58</f>
        <v>0</v>
      </c>
      <c r="K57" s="307">
        <f t="shared" si="21"/>
        <v>800</v>
      </c>
      <c r="M57" s="155"/>
      <c r="N57" s="155"/>
      <c r="O57" s="155"/>
    </row>
    <row r="58" spans="1:20" s="154" customFormat="1" ht="20.100000000000001" hidden="1" customHeight="1" x14ac:dyDescent="0.2">
      <c r="A58" s="177"/>
      <c r="B58" s="210"/>
      <c r="C58" s="210"/>
      <c r="D58" s="357"/>
      <c r="E58" s="357"/>
      <c r="F58" s="357">
        <v>721110</v>
      </c>
      <c r="G58" s="148" t="s">
        <v>482</v>
      </c>
      <c r="H58" s="180" t="s">
        <v>431</v>
      </c>
      <c r="I58" s="307">
        <v>800</v>
      </c>
      <c r="J58" s="307">
        <f>K58-I58</f>
        <v>0</v>
      </c>
      <c r="K58" s="307">
        <v>800</v>
      </c>
      <c r="M58" s="155"/>
      <c r="N58" s="155"/>
      <c r="O58" s="155"/>
    </row>
    <row r="59" spans="1:20" hidden="1" x14ac:dyDescent="0.2">
      <c r="A59" s="146"/>
      <c r="B59" s="151"/>
      <c r="C59" s="151">
        <v>723</v>
      </c>
      <c r="D59" s="357"/>
      <c r="E59" s="357"/>
      <c r="F59" s="357"/>
      <c r="G59" s="148"/>
      <c r="H59" s="168" t="s">
        <v>411</v>
      </c>
      <c r="I59" s="150">
        <f>I60</f>
        <v>0</v>
      </c>
      <c r="J59" s="150">
        <f>J60</f>
        <v>0</v>
      </c>
      <c r="K59" s="150">
        <f>K60</f>
        <v>0</v>
      </c>
      <c r="M59" s="155"/>
      <c r="N59" s="155"/>
      <c r="O59" s="155"/>
    </row>
    <row r="60" spans="1:20" hidden="1" x14ac:dyDescent="0.2">
      <c r="A60" s="147"/>
      <c r="B60" s="157"/>
      <c r="C60" s="157"/>
      <c r="D60" s="357">
        <v>7231</v>
      </c>
      <c r="E60" s="357"/>
      <c r="F60" s="357"/>
      <c r="G60" s="148"/>
      <c r="H60" s="169" t="s">
        <v>70</v>
      </c>
      <c r="I60" s="307">
        <f>I61</f>
        <v>0</v>
      </c>
      <c r="J60" s="307">
        <f t="shared" ref="J60:K60" si="22">J61</f>
        <v>0</v>
      </c>
      <c r="K60" s="307">
        <f t="shared" si="22"/>
        <v>0</v>
      </c>
      <c r="M60" s="155"/>
      <c r="N60" s="155"/>
      <c r="O60" s="155"/>
    </row>
    <row r="61" spans="1:20" s="154" customFormat="1" hidden="1" x14ac:dyDescent="0.2">
      <c r="A61" s="147"/>
      <c r="B61" s="157"/>
      <c r="C61" s="157"/>
      <c r="D61" s="357"/>
      <c r="E61" s="357">
        <v>72311</v>
      </c>
      <c r="F61" s="357"/>
      <c r="G61" s="148"/>
      <c r="H61" s="169" t="s">
        <v>349</v>
      </c>
      <c r="I61" s="307">
        <f>I62</f>
        <v>0</v>
      </c>
      <c r="J61" s="307">
        <f t="shared" ref="J61:K61" si="23">J62</f>
        <v>0</v>
      </c>
      <c r="K61" s="307">
        <f t="shared" si="23"/>
        <v>0</v>
      </c>
      <c r="M61" s="155"/>
      <c r="N61" s="155"/>
      <c r="O61" s="155"/>
    </row>
    <row r="62" spans="1:20" s="154" customFormat="1" hidden="1" x14ac:dyDescent="0.2">
      <c r="A62" s="146"/>
      <c r="B62" s="151"/>
      <c r="C62" s="151"/>
      <c r="D62" s="357"/>
      <c r="E62" s="357"/>
      <c r="F62" s="357">
        <v>723110</v>
      </c>
      <c r="G62" s="148"/>
      <c r="H62" s="169" t="s">
        <v>349</v>
      </c>
      <c r="I62" s="150">
        <v>0</v>
      </c>
      <c r="J62" s="150">
        <v>0</v>
      </c>
      <c r="K62" s="150">
        <f>I62+J62</f>
        <v>0</v>
      </c>
      <c r="M62" s="155"/>
      <c r="N62" s="155"/>
      <c r="O62" s="155"/>
    </row>
    <row r="63" spans="1:20" ht="32.25" customHeight="1" x14ac:dyDescent="0.2">
      <c r="A63" s="386"/>
      <c r="B63" s="386"/>
      <c r="C63" s="386"/>
      <c r="D63" s="386"/>
      <c r="E63" s="386"/>
      <c r="F63" s="386"/>
      <c r="G63" s="386"/>
      <c r="H63" s="170" t="s">
        <v>412</v>
      </c>
      <c r="I63" s="308">
        <f>I53+I5</f>
        <v>20771800</v>
      </c>
      <c r="J63" s="308">
        <f>J53+J5</f>
        <v>16682901</v>
      </c>
      <c r="K63" s="308">
        <f>K53+K5</f>
        <v>37454701</v>
      </c>
      <c r="M63" s="155"/>
      <c r="N63" s="155"/>
      <c r="O63" s="155"/>
    </row>
    <row r="68" spans="11:16" x14ac:dyDescent="0.2">
      <c r="K68" s="240"/>
      <c r="M68" s="172"/>
      <c r="N68" s="172"/>
      <c r="O68" s="172"/>
      <c r="P68" s="172"/>
    </row>
    <row r="70" spans="11:16" x14ac:dyDescent="0.2">
      <c r="K70" s="240"/>
    </row>
    <row r="72" spans="11:16" x14ac:dyDescent="0.2">
      <c r="K72" s="240"/>
      <c r="M72" s="172"/>
    </row>
    <row r="74" spans="11:16" x14ac:dyDescent="0.2">
      <c r="O74" s="172"/>
    </row>
    <row r="83" ht="44.25" customHeight="1" x14ac:dyDescent="0.2"/>
  </sheetData>
  <mergeCells count="3">
    <mergeCell ref="A1:I1"/>
    <mergeCell ref="A2:I2"/>
    <mergeCell ref="A63:G63"/>
  </mergeCells>
  <pageMargins left="0.25" right="0.25" top="0.75" bottom="0.75" header="0.3" footer="0.3"/>
  <pageSetup paperSize="9" fitToHeight="0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4"/>
  <sheetViews>
    <sheetView view="pageBreakPreview" zoomScaleNormal="100" zoomScaleSheetLayoutView="100" workbookViewId="0">
      <selection activeCell="M215" sqref="M215"/>
    </sheetView>
  </sheetViews>
  <sheetFormatPr defaultRowHeight="12.75" x14ac:dyDescent="0.2"/>
  <cols>
    <col min="1" max="2" width="5.7109375" style="92" customWidth="1"/>
    <col min="3" max="3" width="6.28515625" style="92" customWidth="1"/>
    <col min="4" max="4" width="7.28515625" style="375" hidden="1" customWidth="1"/>
    <col min="5" max="5" width="9.5703125" style="375" hidden="1" customWidth="1"/>
    <col min="6" max="6" width="9.28515625" style="375" hidden="1" customWidth="1"/>
    <col min="7" max="7" width="38.7109375" style="137" customWidth="1"/>
    <col min="8" max="8" width="17.85546875" style="137" customWidth="1"/>
    <col min="9" max="10" width="16.5703125" style="131" customWidth="1"/>
    <col min="11" max="11" width="13.5703125" style="91" customWidth="1"/>
    <col min="12" max="12" width="14.140625" style="91" customWidth="1"/>
    <col min="13" max="13" width="15.5703125" style="91" customWidth="1"/>
    <col min="14" max="14" width="10.85546875" style="92" customWidth="1"/>
    <col min="15" max="15" width="10.42578125" style="92" bestFit="1" customWidth="1"/>
    <col min="16" max="16" width="11.5703125" style="92" bestFit="1" customWidth="1"/>
    <col min="17" max="17" width="11.28515625" style="92" customWidth="1"/>
    <col min="18" max="18" width="12.42578125" style="92" customWidth="1"/>
    <col min="19" max="248" width="9.140625" style="92"/>
    <col min="249" max="249" width="2.85546875" style="92" customWidth="1"/>
    <col min="250" max="250" width="3.7109375" style="92" customWidth="1"/>
    <col min="251" max="251" width="6.28515625" style="92" customWidth="1"/>
    <col min="252" max="252" width="37.28515625" style="92" customWidth="1"/>
    <col min="253" max="253" width="18.140625" style="92" customWidth="1"/>
    <col min="254" max="254" width="17.28515625" style="92" customWidth="1"/>
    <col min="255" max="255" width="17.5703125" style="92" customWidth="1"/>
    <col min="256" max="256" width="9.140625" style="92"/>
    <col min="257" max="257" width="10.42578125" style="92" bestFit="1" customWidth="1"/>
    <col min="258" max="258" width="9.42578125" style="92" bestFit="1" customWidth="1"/>
    <col min="259" max="504" width="9.140625" style="92"/>
    <col min="505" max="505" width="2.85546875" style="92" customWidth="1"/>
    <col min="506" max="506" width="3.7109375" style="92" customWidth="1"/>
    <col min="507" max="507" width="6.28515625" style="92" customWidth="1"/>
    <col min="508" max="508" width="37.28515625" style="92" customWidth="1"/>
    <col min="509" max="509" width="18.140625" style="92" customWidth="1"/>
    <col min="510" max="510" width="17.28515625" style="92" customWidth="1"/>
    <col min="511" max="511" width="17.5703125" style="92" customWidth="1"/>
    <col min="512" max="512" width="9.140625" style="92"/>
    <col min="513" max="513" width="10.42578125" style="92" bestFit="1" customWidth="1"/>
    <col min="514" max="514" width="9.42578125" style="92" bestFit="1" customWidth="1"/>
    <col min="515" max="760" width="9.140625" style="92"/>
    <col min="761" max="761" width="2.85546875" style="92" customWidth="1"/>
    <col min="762" max="762" width="3.7109375" style="92" customWidth="1"/>
    <col min="763" max="763" width="6.28515625" style="92" customWidth="1"/>
    <col min="764" max="764" width="37.28515625" style="92" customWidth="1"/>
    <col min="765" max="765" width="18.140625" style="92" customWidth="1"/>
    <col min="766" max="766" width="17.28515625" style="92" customWidth="1"/>
    <col min="767" max="767" width="17.5703125" style="92" customWidth="1"/>
    <col min="768" max="768" width="9.140625" style="92"/>
    <col min="769" max="769" width="10.42578125" style="92" bestFit="1" customWidth="1"/>
    <col min="770" max="770" width="9.42578125" style="92" bestFit="1" customWidth="1"/>
    <col min="771" max="1016" width="9.140625" style="92"/>
    <col min="1017" max="1017" width="2.85546875" style="92" customWidth="1"/>
    <col min="1018" max="1018" width="3.7109375" style="92" customWidth="1"/>
    <col min="1019" max="1019" width="6.28515625" style="92" customWidth="1"/>
    <col min="1020" max="1020" width="37.28515625" style="92" customWidth="1"/>
    <col min="1021" max="1021" width="18.140625" style="92" customWidth="1"/>
    <col min="1022" max="1022" width="17.28515625" style="92" customWidth="1"/>
    <col min="1023" max="1023" width="17.5703125" style="92" customWidth="1"/>
    <col min="1024" max="1024" width="9.140625" style="92"/>
    <col min="1025" max="1025" width="10.42578125" style="92" bestFit="1" customWidth="1"/>
    <col min="1026" max="1026" width="9.42578125" style="92" bestFit="1" customWidth="1"/>
    <col min="1027" max="1272" width="9.140625" style="92"/>
    <col min="1273" max="1273" width="2.85546875" style="92" customWidth="1"/>
    <col min="1274" max="1274" width="3.7109375" style="92" customWidth="1"/>
    <col min="1275" max="1275" width="6.28515625" style="92" customWidth="1"/>
    <col min="1276" max="1276" width="37.28515625" style="92" customWidth="1"/>
    <col min="1277" max="1277" width="18.140625" style="92" customWidth="1"/>
    <col min="1278" max="1278" width="17.28515625" style="92" customWidth="1"/>
    <col min="1279" max="1279" width="17.5703125" style="92" customWidth="1"/>
    <col min="1280" max="1280" width="9.140625" style="92"/>
    <col min="1281" max="1281" width="10.42578125" style="92" bestFit="1" customWidth="1"/>
    <col min="1282" max="1282" width="9.42578125" style="92" bestFit="1" customWidth="1"/>
    <col min="1283" max="1528" width="9.140625" style="92"/>
    <col min="1529" max="1529" width="2.85546875" style="92" customWidth="1"/>
    <col min="1530" max="1530" width="3.7109375" style="92" customWidth="1"/>
    <col min="1531" max="1531" width="6.28515625" style="92" customWidth="1"/>
    <col min="1532" max="1532" width="37.28515625" style="92" customWidth="1"/>
    <col min="1533" max="1533" width="18.140625" style="92" customWidth="1"/>
    <col min="1534" max="1534" width="17.28515625" style="92" customWidth="1"/>
    <col min="1535" max="1535" width="17.5703125" style="92" customWidth="1"/>
    <col min="1536" max="1536" width="9.140625" style="92"/>
    <col min="1537" max="1537" width="10.42578125" style="92" bestFit="1" customWidth="1"/>
    <col min="1538" max="1538" width="9.42578125" style="92" bestFit="1" customWidth="1"/>
    <col min="1539" max="1784" width="9.140625" style="92"/>
    <col min="1785" max="1785" width="2.85546875" style="92" customWidth="1"/>
    <col min="1786" max="1786" width="3.7109375" style="92" customWidth="1"/>
    <col min="1787" max="1787" width="6.28515625" style="92" customWidth="1"/>
    <col min="1788" max="1788" width="37.28515625" style="92" customWidth="1"/>
    <col min="1789" max="1789" width="18.140625" style="92" customWidth="1"/>
    <col min="1790" max="1790" width="17.28515625" style="92" customWidth="1"/>
    <col min="1791" max="1791" width="17.5703125" style="92" customWidth="1"/>
    <col min="1792" max="1792" width="9.140625" style="92"/>
    <col min="1793" max="1793" width="10.42578125" style="92" bestFit="1" customWidth="1"/>
    <col min="1794" max="1794" width="9.42578125" style="92" bestFit="1" customWidth="1"/>
    <col min="1795" max="2040" width="9.140625" style="92"/>
    <col min="2041" max="2041" width="2.85546875" style="92" customWidth="1"/>
    <col min="2042" max="2042" width="3.7109375" style="92" customWidth="1"/>
    <col min="2043" max="2043" width="6.28515625" style="92" customWidth="1"/>
    <col min="2044" max="2044" width="37.28515625" style="92" customWidth="1"/>
    <col min="2045" max="2045" width="18.140625" style="92" customWidth="1"/>
    <col min="2046" max="2046" width="17.28515625" style="92" customWidth="1"/>
    <col min="2047" max="2047" width="17.5703125" style="92" customWidth="1"/>
    <col min="2048" max="2048" width="9.140625" style="92"/>
    <col min="2049" max="2049" width="10.42578125" style="92" bestFit="1" customWidth="1"/>
    <col min="2050" max="2050" width="9.42578125" style="92" bestFit="1" customWidth="1"/>
    <col min="2051" max="2296" width="9.140625" style="92"/>
    <col min="2297" max="2297" width="2.85546875" style="92" customWidth="1"/>
    <col min="2298" max="2298" width="3.7109375" style="92" customWidth="1"/>
    <col min="2299" max="2299" width="6.28515625" style="92" customWidth="1"/>
    <col min="2300" max="2300" width="37.28515625" style="92" customWidth="1"/>
    <col min="2301" max="2301" width="18.140625" style="92" customWidth="1"/>
    <col min="2302" max="2302" width="17.28515625" style="92" customWidth="1"/>
    <col min="2303" max="2303" width="17.5703125" style="92" customWidth="1"/>
    <col min="2304" max="2304" width="9.140625" style="92"/>
    <col min="2305" max="2305" width="10.42578125" style="92" bestFit="1" customWidth="1"/>
    <col min="2306" max="2306" width="9.42578125" style="92" bestFit="1" customWidth="1"/>
    <col min="2307" max="2552" width="9.140625" style="92"/>
    <col min="2553" max="2553" width="2.85546875" style="92" customWidth="1"/>
    <col min="2554" max="2554" width="3.7109375" style="92" customWidth="1"/>
    <col min="2555" max="2555" width="6.28515625" style="92" customWidth="1"/>
    <col min="2556" max="2556" width="37.28515625" style="92" customWidth="1"/>
    <col min="2557" max="2557" width="18.140625" style="92" customWidth="1"/>
    <col min="2558" max="2558" width="17.28515625" style="92" customWidth="1"/>
    <col min="2559" max="2559" width="17.5703125" style="92" customWidth="1"/>
    <col min="2560" max="2560" width="9.140625" style="92"/>
    <col min="2561" max="2561" width="10.42578125" style="92" bestFit="1" customWidth="1"/>
    <col min="2562" max="2562" width="9.42578125" style="92" bestFit="1" customWidth="1"/>
    <col min="2563" max="2808" width="9.140625" style="92"/>
    <col min="2809" max="2809" width="2.85546875" style="92" customWidth="1"/>
    <col min="2810" max="2810" width="3.7109375" style="92" customWidth="1"/>
    <col min="2811" max="2811" width="6.28515625" style="92" customWidth="1"/>
    <col min="2812" max="2812" width="37.28515625" style="92" customWidth="1"/>
    <col min="2813" max="2813" width="18.140625" style="92" customWidth="1"/>
    <col min="2814" max="2814" width="17.28515625" style="92" customWidth="1"/>
    <col min="2815" max="2815" width="17.5703125" style="92" customWidth="1"/>
    <col min="2816" max="2816" width="9.140625" style="92"/>
    <col min="2817" max="2817" width="10.42578125" style="92" bestFit="1" customWidth="1"/>
    <col min="2818" max="2818" width="9.42578125" style="92" bestFit="1" customWidth="1"/>
    <col min="2819" max="3064" width="9.140625" style="92"/>
    <col min="3065" max="3065" width="2.85546875" style="92" customWidth="1"/>
    <col min="3066" max="3066" width="3.7109375" style="92" customWidth="1"/>
    <col min="3067" max="3067" width="6.28515625" style="92" customWidth="1"/>
    <col min="3068" max="3068" width="37.28515625" style="92" customWidth="1"/>
    <col min="3069" max="3069" width="18.140625" style="92" customWidth="1"/>
    <col min="3070" max="3070" width="17.28515625" style="92" customWidth="1"/>
    <col min="3071" max="3071" width="17.5703125" style="92" customWidth="1"/>
    <col min="3072" max="3072" width="9.140625" style="92"/>
    <col min="3073" max="3073" width="10.42578125" style="92" bestFit="1" customWidth="1"/>
    <col min="3074" max="3074" width="9.42578125" style="92" bestFit="1" customWidth="1"/>
    <col min="3075" max="3320" width="9.140625" style="92"/>
    <col min="3321" max="3321" width="2.85546875" style="92" customWidth="1"/>
    <col min="3322" max="3322" width="3.7109375" style="92" customWidth="1"/>
    <col min="3323" max="3323" width="6.28515625" style="92" customWidth="1"/>
    <col min="3324" max="3324" width="37.28515625" style="92" customWidth="1"/>
    <col min="3325" max="3325" width="18.140625" style="92" customWidth="1"/>
    <col min="3326" max="3326" width="17.28515625" style="92" customWidth="1"/>
    <col min="3327" max="3327" width="17.5703125" style="92" customWidth="1"/>
    <col min="3328" max="3328" width="9.140625" style="92"/>
    <col min="3329" max="3329" width="10.42578125" style="92" bestFit="1" customWidth="1"/>
    <col min="3330" max="3330" width="9.42578125" style="92" bestFit="1" customWidth="1"/>
    <col min="3331" max="3576" width="9.140625" style="92"/>
    <col min="3577" max="3577" width="2.85546875" style="92" customWidth="1"/>
    <col min="3578" max="3578" width="3.7109375" style="92" customWidth="1"/>
    <col min="3579" max="3579" width="6.28515625" style="92" customWidth="1"/>
    <col min="3580" max="3580" width="37.28515625" style="92" customWidth="1"/>
    <col min="3581" max="3581" width="18.140625" style="92" customWidth="1"/>
    <col min="3582" max="3582" width="17.28515625" style="92" customWidth="1"/>
    <col min="3583" max="3583" width="17.5703125" style="92" customWidth="1"/>
    <col min="3584" max="3584" width="9.140625" style="92"/>
    <col min="3585" max="3585" width="10.42578125" style="92" bestFit="1" customWidth="1"/>
    <col min="3586" max="3586" width="9.42578125" style="92" bestFit="1" customWidth="1"/>
    <col min="3587" max="3832" width="9.140625" style="92"/>
    <col min="3833" max="3833" width="2.85546875" style="92" customWidth="1"/>
    <col min="3834" max="3834" width="3.7109375" style="92" customWidth="1"/>
    <col min="3835" max="3835" width="6.28515625" style="92" customWidth="1"/>
    <col min="3836" max="3836" width="37.28515625" style="92" customWidth="1"/>
    <col min="3837" max="3837" width="18.140625" style="92" customWidth="1"/>
    <col min="3838" max="3838" width="17.28515625" style="92" customWidth="1"/>
    <col min="3839" max="3839" width="17.5703125" style="92" customWidth="1"/>
    <col min="3840" max="3840" width="9.140625" style="92"/>
    <col min="3841" max="3841" width="10.42578125" style="92" bestFit="1" customWidth="1"/>
    <col min="3842" max="3842" width="9.42578125" style="92" bestFit="1" customWidth="1"/>
    <col min="3843" max="4088" width="9.140625" style="92"/>
    <col min="4089" max="4089" width="2.85546875" style="92" customWidth="1"/>
    <col min="4090" max="4090" width="3.7109375" style="92" customWidth="1"/>
    <col min="4091" max="4091" width="6.28515625" style="92" customWidth="1"/>
    <col min="4092" max="4092" width="37.28515625" style="92" customWidth="1"/>
    <col min="4093" max="4093" width="18.140625" style="92" customWidth="1"/>
    <col min="4094" max="4094" width="17.28515625" style="92" customWidth="1"/>
    <col min="4095" max="4095" width="17.5703125" style="92" customWidth="1"/>
    <col min="4096" max="4096" width="9.140625" style="92"/>
    <col min="4097" max="4097" width="10.42578125" style="92" bestFit="1" customWidth="1"/>
    <col min="4098" max="4098" width="9.42578125" style="92" bestFit="1" customWidth="1"/>
    <col min="4099" max="4344" width="9.140625" style="92"/>
    <col min="4345" max="4345" width="2.85546875" style="92" customWidth="1"/>
    <col min="4346" max="4346" width="3.7109375" style="92" customWidth="1"/>
    <col min="4347" max="4347" width="6.28515625" style="92" customWidth="1"/>
    <col min="4348" max="4348" width="37.28515625" style="92" customWidth="1"/>
    <col min="4349" max="4349" width="18.140625" style="92" customWidth="1"/>
    <col min="4350" max="4350" width="17.28515625" style="92" customWidth="1"/>
    <col min="4351" max="4351" width="17.5703125" style="92" customWidth="1"/>
    <col min="4352" max="4352" width="9.140625" style="92"/>
    <col min="4353" max="4353" width="10.42578125" style="92" bestFit="1" customWidth="1"/>
    <col min="4354" max="4354" width="9.42578125" style="92" bestFit="1" customWidth="1"/>
    <col min="4355" max="4600" width="9.140625" style="92"/>
    <col min="4601" max="4601" width="2.85546875" style="92" customWidth="1"/>
    <col min="4602" max="4602" width="3.7109375" style="92" customWidth="1"/>
    <col min="4603" max="4603" width="6.28515625" style="92" customWidth="1"/>
    <col min="4604" max="4604" width="37.28515625" style="92" customWidth="1"/>
    <col min="4605" max="4605" width="18.140625" style="92" customWidth="1"/>
    <col min="4606" max="4606" width="17.28515625" style="92" customWidth="1"/>
    <col min="4607" max="4607" width="17.5703125" style="92" customWidth="1"/>
    <col min="4608" max="4608" width="9.140625" style="92"/>
    <col min="4609" max="4609" width="10.42578125" style="92" bestFit="1" customWidth="1"/>
    <col min="4610" max="4610" width="9.42578125" style="92" bestFit="1" customWidth="1"/>
    <col min="4611" max="4856" width="9.140625" style="92"/>
    <col min="4857" max="4857" width="2.85546875" style="92" customWidth="1"/>
    <col min="4858" max="4858" width="3.7109375" style="92" customWidth="1"/>
    <col min="4859" max="4859" width="6.28515625" style="92" customWidth="1"/>
    <col min="4860" max="4860" width="37.28515625" style="92" customWidth="1"/>
    <col min="4861" max="4861" width="18.140625" style="92" customWidth="1"/>
    <col min="4862" max="4862" width="17.28515625" style="92" customWidth="1"/>
    <col min="4863" max="4863" width="17.5703125" style="92" customWidth="1"/>
    <col min="4864" max="4864" width="9.140625" style="92"/>
    <col min="4865" max="4865" width="10.42578125" style="92" bestFit="1" customWidth="1"/>
    <col min="4866" max="4866" width="9.42578125" style="92" bestFit="1" customWidth="1"/>
    <col min="4867" max="5112" width="9.140625" style="92"/>
    <col min="5113" max="5113" width="2.85546875" style="92" customWidth="1"/>
    <col min="5114" max="5114" width="3.7109375" style="92" customWidth="1"/>
    <col min="5115" max="5115" width="6.28515625" style="92" customWidth="1"/>
    <col min="5116" max="5116" width="37.28515625" style="92" customWidth="1"/>
    <col min="5117" max="5117" width="18.140625" style="92" customWidth="1"/>
    <col min="5118" max="5118" width="17.28515625" style="92" customWidth="1"/>
    <col min="5119" max="5119" width="17.5703125" style="92" customWidth="1"/>
    <col min="5120" max="5120" width="9.140625" style="92"/>
    <col min="5121" max="5121" width="10.42578125" style="92" bestFit="1" customWidth="1"/>
    <col min="5122" max="5122" width="9.42578125" style="92" bestFit="1" customWidth="1"/>
    <col min="5123" max="5368" width="9.140625" style="92"/>
    <col min="5369" max="5369" width="2.85546875" style="92" customWidth="1"/>
    <col min="5370" max="5370" width="3.7109375" style="92" customWidth="1"/>
    <col min="5371" max="5371" width="6.28515625" style="92" customWidth="1"/>
    <col min="5372" max="5372" width="37.28515625" style="92" customWidth="1"/>
    <col min="5373" max="5373" width="18.140625" style="92" customWidth="1"/>
    <col min="5374" max="5374" width="17.28515625" style="92" customWidth="1"/>
    <col min="5375" max="5375" width="17.5703125" style="92" customWidth="1"/>
    <col min="5376" max="5376" width="9.140625" style="92"/>
    <col min="5377" max="5377" width="10.42578125" style="92" bestFit="1" customWidth="1"/>
    <col min="5378" max="5378" width="9.42578125" style="92" bestFit="1" customWidth="1"/>
    <col min="5379" max="5624" width="9.140625" style="92"/>
    <col min="5625" max="5625" width="2.85546875" style="92" customWidth="1"/>
    <col min="5626" max="5626" width="3.7109375" style="92" customWidth="1"/>
    <col min="5627" max="5627" width="6.28515625" style="92" customWidth="1"/>
    <col min="5628" max="5628" width="37.28515625" style="92" customWidth="1"/>
    <col min="5629" max="5629" width="18.140625" style="92" customWidth="1"/>
    <col min="5630" max="5630" width="17.28515625" style="92" customWidth="1"/>
    <col min="5631" max="5631" width="17.5703125" style="92" customWidth="1"/>
    <col min="5632" max="5632" width="9.140625" style="92"/>
    <col min="5633" max="5633" width="10.42578125" style="92" bestFit="1" customWidth="1"/>
    <col min="5634" max="5634" width="9.42578125" style="92" bestFit="1" customWidth="1"/>
    <col min="5635" max="5880" width="9.140625" style="92"/>
    <col min="5881" max="5881" width="2.85546875" style="92" customWidth="1"/>
    <col min="5882" max="5882" width="3.7109375" style="92" customWidth="1"/>
    <col min="5883" max="5883" width="6.28515625" style="92" customWidth="1"/>
    <col min="5884" max="5884" width="37.28515625" style="92" customWidth="1"/>
    <col min="5885" max="5885" width="18.140625" style="92" customWidth="1"/>
    <col min="5886" max="5886" width="17.28515625" style="92" customWidth="1"/>
    <col min="5887" max="5887" width="17.5703125" style="92" customWidth="1"/>
    <col min="5888" max="5888" width="9.140625" style="92"/>
    <col min="5889" max="5889" width="10.42578125" style="92" bestFit="1" customWidth="1"/>
    <col min="5890" max="5890" width="9.42578125" style="92" bestFit="1" customWidth="1"/>
    <col min="5891" max="6136" width="9.140625" style="92"/>
    <col min="6137" max="6137" width="2.85546875" style="92" customWidth="1"/>
    <col min="6138" max="6138" width="3.7109375" style="92" customWidth="1"/>
    <col min="6139" max="6139" width="6.28515625" style="92" customWidth="1"/>
    <col min="6140" max="6140" width="37.28515625" style="92" customWidth="1"/>
    <col min="6141" max="6141" width="18.140625" style="92" customWidth="1"/>
    <col min="6142" max="6142" width="17.28515625" style="92" customWidth="1"/>
    <col min="6143" max="6143" width="17.5703125" style="92" customWidth="1"/>
    <col min="6144" max="6144" width="9.140625" style="92"/>
    <col min="6145" max="6145" width="10.42578125" style="92" bestFit="1" customWidth="1"/>
    <col min="6146" max="6146" width="9.42578125" style="92" bestFit="1" customWidth="1"/>
    <col min="6147" max="6392" width="9.140625" style="92"/>
    <col min="6393" max="6393" width="2.85546875" style="92" customWidth="1"/>
    <col min="6394" max="6394" width="3.7109375" style="92" customWidth="1"/>
    <col min="6395" max="6395" width="6.28515625" style="92" customWidth="1"/>
    <col min="6396" max="6396" width="37.28515625" style="92" customWidth="1"/>
    <col min="6397" max="6397" width="18.140625" style="92" customWidth="1"/>
    <col min="6398" max="6398" width="17.28515625" style="92" customWidth="1"/>
    <col min="6399" max="6399" width="17.5703125" style="92" customWidth="1"/>
    <col min="6400" max="6400" width="9.140625" style="92"/>
    <col min="6401" max="6401" width="10.42578125" style="92" bestFit="1" customWidth="1"/>
    <col min="6402" max="6402" width="9.42578125" style="92" bestFit="1" customWidth="1"/>
    <col min="6403" max="6648" width="9.140625" style="92"/>
    <col min="6649" max="6649" width="2.85546875" style="92" customWidth="1"/>
    <col min="6650" max="6650" width="3.7109375" style="92" customWidth="1"/>
    <col min="6651" max="6651" width="6.28515625" style="92" customWidth="1"/>
    <col min="6652" max="6652" width="37.28515625" style="92" customWidth="1"/>
    <col min="6653" max="6653" width="18.140625" style="92" customWidth="1"/>
    <col min="6654" max="6654" width="17.28515625" style="92" customWidth="1"/>
    <col min="6655" max="6655" width="17.5703125" style="92" customWidth="1"/>
    <col min="6656" max="6656" width="9.140625" style="92"/>
    <col min="6657" max="6657" width="10.42578125" style="92" bestFit="1" customWidth="1"/>
    <col min="6658" max="6658" width="9.42578125" style="92" bestFit="1" customWidth="1"/>
    <col min="6659" max="6904" width="9.140625" style="92"/>
    <col min="6905" max="6905" width="2.85546875" style="92" customWidth="1"/>
    <col min="6906" max="6906" width="3.7109375" style="92" customWidth="1"/>
    <col min="6907" max="6907" width="6.28515625" style="92" customWidth="1"/>
    <col min="6908" max="6908" width="37.28515625" style="92" customWidth="1"/>
    <col min="6909" max="6909" width="18.140625" style="92" customWidth="1"/>
    <col min="6910" max="6910" width="17.28515625" style="92" customWidth="1"/>
    <col min="6911" max="6911" width="17.5703125" style="92" customWidth="1"/>
    <col min="6912" max="6912" width="9.140625" style="92"/>
    <col min="6913" max="6913" width="10.42578125" style="92" bestFit="1" customWidth="1"/>
    <col min="6914" max="6914" width="9.42578125" style="92" bestFit="1" customWidth="1"/>
    <col min="6915" max="7160" width="9.140625" style="92"/>
    <col min="7161" max="7161" width="2.85546875" style="92" customWidth="1"/>
    <col min="7162" max="7162" width="3.7109375" style="92" customWidth="1"/>
    <col min="7163" max="7163" width="6.28515625" style="92" customWidth="1"/>
    <col min="7164" max="7164" width="37.28515625" style="92" customWidth="1"/>
    <col min="7165" max="7165" width="18.140625" style="92" customWidth="1"/>
    <col min="7166" max="7166" width="17.28515625" style="92" customWidth="1"/>
    <col min="7167" max="7167" width="17.5703125" style="92" customWidth="1"/>
    <col min="7168" max="7168" width="9.140625" style="92"/>
    <col min="7169" max="7169" width="10.42578125" style="92" bestFit="1" customWidth="1"/>
    <col min="7170" max="7170" width="9.42578125" style="92" bestFit="1" customWidth="1"/>
    <col min="7171" max="7416" width="9.140625" style="92"/>
    <col min="7417" max="7417" width="2.85546875" style="92" customWidth="1"/>
    <col min="7418" max="7418" width="3.7109375" style="92" customWidth="1"/>
    <col min="7419" max="7419" width="6.28515625" style="92" customWidth="1"/>
    <col min="7420" max="7420" width="37.28515625" style="92" customWidth="1"/>
    <col min="7421" max="7421" width="18.140625" style="92" customWidth="1"/>
    <col min="7422" max="7422" width="17.28515625" style="92" customWidth="1"/>
    <col min="7423" max="7423" width="17.5703125" style="92" customWidth="1"/>
    <col min="7424" max="7424" width="9.140625" style="92"/>
    <col min="7425" max="7425" width="10.42578125" style="92" bestFit="1" customWidth="1"/>
    <col min="7426" max="7426" width="9.42578125" style="92" bestFit="1" customWidth="1"/>
    <col min="7427" max="7672" width="9.140625" style="92"/>
    <col min="7673" max="7673" width="2.85546875" style="92" customWidth="1"/>
    <col min="7674" max="7674" width="3.7109375" style="92" customWidth="1"/>
    <col min="7675" max="7675" width="6.28515625" style="92" customWidth="1"/>
    <col min="7676" max="7676" width="37.28515625" style="92" customWidth="1"/>
    <col min="7677" max="7677" width="18.140625" style="92" customWidth="1"/>
    <col min="7678" max="7678" width="17.28515625" style="92" customWidth="1"/>
    <col min="7679" max="7679" width="17.5703125" style="92" customWidth="1"/>
    <col min="7680" max="7680" width="9.140625" style="92"/>
    <col min="7681" max="7681" width="10.42578125" style="92" bestFit="1" customWidth="1"/>
    <col min="7682" max="7682" width="9.42578125" style="92" bestFit="1" customWidth="1"/>
    <col min="7683" max="7928" width="9.140625" style="92"/>
    <col min="7929" max="7929" width="2.85546875" style="92" customWidth="1"/>
    <col min="7930" max="7930" width="3.7109375" style="92" customWidth="1"/>
    <col min="7931" max="7931" width="6.28515625" style="92" customWidth="1"/>
    <col min="7932" max="7932" width="37.28515625" style="92" customWidth="1"/>
    <col min="7933" max="7933" width="18.140625" style="92" customWidth="1"/>
    <col min="7934" max="7934" width="17.28515625" style="92" customWidth="1"/>
    <col min="7935" max="7935" width="17.5703125" style="92" customWidth="1"/>
    <col min="7936" max="7936" width="9.140625" style="92"/>
    <col min="7937" max="7937" width="10.42578125" style="92" bestFit="1" customWidth="1"/>
    <col min="7938" max="7938" width="9.42578125" style="92" bestFit="1" customWidth="1"/>
    <col min="7939" max="8184" width="9.140625" style="92"/>
    <col min="8185" max="8185" width="2.85546875" style="92" customWidth="1"/>
    <col min="8186" max="8186" width="3.7109375" style="92" customWidth="1"/>
    <col min="8187" max="8187" width="6.28515625" style="92" customWidth="1"/>
    <col min="8188" max="8188" width="37.28515625" style="92" customWidth="1"/>
    <col min="8189" max="8189" width="18.140625" style="92" customWidth="1"/>
    <col min="8190" max="8190" width="17.28515625" style="92" customWidth="1"/>
    <col min="8191" max="8191" width="17.5703125" style="92" customWidth="1"/>
    <col min="8192" max="8192" width="9.140625" style="92"/>
    <col min="8193" max="8193" width="10.42578125" style="92" bestFit="1" customWidth="1"/>
    <col min="8194" max="8194" width="9.42578125" style="92" bestFit="1" customWidth="1"/>
    <col min="8195" max="8440" width="9.140625" style="92"/>
    <col min="8441" max="8441" width="2.85546875" style="92" customWidth="1"/>
    <col min="8442" max="8442" width="3.7109375" style="92" customWidth="1"/>
    <col min="8443" max="8443" width="6.28515625" style="92" customWidth="1"/>
    <col min="8444" max="8444" width="37.28515625" style="92" customWidth="1"/>
    <col min="8445" max="8445" width="18.140625" style="92" customWidth="1"/>
    <col min="8446" max="8446" width="17.28515625" style="92" customWidth="1"/>
    <col min="8447" max="8447" width="17.5703125" style="92" customWidth="1"/>
    <col min="8448" max="8448" width="9.140625" style="92"/>
    <col min="8449" max="8449" width="10.42578125" style="92" bestFit="1" customWidth="1"/>
    <col min="8450" max="8450" width="9.42578125" style="92" bestFit="1" customWidth="1"/>
    <col min="8451" max="8696" width="9.140625" style="92"/>
    <col min="8697" max="8697" width="2.85546875" style="92" customWidth="1"/>
    <col min="8698" max="8698" width="3.7109375" style="92" customWidth="1"/>
    <col min="8699" max="8699" width="6.28515625" style="92" customWidth="1"/>
    <col min="8700" max="8700" width="37.28515625" style="92" customWidth="1"/>
    <col min="8701" max="8701" width="18.140625" style="92" customWidth="1"/>
    <col min="8702" max="8702" width="17.28515625" style="92" customWidth="1"/>
    <col min="8703" max="8703" width="17.5703125" style="92" customWidth="1"/>
    <col min="8704" max="8704" width="9.140625" style="92"/>
    <col min="8705" max="8705" width="10.42578125" style="92" bestFit="1" customWidth="1"/>
    <col min="8706" max="8706" width="9.42578125" style="92" bestFit="1" customWidth="1"/>
    <col min="8707" max="8952" width="9.140625" style="92"/>
    <col min="8953" max="8953" width="2.85546875" style="92" customWidth="1"/>
    <col min="8954" max="8954" width="3.7109375" style="92" customWidth="1"/>
    <col min="8955" max="8955" width="6.28515625" style="92" customWidth="1"/>
    <col min="8956" max="8956" width="37.28515625" style="92" customWidth="1"/>
    <col min="8957" max="8957" width="18.140625" style="92" customWidth="1"/>
    <col min="8958" max="8958" width="17.28515625" style="92" customWidth="1"/>
    <col min="8959" max="8959" width="17.5703125" style="92" customWidth="1"/>
    <col min="8960" max="8960" width="9.140625" style="92"/>
    <col min="8961" max="8961" width="10.42578125" style="92" bestFit="1" customWidth="1"/>
    <col min="8962" max="8962" width="9.42578125" style="92" bestFit="1" customWidth="1"/>
    <col min="8963" max="9208" width="9.140625" style="92"/>
    <col min="9209" max="9209" width="2.85546875" style="92" customWidth="1"/>
    <col min="9210" max="9210" width="3.7109375" style="92" customWidth="1"/>
    <col min="9211" max="9211" width="6.28515625" style="92" customWidth="1"/>
    <col min="9212" max="9212" width="37.28515625" style="92" customWidth="1"/>
    <col min="9213" max="9213" width="18.140625" style="92" customWidth="1"/>
    <col min="9214" max="9214" width="17.28515625" style="92" customWidth="1"/>
    <col min="9215" max="9215" width="17.5703125" style="92" customWidth="1"/>
    <col min="9216" max="9216" width="9.140625" style="92"/>
    <col min="9217" max="9217" width="10.42578125" style="92" bestFit="1" customWidth="1"/>
    <col min="9218" max="9218" width="9.42578125" style="92" bestFit="1" customWidth="1"/>
    <col min="9219" max="9464" width="9.140625" style="92"/>
    <col min="9465" max="9465" width="2.85546875" style="92" customWidth="1"/>
    <col min="9466" max="9466" width="3.7109375" style="92" customWidth="1"/>
    <col min="9467" max="9467" width="6.28515625" style="92" customWidth="1"/>
    <col min="9468" max="9468" width="37.28515625" style="92" customWidth="1"/>
    <col min="9469" max="9469" width="18.140625" style="92" customWidth="1"/>
    <col min="9470" max="9470" width="17.28515625" style="92" customWidth="1"/>
    <col min="9471" max="9471" width="17.5703125" style="92" customWidth="1"/>
    <col min="9472" max="9472" width="9.140625" style="92"/>
    <col min="9473" max="9473" width="10.42578125" style="92" bestFit="1" customWidth="1"/>
    <col min="9474" max="9474" width="9.42578125" style="92" bestFit="1" customWidth="1"/>
    <col min="9475" max="9720" width="9.140625" style="92"/>
    <col min="9721" max="9721" width="2.85546875" style="92" customWidth="1"/>
    <col min="9722" max="9722" width="3.7109375" style="92" customWidth="1"/>
    <col min="9723" max="9723" width="6.28515625" style="92" customWidth="1"/>
    <col min="9724" max="9724" width="37.28515625" style="92" customWidth="1"/>
    <col min="9725" max="9725" width="18.140625" style="92" customWidth="1"/>
    <col min="9726" max="9726" width="17.28515625" style="92" customWidth="1"/>
    <col min="9727" max="9727" width="17.5703125" style="92" customWidth="1"/>
    <col min="9728" max="9728" width="9.140625" style="92"/>
    <col min="9729" max="9729" width="10.42578125" style="92" bestFit="1" customWidth="1"/>
    <col min="9730" max="9730" width="9.42578125" style="92" bestFit="1" customWidth="1"/>
    <col min="9731" max="9976" width="9.140625" style="92"/>
    <col min="9977" max="9977" width="2.85546875" style="92" customWidth="1"/>
    <col min="9978" max="9978" width="3.7109375" style="92" customWidth="1"/>
    <col min="9979" max="9979" width="6.28515625" style="92" customWidth="1"/>
    <col min="9980" max="9980" width="37.28515625" style="92" customWidth="1"/>
    <col min="9981" max="9981" width="18.140625" style="92" customWidth="1"/>
    <col min="9982" max="9982" width="17.28515625" style="92" customWidth="1"/>
    <col min="9983" max="9983" width="17.5703125" style="92" customWidth="1"/>
    <col min="9984" max="9984" width="9.140625" style="92"/>
    <col min="9985" max="9985" width="10.42578125" style="92" bestFit="1" customWidth="1"/>
    <col min="9986" max="9986" width="9.42578125" style="92" bestFit="1" customWidth="1"/>
    <col min="9987" max="10232" width="9.140625" style="92"/>
    <col min="10233" max="10233" width="2.85546875" style="92" customWidth="1"/>
    <col min="10234" max="10234" width="3.7109375" style="92" customWidth="1"/>
    <col min="10235" max="10235" width="6.28515625" style="92" customWidth="1"/>
    <col min="10236" max="10236" width="37.28515625" style="92" customWidth="1"/>
    <col min="10237" max="10237" width="18.140625" style="92" customWidth="1"/>
    <col min="10238" max="10238" width="17.28515625" style="92" customWidth="1"/>
    <col min="10239" max="10239" width="17.5703125" style="92" customWidth="1"/>
    <col min="10240" max="10240" width="9.140625" style="92"/>
    <col min="10241" max="10241" width="10.42578125" style="92" bestFit="1" customWidth="1"/>
    <col min="10242" max="10242" width="9.42578125" style="92" bestFit="1" customWidth="1"/>
    <col min="10243" max="10488" width="9.140625" style="92"/>
    <col min="10489" max="10489" width="2.85546875" style="92" customWidth="1"/>
    <col min="10490" max="10490" width="3.7109375" style="92" customWidth="1"/>
    <col min="10491" max="10491" width="6.28515625" style="92" customWidth="1"/>
    <col min="10492" max="10492" width="37.28515625" style="92" customWidth="1"/>
    <col min="10493" max="10493" width="18.140625" style="92" customWidth="1"/>
    <col min="10494" max="10494" width="17.28515625" style="92" customWidth="1"/>
    <col min="10495" max="10495" width="17.5703125" style="92" customWidth="1"/>
    <col min="10496" max="10496" width="9.140625" style="92"/>
    <col min="10497" max="10497" width="10.42578125" style="92" bestFit="1" customWidth="1"/>
    <col min="10498" max="10498" width="9.42578125" style="92" bestFit="1" customWidth="1"/>
    <col min="10499" max="10744" width="9.140625" style="92"/>
    <col min="10745" max="10745" width="2.85546875" style="92" customWidth="1"/>
    <col min="10746" max="10746" width="3.7109375" style="92" customWidth="1"/>
    <col min="10747" max="10747" width="6.28515625" style="92" customWidth="1"/>
    <col min="10748" max="10748" width="37.28515625" style="92" customWidth="1"/>
    <col min="10749" max="10749" width="18.140625" style="92" customWidth="1"/>
    <col min="10750" max="10750" width="17.28515625" style="92" customWidth="1"/>
    <col min="10751" max="10751" width="17.5703125" style="92" customWidth="1"/>
    <col min="10752" max="10752" width="9.140625" style="92"/>
    <col min="10753" max="10753" width="10.42578125" style="92" bestFit="1" customWidth="1"/>
    <col min="10754" max="10754" width="9.42578125" style="92" bestFit="1" customWidth="1"/>
    <col min="10755" max="11000" width="9.140625" style="92"/>
    <col min="11001" max="11001" width="2.85546875" style="92" customWidth="1"/>
    <col min="11002" max="11002" width="3.7109375" style="92" customWidth="1"/>
    <col min="11003" max="11003" width="6.28515625" style="92" customWidth="1"/>
    <col min="11004" max="11004" width="37.28515625" style="92" customWidth="1"/>
    <col min="11005" max="11005" width="18.140625" style="92" customWidth="1"/>
    <col min="11006" max="11006" width="17.28515625" style="92" customWidth="1"/>
    <col min="11007" max="11007" width="17.5703125" style="92" customWidth="1"/>
    <col min="11008" max="11008" width="9.140625" style="92"/>
    <col min="11009" max="11009" width="10.42578125" style="92" bestFit="1" customWidth="1"/>
    <col min="11010" max="11010" width="9.42578125" style="92" bestFit="1" customWidth="1"/>
    <col min="11011" max="11256" width="9.140625" style="92"/>
    <col min="11257" max="11257" width="2.85546875" style="92" customWidth="1"/>
    <col min="11258" max="11258" width="3.7109375" style="92" customWidth="1"/>
    <col min="11259" max="11259" width="6.28515625" style="92" customWidth="1"/>
    <col min="11260" max="11260" width="37.28515625" style="92" customWidth="1"/>
    <col min="11261" max="11261" width="18.140625" style="92" customWidth="1"/>
    <col min="11262" max="11262" width="17.28515625" style="92" customWidth="1"/>
    <col min="11263" max="11263" width="17.5703125" style="92" customWidth="1"/>
    <col min="11264" max="11264" width="9.140625" style="92"/>
    <col min="11265" max="11265" width="10.42578125" style="92" bestFit="1" customWidth="1"/>
    <col min="11266" max="11266" width="9.42578125" style="92" bestFit="1" customWidth="1"/>
    <col min="11267" max="11512" width="9.140625" style="92"/>
    <col min="11513" max="11513" width="2.85546875" style="92" customWidth="1"/>
    <col min="11514" max="11514" width="3.7109375" style="92" customWidth="1"/>
    <col min="11515" max="11515" width="6.28515625" style="92" customWidth="1"/>
    <col min="11516" max="11516" width="37.28515625" style="92" customWidth="1"/>
    <col min="11517" max="11517" width="18.140625" style="92" customWidth="1"/>
    <col min="11518" max="11518" width="17.28515625" style="92" customWidth="1"/>
    <col min="11519" max="11519" width="17.5703125" style="92" customWidth="1"/>
    <col min="11520" max="11520" width="9.140625" style="92"/>
    <col min="11521" max="11521" width="10.42578125" style="92" bestFit="1" customWidth="1"/>
    <col min="11522" max="11522" width="9.42578125" style="92" bestFit="1" customWidth="1"/>
    <col min="11523" max="11768" width="9.140625" style="92"/>
    <col min="11769" max="11769" width="2.85546875" style="92" customWidth="1"/>
    <col min="11770" max="11770" width="3.7109375" style="92" customWidth="1"/>
    <col min="11771" max="11771" width="6.28515625" style="92" customWidth="1"/>
    <col min="11772" max="11772" width="37.28515625" style="92" customWidth="1"/>
    <col min="11773" max="11773" width="18.140625" style="92" customWidth="1"/>
    <col min="11774" max="11774" width="17.28515625" style="92" customWidth="1"/>
    <col min="11775" max="11775" width="17.5703125" style="92" customWidth="1"/>
    <col min="11776" max="11776" width="9.140625" style="92"/>
    <col min="11777" max="11777" width="10.42578125" style="92" bestFit="1" customWidth="1"/>
    <col min="11778" max="11778" width="9.42578125" style="92" bestFit="1" customWidth="1"/>
    <col min="11779" max="12024" width="9.140625" style="92"/>
    <col min="12025" max="12025" width="2.85546875" style="92" customWidth="1"/>
    <col min="12026" max="12026" width="3.7109375" style="92" customWidth="1"/>
    <col min="12027" max="12027" width="6.28515625" style="92" customWidth="1"/>
    <col min="12028" max="12028" width="37.28515625" style="92" customWidth="1"/>
    <col min="12029" max="12029" width="18.140625" style="92" customWidth="1"/>
    <col min="12030" max="12030" width="17.28515625" style="92" customWidth="1"/>
    <col min="12031" max="12031" width="17.5703125" style="92" customWidth="1"/>
    <col min="12032" max="12032" width="9.140625" style="92"/>
    <col min="12033" max="12033" width="10.42578125" style="92" bestFit="1" customWidth="1"/>
    <col min="12034" max="12034" width="9.42578125" style="92" bestFit="1" customWidth="1"/>
    <col min="12035" max="12280" width="9.140625" style="92"/>
    <col min="12281" max="12281" width="2.85546875" style="92" customWidth="1"/>
    <col min="12282" max="12282" width="3.7109375" style="92" customWidth="1"/>
    <col min="12283" max="12283" width="6.28515625" style="92" customWidth="1"/>
    <col min="12284" max="12284" width="37.28515625" style="92" customWidth="1"/>
    <col min="12285" max="12285" width="18.140625" style="92" customWidth="1"/>
    <col min="12286" max="12286" width="17.28515625" style="92" customWidth="1"/>
    <col min="12287" max="12287" width="17.5703125" style="92" customWidth="1"/>
    <col min="12288" max="12288" width="9.140625" style="92"/>
    <col min="12289" max="12289" width="10.42578125" style="92" bestFit="1" customWidth="1"/>
    <col min="12290" max="12290" width="9.42578125" style="92" bestFit="1" customWidth="1"/>
    <col min="12291" max="12536" width="9.140625" style="92"/>
    <col min="12537" max="12537" width="2.85546875" style="92" customWidth="1"/>
    <col min="12538" max="12538" width="3.7109375" style="92" customWidth="1"/>
    <col min="12539" max="12539" width="6.28515625" style="92" customWidth="1"/>
    <col min="12540" max="12540" width="37.28515625" style="92" customWidth="1"/>
    <col min="12541" max="12541" width="18.140625" style="92" customWidth="1"/>
    <col min="12542" max="12542" width="17.28515625" style="92" customWidth="1"/>
    <col min="12543" max="12543" width="17.5703125" style="92" customWidth="1"/>
    <col min="12544" max="12544" width="9.140625" style="92"/>
    <col min="12545" max="12545" width="10.42578125" style="92" bestFit="1" customWidth="1"/>
    <col min="12546" max="12546" width="9.42578125" style="92" bestFit="1" customWidth="1"/>
    <col min="12547" max="12792" width="9.140625" style="92"/>
    <col min="12793" max="12793" width="2.85546875" style="92" customWidth="1"/>
    <col min="12794" max="12794" width="3.7109375" style="92" customWidth="1"/>
    <col min="12795" max="12795" width="6.28515625" style="92" customWidth="1"/>
    <col min="12796" max="12796" width="37.28515625" style="92" customWidth="1"/>
    <col min="12797" max="12797" width="18.140625" style="92" customWidth="1"/>
    <col min="12798" max="12798" width="17.28515625" style="92" customWidth="1"/>
    <col min="12799" max="12799" width="17.5703125" style="92" customWidth="1"/>
    <col min="12800" max="12800" width="9.140625" style="92"/>
    <col min="12801" max="12801" width="10.42578125" style="92" bestFit="1" customWidth="1"/>
    <col min="12802" max="12802" width="9.42578125" style="92" bestFit="1" customWidth="1"/>
    <col min="12803" max="13048" width="9.140625" style="92"/>
    <col min="13049" max="13049" width="2.85546875" style="92" customWidth="1"/>
    <col min="13050" max="13050" width="3.7109375" style="92" customWidth="1"/>
    <col min="13051" max="13051" width="6.28515625" style="92" customWidth="1"/>
    <col min="13052" max="13052" width="37.28515625" style="92" customWidth="1"/>
    <col min="13053" max="13053" width="18.140625" style="92" customWidth="1"/>
    <col min="13054" max="13054" width="17.28515625" style="92" customWidth="1"/>
    <col min="13055" max="13055" width="17.5703125" style="92" customWidth="1"/>
    <col min="13056" max="13056" width="9.140625" style="92"/>
    <col min="13057" max="13057" width="10.42578125" style="92" bestFit="1" customWidth="1"/>
    <col min="13058" max="13058" width="9.42578125" style="92" bestFit="1" customWidth="1"/>
    <col min="13059" max="13304" width="9.140625" style="92"/>
    <col min="13305" max="13305" width="2.85546875" style="92" customWidth="1"/>
    <col min="13306" max="13306" width="3.7109375" style="92" customWidth="1"/>
    <col min="13307" max="13307" width="6.28515625" style="92" customWidth="1"/>
    <col min="13308" max="13308" width="37.28515625" style="92" customWidth="1"/>
    <col min="13309" max="13309" width="18.140625" style="92" customWidth="1"/>
    <col min="13310" max="13310" width="17.28515625" style="92" customWidth="1"/>
    <col min="13311" max="13311" width="17.5703125" style="92" customWidth="1"/>
    <col min="13312" max="13312" width="9.140625" style="92"/>
    <col min="13313" max="13313" width="10.42578125" style="92" bestFit="1" customWidth="1"/>
    <col min="13314" max="13314" width="9.42578125" style="92" bestFit="1" customWidth="1"/>
    <col min="13315" max="13560" width="9.140625" style="92"/>
    <col min="13561" max="13561" width="2.85546875" style="92" customWidth="1"/>
    <col min="13562" max="13562" width="3.7109375" style="92" customWidth="1"/>
    <col min="13563" max="13563" width="6.28515625" style="92" customWidth="1"/>
    <col min="13564" max="13564" width="37.28515625" style="92" customWidth="1"/>
    <col min="13565" max="13565" width="18.140625" style="92" customWidth="1"/>
    <col min="13566" max="13566" width="17.28515625" style="92" customWidth="1"/>
    <col min="13567" max="13567" width="17.5703125" style="92" customWidth="1"/>
    <col min="13568" max="13568" width="9.140625" style="92"/>
    <col min="13569" max="13569" width="10.42578125" style="92" bestFit="1" customWidth="1"/>
    <col min="13570" max="13570" width="9.42578125" style="92" bestFit="1" customWidth="1"/>
    <col min="13571" max="13816" width="9.140625" style="92"/>
    <col min="13817" max="13817" width="2.85546875" style="92" customWidth="1"/>
    <col min="13818" max="13818" width="3.7109375" style="92" customWidth="1"/>
    <col min="13819" max="13819" width="6.28515625" style="92" customWidth="1"/>
    <col min="13820" max="13820" width="37.28515625" style="92" customWidth="1"/>
    <col min="13821" max="13821" width="18.140625" style="92" customWidth="1"/>
    <col min="13822" max="13822" width="17.28515625" style="92" customWidth="1"/>
    <col min="13823" max="13823" width="17.5703125" style="92" customWidth="1"/>
    <col min="13824" max="13824" width="9.140625" style="92"/>
    <col min="13825" max="13825" width="10.42578125" style="92" bestFit="1" customWidth="1"/>
    <col min="13826" max="13826" width="9.42578125" style="92" bestFit="1" customWidth="1"/>
    <col min="13827" max="14072" width="9.140625" style="92"/>
    <col min="14073" max="14073" width="2.85546875" style="92" customWidth="1"/>
    <col min="14074" max="14074" width="3.7109375" style="92" customWidth="1"/>
    <col min="14075" max="14075" width="6.28515625" style="92" customWidth="1"/>
    <col min="14076" max="14076" width="37.28515625" style="92" customWidth="1"/>
    <col min="14077" max="14077" width="18.140625" style="92" customWidth="1"/>
    <col min="14078" max="14078" width="17.28515625" style="92" customWidth="1"/>
    <col min="14079" max="14079" width="17.5703125" style="92" customWidth="1"/>
    <col min="14080" max="14080" width="9.140625" style="92"/>
    <col min="14081" max="14081" width="10.42578125" style="92" bestFit="1" customWidth="1"/>
    <col min="14082" max="14082" width="9.42578125" style="92" bestFit="1" customWidth="1"/>
    <col min="14083" max="14328" width="9.140625" style="92"/>
    <col min="14329" max="14329" width="2.85546875" style="92" customWidth="1"/>
    <col min="14330" max="14330" width="3.7109375" style="92" customWidth="1"/>
    <col min="14331" max="14331" width="6.28515625" style="92" customWidth="1"/>
    <col min="14332" max="14332" width="37.28515625" style="92" customWidth="1"/>
    <col min="14333" max="14333" width="18.140625" style="92" customWidth="1"/>
    <col min="14334" max="14334" width="17.28515625" style="92" customWidth="1"/>
    <col min="14335" max="14335" width="17.5703125" style="92" customWidth="1"/>
    <col min="14336" max="14336" width="9.140625" style="92"/>
    <col min="14337" max="14337" width="10.42578125" style="92" bestFit="1" customWidth="1"/>
    <col min="14338" max="14338" width="9.42578125" style="92" bestFit="1" customWidth="1"/>
    <col min="14339" max="14584" width="9.140625" style="92"/>
    <col min="14585" max="14585" width="2.85546875" style="92" customWidth="1"/>
    <col min="14586" max="14586" width="3.7109375" style="92" customWidth="1"/>
    <col min="14587" max="14587" width="6.28515625" style="92" customWidth="1"/>
    <col min="14588" max="14588" width="37.28515625" style="92" customWidth="1"/>
    <col min="14589" max="14589" width="18.140625" style="92" customWidth="1"/>
    <col min="14590" max="14590" width="17.28515625" style="92" customWidth="1"/>
    <col min="14591" max="14591" width="17.5703125" style="92" customWidth="1"/>
    <col min="14592" max="14592" width="9.140625" style="92"/>
    <col min="14593" max="14593" width="10.42578125" style="92" bestFit="1" customWidth="1"/>
    <col min="14594" max="14594" width="9.42578125" style="92" bestFit="1" customWidth="1"/>
    <col min="14595" max="14840" width="9.140625" style="92"/>
    <col min="14841" max="14841" width="2.85546875" style="92" customWidth="1"/>
    <col min="14842" max="14842" width="3.7109375" style="92" customWidth="1"/>
    <col min="14843" max="14843" width="6.28515625" style="92" customWidth="1"/>
    <col min="14844" max="14844" width="37.28515625" style="92" customWidth="1"/>
    <col min="14845" max="14845" width="18.140625" style="92" customWidth="1"/>
    <col min="14846" max="14846" width="17.28515625" style="92" customWidth="1"/>
    <col min="14847" max="14847" width="17.5703125" style="92" customWidth="1"/>
    <col min="14848" max="14848" width="9.140625" style="92"/>
    <col min="14849" max="14849" width="10.42578125" style="92" bestFit="1" customWidth="1"/>
    <col min="14850" max="14850" width="9.42578125" style="92" bestFit="1" customWidth="1"/>
    <col min="14851" max="15096" width="9.140625" style="92"/>
    <col min="15097" max="15097" width="2.85546875" style="92" customWidth="1"/>
    <col min="15098" max="15098" width="3.7109375" style="92" customWidth="1"/>
    <col min="15099" max="15099" width="6.28515625" style="92" customWidth="1"/>
    <col min="15100" max="15100" width="37.28515625" style="92" customWidth="1"/>
    <col min="15101" max="15101" width="18.140625" style="92" customWidth="1"/>
    <col min="15102" max="15102" width="17.28515625" style="92" customWidth="1"/>
    <col min="15103" max="15103" width="17.5703125" style="92" customWidth="1"/>
    <col min="15104" max="15104" width="9.140625" style="92"/>
    <col min="15105" max="15105" width="10.42578125" style="92" bestFit="1" customWidth="1"/>
    <col min="15106" max="15106" width="9.42578125" style="92" bestFit="1" customWidth="1"/>
    <col min="15107" max="15352" width="9.140625" style="92"/>
    <col min="15353" max="15353" width="2.85546875" style="92" customWidth="1"/>
    <col min="15354" max="15354" width="3.7109375" style="92" customWidth="1"/>
    <col min="15355" max="15355" width="6.28515625" style="92" customWidth="1"/>
    <col min="15356" max="15356" width="37.28515625" style="92" customWidth="1"/>
    <col min="15357" max="15357" width="18.140625" style="92" customWidth="1"/>
    <col min="15358" max="15358" width="17.28515625" style="92" customWidth="1"/>
    <col min="15359" max="15359" width="17.5703125" style="92" customWidth="1"/>
    <col min="15360" max="15360" width="9.140625" style="92"/>
    <col min="15361" max="15361" width="10.42578125" style="92" bestFit="1" customWidth="1"/>
    <col min="15362" max="15362" width="9.42578125" style="92" bestFit="1" customWidth="1"/>
    <col min="15363" max="15608" width="9.140625" style="92"/>
    <col min="15609" max="15609" width="2.85546875" style="92" customWidth="1"/>
    <col min="15610" max="15610" width="3.7109375" style="92" customWidth="1"/>
    <col min="15611" max="15611" width="6.28515625" style="92" customWidth="1"/>
    <col min="15612" max="15612" width="37.28515625" style="92" customWidth="1"/>
    <col min="15613" max="15613" width="18.140625" style="92" customWidth="1"/>
    <col min="15614" max="15614" width="17.28515625" style="92" customWidth="1"/>
    <col min="15615" max="15615" width="17.5703125" style="92" customWidth="1"/>
    <col min="15616" max="15616" width="9.140625" style="92"/>
    <col min="15617" max="15617" width="10.42578125" style="92" bestFit="1" customWidth="1"/>
    <col min="15618" max="15618" width="9.42578125" style="92" bestFit="1" customWidth="1"/>
    <col min="15619" max="15864" width="9.140625" style="92"/>
    <col min="15865" max="15865" width="2.85546875" style="92" customWidth="1"/>
    <col min="15866" max="15866" width="3.7109375" style="92" customWidth="1"/>
    <col min="15867" max="15867" width="6.28515625" style="92" customWidth="1"/>
    <col min="15868" max="15868" width="37.28515625" style="92" customWidth="1"/>
    <col min="15869" max="15869" width="18.140625" style="92" customWidth="1"/>
    <col min="15870" max="15870" width="17.28515625" style="92" customWidth="1"/>
    <col min="15871" max="15871" width="17.5703125" style="92" customWidth="1"/>
    <col min="15872" max="15872" width="9.140625" style="92"/>
    <col min="15873" max="15873" width="10.42578125" style="92" bestFit="1" customWidth="1"/>
    <col min="15874" max="15874" width="9.42578125" style="92" bestFit="1" customWidth="1"/>
    <col min="15875" max="16120" width="9.140625" style="92"/>
    <col min="16121" max="16121" width="2.85546875" style="92" customWidth="1"/>
    <col min="16122" max="16122" width="3.7109375" style="92" customWidth="1"/>
    <col min="16123" max="16123" width="6.28515625" style="92" customWidth="1"/>
    <col min="16124" max="16124" width="37.28515625" style="92" customWidth="1"/>
    <col min="16125" max="16125" width="18.140625" style="92" customWidth="1"/>
    <col min="16126" max="16126" width="17.28515625" style="92" customWidth="1"/>
    <col min="16127" max="16127" width="17.5703125" style="92" customWidth="1"/>
    <col min="16128" max="16128" width="9.140625" style="92"/>
    <col min="16129" max="16129" width="10.42578125" style="92" bestFit="1" customWidth="1"/>
    <col min="16130" max="16130" width="9.42578125" style="92" bestFit="1" customWidth="1"/>
    <col min="16131" max="16384" width="9.140625" style="92"/>
  </cols>
  <sheetData>
    <row r="1" spans="1:18" ht="33" customHeight="1" x14ac:dyDescent="0.2">
      <c r="A1" s="387" t="s">
        <v>7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8" s="95" customFormat="1" ht="74.25" customHeight="1" x14ac:dyDescent="0.2">
      <c r="A2" s="93" t="s">
        <v>8</v>
      </c>
      <c r="B2" s="93" t="s">
        <v>9</v>
      </c>
      <c r="C2" s="248" t="s">
        <v>10</v>
      </c>
      <c r="D2" s="362" t="s">
        <v>77</v>
      </c>
      <c r="E2" s="362" t="s">
        <v>438</v>
      </c>
      <c r="F2" s="363"/>
      <c r="G2" s="244" t="s">
        <v>11</v>
      </c>
      <c r="H2" s="267" t="s">
        <v>490</v>
      </c>
      <c r="I2" s="335" t="s">
        <v>420</v>
      </c>
      <c r="J2" s="335" t="s">
        <v>491</v>
      </c>
      <c r="K2" s="94"/>
      <c r="L2" s="94"/>
      <c r="M2" s="94"/>
    </row>
    <row r="3" spans="1:18" s="140" customFormat="1" ht="13.5" customHeight="1" x14ac:dyDescent="0.15">
      <c r="A3" s="138">
        <v>1</v>
      </c>
      <c r="B3" s="138">
        <v>2</v>
      </c>
      <c r="C3" s="138">
        <v>3</v>
      </c>
      <c r="D3" s="356">
        <v>4</v>
      </c>
      <c r="E3" s="356">
        <v>5</v>
      </c>
      <c r="F3" s="356">
        <v>6</v>
      </c>
      <c r="G3" s="138">
        <v>4</v>
      </c>
      <c r="H3" s="138">
        <v>5</v>
      </c>
      <c r="I3" s="336">
        <v>6</v>
      </c>
      <c r="J3" s="336">
        <v>7</v>
      </c>
      <c r="K3" s="139"/>
      <c r="L3" s="139"/>
      <c r="M3" s="139"/>
    </row>
    <row r="4" spans="1:18" ht="20.100000000000001" customHeight="1" x14ac:dyDescent="0.2">
      <c r="A4" s="96">
        <v>3</v>
      </c>
      <c r="B4" s="97"/>
      <c r="C4" s="114"/>
      <c r="D4" s="364"/>
      <c r="E4" s="364"/>
      <c r="F4" s="364"/>
      <c r="G4" s="201" t="s">
        <v>12</v>
      </c>
      <c r="H4" s="250">
        <f>H5+H47+H204+H220+H214</f>
        <v>24117235</v>
      </c>
      <c r="I4" s="250">
        <f t="shared" ref="I4:J4" si="0">I5+I47+I204+I220+I214</f>
        <v>15230668.85</v>
      </c>
      <c r="J4" s="250">
        <f t="shared" si="0"/>
        <v>39347903.849999994</v>
      </c>
      <c r="K4" s="99"/>
      <c r="L4" s="99"/>
      <c r="M4" s="99"/>
      <c r="O4" s="104"/>
      <c r="P4" s="104"/>
      <c r="Q4" s="104"/>
    </row>
    <row r="5" spans="1:18" ht="20.100000000000001" customHeight="1" x14ac:dyDescent="0.2">
      <c r="A5" s="97"/>
      <c r="B5" s="97">
        <v>31</v>
      </c>
      <c r="C5" s="116"/>
      <c r="D5" s="365"/>
      <c r="E5" s="365"/>
      <c r="F5" s="365"/>
      <c r="G5" s="245" t="s">
        <v>13</v>
      </c>
      <c r="H5" s="118">
        <f>H6+H21+H35</f>
        <v>10317500</v>
      </c>
      <c r="I5" s="118">
        <f>I6+I21+I35</f>
        <v>2065694</v>
      </c>
      <c r="J5" s="118">
        <f>J6+J21+J35</f>
        <v>12383194</v>
      </c>
      <c r="K5" s="100"/>
      <c r="L5" s="100"/>
      <c r="M5" s="100"/>
      <c r="O5" s="104"/>
      <c r="P5" s="104"/>
      <c r="Q5" s="104"/>
    </row>
    <row r="6" spans="1:18" s="95" customFormat="1" ht="20.100000000000001" customHeight="1" x14ac:dyDescent="0.2">
      <c r="A6" s="97"/>
      <c r="B6" s="97"/>
      <c r="C6" s="116">
        <v>311</v>
      </c>
      <c r="D6" s="365"/>
      <c r="E6" s="365"/>
      <c r="F6" s="365"/>
      <c r="G6" s="245" t="s">
        <v>14</v>
      </c>
      <c r="H6" s="118">
        <f>H7+H14+H17</f>
        <v>8541000</v>
      </c>
      <c r="I6" s="118">
        <f>I7+I14+I17</f>
        <v>1767764</v>
      </c>
      <c r="J6" s="118">
        <f>J7+J14+J17</f>
        <v>10308764</v>
      </c>
      <c r="K6" s="187"/>
      <c r="L6" s="187"/>
      <c r="M6" s="187"/>
      <c r="N6" s="101"/>
      <c r="O6" s="104"/>
      <c r="P6" s="104"/>
      <c r="Q6" s="104"/>
      <c r="R6" s="102"/>
    </row>
    <row r="7" spans="1:18" ht="20.100000000000001" hidden="1" customHeight="1" x14ac:dyDescent="0.2">
      <c r="A7" s="98"/>
      <c r="B7" s="98"/>
      <c r="C7" s="114"/>
      <c r="D7" s="364">
        <v>3111</v>
      </c>
      <c r="E7" s="364"/>
      <c r="F7" s="364"/>
      <c r="G7" s="124" t="s">
        <v>15</v>
      </c>
      <c r="H7" s="119">
        <f t="shared" ref="H7:J7" si="1">H8</f>
        <v>7792000</v>
      </c>
      <c r="I7" s="119">
        <f t="shared" si="1"/>
        <v>1238187</v>
      </c>
      <c r="J7" s="119">
        <f t="shared" si="1"/>
        <v>9030187</v>
      </c>
      <c r="K7" s="103"/>
      <c r="L7" s="103"/>
      <c r="M7" s="103"/>
      <c r="N7" s="103"/>
      <c r="O7" s="104"/>
      <c r="P7" s="104"/>
      <c r="Q7" s="104"/>
    </row>
    <row r="8" spans="1:18" ht="20.100000000000001" hidden="1" customHeight="1" x14ac:dyDescent="0.2">
      <c r="A8" s="98"/>
      <c r="B8" s="98"/>
      <c r="C8" s="114"/>
      <c r="D8" s="364"/>
      <c r="E8" s="364">
        <v>31111</v>
      </c>
      <c r="F8" s="364"/>
      <c r="G8" s="124" t="s">
        <v>83</v>
      </c>
      <c r="H8" s="119">
        <f>H9+H10+H11+H12+H13</f>
        <v>7792000</v>
      </c>
      <c r="I8" s="119">
        <f>I9+I10+I11+I12+I13</f>
        <v>1238187</v>
      </c>
      <c r="J8" s="119">
        <f>J9+J10+J11+J12+J13</f>
        <v>9030187</v>
      </c>
      <c r="K8" s="105"/>
      <c r="L8" s="105"/>
      <c r="M8" s="105"/>
      <c r="N8" s="105"/>
      <c r="O8" s="104"/>
      <c r="P8" s="104"/>
      <c r="Q8" s="104"/>
    </row>
    <row r="9" spans="1:18" ht="20.100000000000001" hidden="1" customHeight="1" x14ac:dyDescent="0.2">
      <c r="A9" s="231"/>
      <c r="B9" s="231"/>
      <c r="C9" s="234"/>
      <c r="D9" s="364"/>
      <c r="E9" s="364"/>
      <c r="F9" s="364">
        <v>311110</v>
      </c>
      <c r="G9" s="235" t="s">
        <v>84</v>
      </c>
      <c r="H9" s="236">
        <v>7470500</v>
      </c>
      <c r="I9" s="236">
        <f>J9-H9</f>
        <v>1016155</v>
      </c>
      <c r="J9" s="236">
        <v>8486655</v>
      </c>
      <c r="K9" s="106"/>
      <c r="L9" s="106"/>
      <c r="M9" s="106"/>
      <c r="N9" s="106"/>
      <c r="O9" s="104"/>
      <c r="P9" s="104"/>
      <c r="Q9" s="104"/>
    </row>
    <row r="10" spans="1:18" ht="20.100000000000001" hidden="1" customHeight="1" x14ac:dyDescent="0.2">
      <c r="A10" s="231"/>
      <c r="B10" s="231"/>
      <c r="C10" s="234"/>
      <c r="D10" s="364"/>
      <c r="E10" s="364"/>
      <c r="F10" s="364">
        <v>311110</v>
      </c>
      <c r="G10" s="235" t="s">
        <v>463</v>
      </c>
      <c r="H10" s="236">
        <v>71500</v>
      </c>
      <c r="I10" s="236">
        <f>J10-H10</f>
        <v>72031</v>
      </c>
      <c r="J10" s="236">
        <v>143531</v>
      </c>
      <c r="K10" s="106"/>
      <c r="L10" s="106"/>
      <c r="M10" s="106"/>
      <c r="N10" s="106"/>
      <c r="O10" s="104"/>
      <c r="P10" s="104"/>
      <c r="Q10" s="104"/>
    </row>
    <row r="11" spans="1:18" ht="20.100000000000001" hidden="1" customHeight="1" x14ac:dyDescent="0.2">
      <c r="A11" s="231"/>
      <c r="B11" s="231"/>
      <c r="C11" s="234"/>
      <c r="D11" s="364"/>
      <c r="E11" s="364"/>
      <c r="F11" s="364">
        <v>311110</v>
      </c>
      <c r="G11" s="124" t="s">
        <v>464</v>
      </c>
      <c r="H11" s="236">
        <v>0</v>
      </c>
      <c r="I11" s="236">
        <f t="shared" ref="I11:I13" si="2">J11-H11</f>
        <v>0</v>
      </c>
      <c r="J11" s="236">
        <v>0</v>
      </c>
      <c r="K11" s="106"/>
      <c r="L11" s="106"/>
      <c r="M11" s="106"/>
      <c r="N11" s="106"/>
      <c r="O11" s="104"/>
      <c r="P11" s="104"/>
      <c r="Q11" s="104"/>
    </row>
    <row r="12" spans="1:18" ht="20.100000000000001" hidden="1" customHeight="1" x14ac:dyDescent="0.2">
      <c r="A12" s="231"/>
      <c r="B12" s="231"/>
      <c r="C12" s="234"/>
      <c r="D12" s="364"/>
      <c r="E12" s="364"/>
      <c r="F12" s="364">
        <v>311111</v>
      </c>
      <c r="G12" s="235" t="s">
        <v>479</v>
      </c>
      <c r="H12" s="236">
        <v>250000</v>
      </c>
      <c r="I12" s="236">
        <f t="shared" si="2"/>
        <v>150001</v>
      </c>
      <c r="J12" s="236">
        <v>400001</v>
      </c>
      <c r="K12" s="106"/>
      <c r="L12" s="106"/>
      <c r="M12" s="106"/>
      <c r="N12" s="106"/>
      <c r="O12" s="104"/>
      <c r="P12" s="104"/>
      <c r="Q12" s="104"/>
    </row>
    <row r="13" spans="1:18" ht="20.100000000000001" hidden="1" customHeight="1" x14ac:dyDescent="0.2">
      <c r="A13" s="231"/>
      <c r="B13" s="231"/>
      <c r="C13" s="234"/>
      <c r="D13" s="364"/>
      <c r="E13" s="364"/>
      <c r="F13" s="364">
        <v>311113</v>
      </c>
      <c r="G13" s="124" t="s">
        <v>503</v>
      </c>
      <c r="H13" s="236">
        <v>0</v>
      </c>
      <c r="I13" s="236">
        <f t="shared" si="2"/>
        <v>0</v>
      </c>
      <c r="J13" s="236">
        <v>0</v>
      </c>
      <c r="K13" s="106"/>
      <c r="L13" s="106"/>
      <c r="M13" s="106"/>
      <c r="N13" s="106"/>
      <c r="O13" s="104"/>
      <c r="P13" s="104"/>
      <c r="Q13" s="104"/>
    </row>
    <row r="14" spans="1:18" ht="20.100000000000001" hidden="1" customHeight="1" x14ac:dyDescent="0.2">
      <c r="A14" s="98"/>
      <c r="B14" s="98"/>
      <c r="C14" s="114"/>
      <c r="D14" s="364">
        <v>3113</v>
      </c>
      <c r="E14" s="364"/>
      <c r="F14" s="364"/>
      <c r="G14" s="124" t="s">
        <v>16</v>
      </c>
      <c r="H14" s="119">
        <f t="shared" ref="H14:J15" si="3">H15</f>
        <v>40000</v>
      </c>
      <c r="I14" s="119">
        <f t="shared" si="3"/>
        <v>153990</v>
      </c>
      <c r="J14" s="119">
        <f t="shared" si="3"/>
        <v>193990</v>
      </c>
      <c r="K14" s="103"/>
      <c r="L14" s="103"/>
      <c r="M14" s="103"/>
      <c r="N14" s="103"/>
      <c r="O14" s="104"/>
      <c r="P14" s="104"/>
      <c r="Q14" s="104"/>
      <c r="R14" s="104"/>
    </row>
    <row r="15" spans="1:18" ht="20.100000000000001" hidden="1" customHeight="1" x14ac:dyDescent="0.2">
      <c r="A15" s="98"/>
      <c r="B15" s="98"/>
      <c r="C15" s="114"/>
      <c r="D15" s="364"/>
      <c r="E15" s="364">
        <v>31131</v>
      </c>
      <c r="F15" s="364"/>
      <c r="G15" s="124" t="s">
        <v>16</v>
      </c>
      <c r="H15" s="119">
        <f t="shared" si="3"/>
        <v>40000</v>
      </c>
      <c r="I15" s="119">
        <f t="shared" si="3"/>
        <v>153990</v>
      </c>
      <c r="J15" s="119">
        <f t="shared" si="3"/>
        <v>193990</v>
      </c>
      <c r="K15" s="105"/>
      <c r="L15" s="105"/>
      <c r="M15" s="105"/>
      <c r="N15" s="105"/>
      <c r="O15" s="104"/>
      <c r="P15" s="104"/>
      <c r="Q15" s="104"/>
      <c r="R15" s="104"/>
    </row>
    <row r="16" spans="1:18" ht="20.100000000000001" hidden="1" customHeight="1" x14ac:dyDescent="0.2">
      <c r="A16" s="231"/>
      <c r="B16" s="231"/>
      <c r="C16" s="234"/>
      <c r="D16" s="364"/>
      <c r="E16" s="364"/>
      <c r="F16" s="364">
        <v>311310</v>
      </c>
      <c r="G16" s="235" t="s">
        <v>16</v>
      </c>
      <c r="H16" s="236">
        <v>40000</v>
      </c>
      <c r="I16" s="236">
        <f>J16-H16</f>
        <v>153990</v>
      </c>
      <c r="J16" s="236">
        <v>193990</v>
      </c>
      <c r="K16" s="106"/>
      <c r="L16" s="106"/>
      <c r="M16" s="106"/>
      <c r="N16" s="106"/>
      <c r="O16" s="104"/>
      <c r="P16" s="104"/>
      <c r="Q16" s="104"/>
      <c r="R16" s="104"/>
    </row>
    <row r="17" spans="1:17" ht="20.100000000000001" hidden="1" customHeight="1" x14ac:dyDescent="0.2">
      <c r="A17" s="98"/>
      <c r="B17" s="98"/>
      <c r="C17" s="114"/>
      <c r="D17" s="364">
        <v>3114</v>
      </c>
      <c r="E17" s="364"/>
      <c r="F17" s="364"/>
      <c r="G17" s="124" t="s">
        <v>17</v>
      </c>
      <c r="H17" s="119">
        <f t="shared" ref="H17:J17" si="4">H18</f>
        <v>709000</v>
      </c>
      <c r="I17" s="119">
        <f t="shared" si="4"/>
        <v>375587</v>
      </c>
      <c r="J17" s="119">
        <f t="shared" si="4"/>
        <v>1084587</v>
      </c>
      <c r="K17" s="103"/>
      <c r="L17" s="103"/>
      <c r="M17" s="103"/>
      <c r="N17" s="103"/>
      <c r="O17" s="104"/>
      <c r="P17" s="104"/>
      <c r="Q17" s="104"/>
    </row>
    <row r="18" spans="1:17" ht="20.100000000000001" hidden="1" customHeight="1" x14ac:dyDescent="0.2">
      <c r="A18" s="98"/>
      <c r="B18" s="98"/>
      <c r="C18" s="114"/>
      <c r="D18" s="364"/>
      <c r="E18" s="364">
        <v>31141</v>
      </c>
      <c r="F18" s="364"/>
      <c r="G18" s="124" t="s">
        <v>17</v>
      </c>
      <c r="H18" s="119">
        <f>H19+H20</f>
        <v>709000</v>
      </c>
      <c r="I18" s="119">
        <f>I19+I20</f>
        <v>375587</v>
      </c>
      <c r="J18" s="119">
        <f>J19+J20</f>
        <v>1084587</v>
      </c>
      <c r="K18" s="105"/>
      <c r="L18" s="105"/>
      <c r="M18" s="105"/>
      <c r="N18" s="105"/>
      <c r="O18" s="104"/>
      <c r="P18" s="104"/>
      <c r="Q18" s="104"/>
    </row>
    <row r="19" spans="1:17" ht="20.100000000000001" hidden="1" customHeight="1" x14ac:dyDescent="0.2">
      <c r="A19" s="231"/>
      <c r="B19" s="231"/>
      <c r="C19" s="234"/>
      <c r="D19" s="364"/>
      <c r="E19" s="364"/>
      <c r="F19" s="364">
        <v>311410</v>
      </c>
      <c r="G19" s="235" t="s">
        <v>17</v>
      </c>
      <c r="H19" s="236">
        <v>709000</v>
      </c>
      <c r="I19" s="236">
        <f>J19-H19</f>
        <v>105587</v>
      </c>
      <c r="J19" s="236">
        <v>814587</v>
      </c>
      <c r="K19" s="106"/>
      <c r="L19" s="106"/>
      <c r="M19" s="106"/>
      <c r="N19" s="106"/>
      <c r="O19" s="104"/>
      <c r="P19" s="104"/>
      <c r="Q19" s="104"/>
    </row>
    <row r="20" spans="1:17" ht="20.100000000000001" hidden="1" customHeight="1" x14ac:dyDescent="0.2">
      <c r="A20" s="231"/>
      <c r="B20" s="231"/>
      <c r="C20" s="234"/>
      <c r="D20" s="364"/>
      <c r="E20" s="364"/>
      <c r="F20" s="364">
        <v>311411</v>
      </c>
      <c r="G20" s="235" t="s">
        <v>506</v>
      </c>
      <c r="H20" s="236">
        <v>0</v>
      </c>
      <c r="I20" s="236">
        <f>J20-H20</f>
        <v>270000</v>
      </c>
      <c r="J20" s="236">
        <v>270000</v>
      </c>
      <c r="K20" s="106"/>
      <c r="L20" s="106"/>
      <c r="M20" s="106"/>
      <c r="N20" s="106"/>
      <c r="O20" s="104"/>
      <c r="P20" s="104"/>
      <c r="Q20" s="104"/>
    </row>
    <row r="21" spans="1:17" s="95" customFormat="1" ht="20.100000000000001" customHeight="1" x14ac:dyDescent="0.2">
      <c r="A21" s="107"/>
      <c r="B21" s="107"/>
      <c r="C21" s="117">
        <v>312</v>
      </c>
      <c r="D21" s="366"/>
      <c r="E21" s="366"/>
      <c r="F21" s="366"/>
      <c r="G21" s="108" t="s">
        <v>18</v>
      </c>
      <c r="H21" s="118">
        <f>H22</f>
        <v>353500</v>
      </c>
      <c r="I21" s="118">
        <f>I22</f>
        <v>28000</v>
      </c>
      <c r="J21" s="118">
        <f>J22</f>
        <v>381500</v>
      </c>
      <c r="K21" s="187"/>
      <c r="L21" s="187"/>
      <c r="M21" s="187"/>
      <c r="N21" s="99"/>
      <c r="O21" s="104"/>
      <c r="P21" s="104"/>
      <c r="Q21" s="104"/>
    </row>
    <row r="22" spans="1:17" ht="20.100000000000001" hidden="1" customHeight="1" x14ac:dyDescent="0.2">
      <c r="A22" s="109"/>
      <c r="B22" s="109"/>
      <c r="C22" s="251"/>
      <c r="D22" s="367">
        <v>3121</v>
      </c>
      <c r="E22" s="367"/>
      <c r="F22" s="367"/>
      <c r="G22" s="110" t="s">
        <v>18</v>
      </c>
      <c r="H22" s="119">
        <f>H23+H25+H27+H29+H31+H33</f>
        <v>353500</v>
      </c>
      <c r="I22" s="119">
        <f>I23+I25+I27+I29+I31+I33</f>
        <v>28000</v>
      </c>
      <c r="J22" s="119">
        <f>J23+J25+J27+J29+J31+J33</f>
        <v>381500</v>
      </c>
      <c r="K22" s="111"/>
      <c r="L22" s="111"/>
      <c r="M22" s="111"/>
      <c r="N22" s="111"/>
      <c r="O22" s="104"/>
      <c r="P22" s="104"/>
      <c r="Q22" s="104"/>
    </row>
    <row r="23" spans="1:17" ht="20.100000000000001" hidden="1" customHeight="1" x14ac:dyDescent="0.2">
      <c r="A23" s="109"/>
      <c r="B23" s="109"/>
      <c r="C23" s="251"/>
      <c r="D23" s="367"/>
      <c r="E23" s="367">
        <v>31212</v>
      </c>
      <c r="F23" s="367"/>
      <c r="G23" s="110" t="s">
        <v>86</v>
      </c>
      <c r="H23" s="119">
        <f>H24</f>
        <v>50000</v>
      </c>
      <c r="I23" s="119">
        <f>I24</f>
        <v>0</v>
      </c>
      <c r="J23" s="119">
        <f>J24</f>
        <v>50000</v>
      </c>
      <c r="K23" s="112"/>
      <c r="L23" s="112"/>
      <c r="M23" s="112"/>
      <c r="N23" s="112"/>
      <c r="O23" s="104"/>
      <c r="P23" s="104"/>
      <c r="Q23" s="104"/>
    </row>
    <row r="24" spans="1:17" ht="20.100000000000001" hidden="1" customHeight="1" x14ac:dyDescent="0.2">
      <c r="A24" s="232"/>
      <c r="B24" s="232"/>
      <c r="C24" s="252"/>
      <c r="D24" s="367"/>
      <c r="E24" s="367"/>
      <c r="F24" s="367">
        <v>312120</v>
      </c>
      <c r="G24" s="233" t="s">
        <v>86</v>
      </c>
      <c r="H24" s="236">
        <v>50000</v>
      </c>
      <c r="I24" s="236">
        <f>J24-H24</f>
        <v>0</v>
      </c>
      <c r="J24" s="236">
        <v>50000</v>
      </c>
      <c r="K24" s="113"/>
      <c r="L24" s="113"/>
      <c r="M24" s="113"/>
      <c r="N24" s="113"/>
      <c r="O24" s="104"/>
      <c r="P24" s="104"/>
      <c r="Q24" s="104"/>
    </row>
    <row r="25" spans="1:17" ht="20.100000000000001" hidden="1" customHeight="1" x14ac:dyDescent="0.2">
      <c r="A25" s="109"/>
      <c r="B25" s="109"/>
      <c r="C25" s="251"/>
      <c r="D25" s="367"/>
      <c r="E25" s="367">
        <v>31213</v>
      </c>
      <c r="F25" s="367"/>
      <c r="G25" s="110" t="s">
        <v>89</v>
      </c>
      <c r="H25" s="119">
        <f>H26</f>
        <v>40000</v>
      </c>
      <c r="I25" s="119">
        <f>I26</f>
        <v>0</v>
      </c>
      <c r="J25" s="119">
        <f>J26</f>
        <v>40000</v>
      </c>
      <c r="K25" s="112"/>
      <c r="L25" s="112"/>
      <c r="M25" s="112"/>
      <c r="N25" s="112"/>
      <c r="O25" s="104"/>
      <c r="P25" s="104"/>
      <c r="Q25" s="104"/>
    </row>
    <row r="26" spans="1:17" ht="20.100000000000001" hidden="1" customHeight="1" x14ac:dyDescent="0.2">
      <c r="A26" s="232"/>
      <c r="B26" s="232"/>
      <c r="C26" s="252"/>
      <c r="D26" s="367"/>
      <c r="E26" s="367"/>
      <c r="F26" s="367">
        <v>312130</v>
      </c>
      <c r="G26" s="233" t="s">
        <v>89</v>
      </c>
      <c r="H26" s="236">
        <v>40000</v>
      </c>
      <c r="I26" s="236">
        <f>J26-H26</f>
        <v>0</v>
      </c>
      <c r="J26" s="236">
        <v>40000</v>
      </c>
      <c r="K26" s="113"/>
      <c r="L26" s="113"/>
      <c r="M26" s="113"/>
      <c r="N26" s="113"/>
      <c r="O26" s="104"/>
      <c r="P26" s="104"/>
      <c r="Q26" s="104"/>
    </row>
    <row r="27" spans="1:17" ht="20.100000000000001" hidden="1" customHeight="1" x14ac:dyDescent="0.2">
      <c r="A27" s="109"/>
      <c r="B27" s="109"/>
      <c r="C27" s="251"/>
      <c r="D27" s="367"/>
      <c r="E27" s="367">
        <v>31214</v>
      </c>
      <c r="F27" s="367"/>
      <c r="G27" s="110" t="s">
        <v>92</v>
      </c>
      <c r="H27" s="119">
        <f>H28</f>
        <v>24000</v>
      </c>
      <c r="I27" s="119">
        <f>I28</f>
        <v>28000</v>
      </c>
      <c r="J27" s="119">
        <f>J28</f>
        <v>52000</v>
      </c>
      <c r="K27" s="112"/>
      <c r="L27" s="112"/>
      <c r="M27" s="112"/>
      <c r="N27" s="112"/>
      <c r="O27" s="104"/>
      <c r="P27" s="104"/>
      <c r="Q27" s="104"/>
    </row>
    <row r="28" spans="1:17" ht="20.100000000000001" hidden="1" customHeight="1" x14ac:dyDescent="0.2">
      <c r="A28" s="232"/>
      <c r="B28" s="232"/>
      <c r="C28" s="252"/>
      <c r="D28" s="367"/>
      <c r="E28" s="367"/>
      <c r="F28" s="367">
        <v>312140</v>
      </c>
      <c r="G28" s="233" t="s">
        <v>92</v>
      </c>
      <c r="H28" s="236">
        <v>24000</v>
      </c>
      <c r="I28" s="236">
        <f>J28-H28</f>
        <v>28000</v>
      </c>
      <c r="J28" s="236">
        <v>52000</v>
      </c>
      <c r="K28" s="113"/>
      <c r="L28" s="113"/>
      <c r="M28" s="113"/>
      <c r="N28" s="113"/>
      <c r="O28" s="104"/>
      <c r="P28" s="104"/>
      <c r="Q28" s="104"/>
    </row>
    <row r="29" spans="1:17" ht="25.5" hidden="1" x14ac:dyDescent="0.2">
      <c r="A29" s="109"/>
      <c r="B29" s="109"/>
      <c r="C29" s="251"/>
      <c r="D29" s="367"/>
      <c r="E29" s="367">
        <v>31215</v>
      </c>
      <c r="F29" s="367"/>
      <c r="G29" s="110" t="s">
        <v>95</v>
      </c>
      <c r="H29" s="119">
        <f>H30</f>
        <v>30000</v>
      </c>
      <c r="I29" s="119">
        <f>I30</f>
        <v>0</v>
      </c>
      <c r="J29" s="119">
        <f>J30</f>
        <v>30000</v>
      </c>
      <c r="K29" s="112"/>
      <c r="L29" s="112"/>
      <c r="M29" s="112"/>
      <c r="N29" s="112"/>
      <c r="O29" s="104"/>
      <c r="P29" s="104"/>
      <c r="Q29" s="104"/>
    </row>
    <row r="30" spans="1:17" ht="29.25" hidden="1" customHeight="1" x14ac:dyDescent="0.2">
      <c r="A30" s="232"/>
      <c r="B30" s="232"/>
      <c r="C30" s="252"/>
      <c r="D30" s="367"/>
      <c r="E30" s="367"/>
      <c r="F30" s="367">
        <v>312150</v>
      </c>
      <c r="G30" s="233" t="s">
        <v>95</v>
      </c>
      <c r="H30" s="236">
        <v>30000</v>
      </c>
      <c r="I30" s="236">
        <f>J30-H30</f>
        <v>0</v>
      </c>
      <c r="J30" s="236">
        <v>30000</v>
      </c>
      <c r="K30" s="113"/>
      <c r="L30" s="113"/>
      <c r="M30" s="113"/>
      <c r="N30" s="113"/>
      <c r="O30" s="104"/>
      <c r="P30" s="104"/>
      <c r="Q30" s="104"/>
    </row>
    <row r="31" spans="1:17" ht="20.100000000000001" hidden="1" customHeight="1" x14ac:dyDescent="0.2">
      <c r="A31" s="109"/>
      <c r="B31" s="109"/>
      <c r="C31" s="251"/>
      <c r="D31" s="367"/>
      <c r="E31" s="367">
        <v>31216</v>
      </c>
      <c r="F31" s="367"/>
      <c r="G31" s="110" t="s">
        <v>300</v>
      </c>
      <c r="H31" s="119">
        <f>H32</f>
        <v>99500</v>
      </c>
      <c r="I31" s="119">
        <f>I32</f>
        <v>0</v>
      </c>
      <c r="J31" s="119">
        <f>J32</f>
        <v>99500</v>
      </c>
      <c r="K31" s="112"/>
      <c r="L31" s="112"/>
      <c r="M31" s="112"/>
      <c r="N31" s="112"/>
      <c r="O31" s="104"/>
      <c r="P31" s="104"/>
      <c r="Q31" s="104"/>
    </row>
    <row r="32" spans="1:17" ht="20.100000000000001" hidden="1" customHeight="1" x14ac:dyDescent="0.2">
      <c r="A32" s="232"/>
      <c r="B32" s="232"/>
      <c r="C32" s="252"/>
      <c r="D32" s="367"/>
      <c r="E32" s="367"/>
      <c r="F32" s="367">
        <v>312160</v>
      </c>
      <c r="G32" s="233" t="s">
        <v>300</v>
      </c>
      <c r="H32" s="236">
        <v>99500</v>
      </c>
      <c r="I32" s="236">
        <f>J32-H32</f>
        <v>0</v>
      </c>
      <c r="J32" s="236">
        <v>99500</v>
      </c>
      <c r="K32" s="113"/>
      <c r="L32" s="113"/>
      <c r="M32" s="113"/>
      <c r="N32" s="113"/>
      <c r="O32" s="104"/>
      <c r="P32" s="104"/>
      <c r="Q32" s="104"/>
    </row>
    <row r="33" spans="1:17" ht="20.100000000000001" hidden="1" customHeight="1" x14ac:dyDescent="0.2">
      <c r="A33" s="109"/>
      <c r="B33" s="109"/>
      <c r="C33" s="251"/>
      <c r="D33" s="367"/>
      <c r="E33" s="367">
        <v>31219</v>
      </c>
      <c r="F33" s="367"/>
      <c r="G33" s="110" t="s">
        <v>98</v>
      </c>
      <c r="H33" s="119">
        <f>H34</f>
        <v>110000</v>
      </c>
      <c r="I33" s="119">
        <f>I34</f>
        <v>0</v>
      </c>
      <c r="J33" s="119">
        <f>J34</f>
        <v>110000</v>
      </c>
      <c r="K33" s="112"/>
      <c r="L33" s="112"/>
      <c r="M33" s="112"/>
      <c r="N33" s="112"/>
      <c r="O33" s="104"/>
      <c r="P33" s="104"/>
      <c r="Q33" s="104"/>
    </row>
    <row r="34" spans="1:17" ht="25.5" hidden="1" x14ac:dyDescent="0.2">
      <c r="A34" s="232"/>
      <c r="B34" s="232"/>
      <c r="C34" s="252"/>
      <c r="D34" s="367"/>
      <c r="E34" s="367"/>
      <c r="F34" s="367">
        <v>312190</v>
      </c>
      <c r="G34" s="233" t="s">
        <v>100</v>
      </c>
      <c r="H34" s="236">
        <v>110000</v>
      </c>
      <c r="I34" s="236">
        <f>J34-H34</f>
        <v>0</v>
      </c>
      <c r="J34" s="236">
        <v>110000</v>
      </c>
      <c r="K34" s="113"/>
      <c r="L34" s="113"/>
      <c r="M34" s="113"/>
      <c r="N34" s="113"/>
      <c r="O34" s="104"/>
      <c r="P34" s="104"/>
      <c r="Q34" s="104"/>
    </row>
    <row r="35" spans="1:17" s="95" customFormat="1" ht="20.100000000000001" customHeight="1" x14ac:dyDescent="0.2">
      <c r="A35" s="186"/>
      <c r="B35" s="97"/>
      <c r="C35" s="116">
        <v>313</v>
      </c>
      <c r="D35" s="365"/>
      <c r="E35" s="365"/>
      <c r="F35" s="365"/>
      <c r="G35" s="245" t="s">
        <v>19</v>
      </c>
      <c r="H35" s="118">
        <f>H36+H43</f>
        <v>1423000</v>
      </c>
      <c r="I35" s="118">
        <f>I36+I43</f>
        <v>269930</v>
      </c>
      <c r="J35" s="118">
        <f>J36+J43</f>
        <v>1692930</v>
      </c>
      <c r="K35" s="187"/>
      <c r="L35" s="187"/>
      <c r="M35" s="187"/>
      <c r="N35" s="99"/>
      <c r="O35" s="104"/>
      <c r="P35" s="104"/>
      <c r="Q35" s="104"/>
    </row>
    <row r="36" spans="1:17" ht="20.100000000000001" hidden="1" customHeight="1" x14ac:dyDescent="0.2">
      <c r="A36" s="98"/>
      <c r="B36" s="98"/>
      <c r="C36" s="114"/>
      <c r="D36" s="364">
        <v>3132</v>
      </c>
      <c r="E36" s="364"/>
      <c r="F36" s="364"/>
      <c r="G36" s="124" t="s">
        <v>20</v>
      </c>
      <c r="H36" s="119">
        <f>H37+H40</f>
        <v>1423000</v>
      </c>
      <c r="I36" s="119">
        <f>I37+I40</f>
        <v>269930</v>
      </c>
      <c r="J36" s="119">
        <f>J37+J40</f>
        <v>1692930</v>
      </c>
      <c r="K36" s="111"/>
      <c r="L36" s="111"/>
      <c r="M36" s="111"/>
      <c r="N36" s="111"/>
      <c r="O36" s="104"/>
      <c r="P36" s="104"/>
      <c r="Q36" s="104"/>
    </row>
    <row r="37" spans="1:17" ht="20.100000000000001" hidden="1" customHeight="1" x14ac:dyDescent="0.2">
      <c r="A37" s="98"/>
      <c r="B37" s="98"/>
      <c r="C37" s="114"/>
      <c r="D37" s="364"/>
      <c r="E37" s="364">
        <v>31321</v>
      </c>
      <c r="F37" s="364"/>
      <c r="G37" s="124" t="s">
        <v>20</v>
      </c>
      <c r="H37" s="119">
        <f>H38+H39</f>
        <v>1423000</v>
      </c>
      <c r="I37" s="119">
        <f t="shared" ref="I37:J37" si="5">I38+I39</f>
        <v>269930</v>
      </c>
      <c r="J37" s="119">
        <f t="shared" si="5"/>
        <v>1692930</v>
      </c>
      <c r="K37" s="112"/>
      <c r="L37" s="112"/>
      <c r="M37" s="112"/>
      <c r="N37" s="112"/>
      <c r="O37" s="104"/>
      <c r="P37" s="104"/>
      <c r="Q37" s="104"/>
    </row>
    <row r="38" spans="1:17" ht="20.100000000000001" hidden="1" customHeight="1" x14ac:dyDescent="0.2">
      <c r="A38" s="231"/>
      <c r="B38" s="231"/>
      <c r="C38" s="234"/>
      <c r="D38" s="364"/>
      <c r="E38" s="364"/>
      <c r="F38" s="364">
        <v>313210</v>
      </c>
      <c r="G38" s="235" t="s">
        <v>466</v>
      </c>
      <c r="H38" s="236">
        <v>1409000</v>
      </c>
      <c r="I38" s="236">
        <f>J38-H38</f>
        <v>260248</v>
      </c>
      <c r="J38" s="236">
        <v>1669248</v>
      </c>
      <c r="K38" s="113"/>
      <c r="L38" s="113"/>
      <c r="M38" s="113"/>
      <c r="N38" s="113"/>
      <c r="O38" s="104"/>
      <c r="P38" s="104"/>
      <c r="Q38" s="104"/>
    </row>
    <row r="39" spans="1:17" ht="25.5" hidden="1" x14ac:dyDescent="0.2">
      <c r="A39" s="231"/>
      <c r="B39" s="231"/>
      <c r="C39" s="234"/>
      <c r="D39" s="364"/>
      <c r="E39" s="364"/>
      <c r="F39" s="364">
        <v>313210</v>
      </c>
      <c r="G39" s="233" t="s">
        <v>465</v>
      </c>
      <c r="H39" s="236">
        <v>14000</v>
      </c>
      <c r="I39" s="236">
        <f>J39-H39</f>
        <v>9682</v>
      </c>
      <c r="J39" s="236">
        <v>23682</v>
      </c>
      <c r="K39" s="113"/>
      <c r="L39" s="113"/>
      <c r="M39" s="113"/>
      <c r="N39" s="113"/>
      <c r="O39" s="104"/>
      <c r="P39" s="104"/>
      <c r="Q39" s="104"/>
    </row>
    <row r="40" spans="1:17" ht="25.5" hidden="1" x14ac:dyDescent="0.2">
      <c r="A40" s="98"/>
      <c r="B40" s="98"/>
      <c r="C40" s="114"/>
      <c r="D40" s="364"/>
      <c r="E40" s="364">
        <v>31322</v>
      </c>
      <c r="F40" s="364"/>
      <c r="G40" s="110" t="s">
        <v>102</v>
      </c>
      <c r="H40" s="119">
        <f>H41+H42</f>
        <v>0</v>
      </c>
      <c r="I40" s="119">
        <f t="shared" ref="I40:J40" si="6">I41+I42</f>
        <v>0</v>
      </c>
      <c r="J40" s="119">
        <f t="shared" si="6"/>
        <v>0</v>
      </c>
      <c r="K40" s="112"/>
      <c r="L40" s="112"/>
      <c r="M40" s="112"/>
      <c r="N40" s="112"/>
      <c r="O40" s="104"/>
      <c r="P40" s="104"/>
      <c r="Q40" s="104"/>
    </row>
    <row r="41" spans="1:17" ht="25.5" hidden="1" x14ac:dyDescent="0.2">
      <c r="A41" s="231"/>
      <c r="B41" s="231"/>
      <c r="C41" s="234"/>
      <c r="D41" s="364"/>
      <c r="E41" s="364"/>
      <c r="F41" s="364">
        <v>313220</v>
      </c>
      <c r="G41" s="110" t="s">
        <v>102</v>
      </c>
      <c r="H41" s="236">
        <v>0</v>
      </c>
      <c r="I41" s="236">
        <f>J41-H41</f>
        <v>0</v>
      </c>
      <c r="J41" s="236">
        <v>0</v>
      </c>
      <c r="K41" s="113"/>
      <c r="L41" s="113"/>
      <c r="M41" s="113"/>
      <c r="N41" s="113"/>
      <c r="O41" s="104"/>
      <c r="P41" s="104"/>
      <c r="Q41" s="104"/>
    </row>
    <row r="42" spans="1:17" ht="39.950000000000003" hidden="1" customHeight="1" x14ac:dyDescent="0.2">
      <c r="A42" s="231"/>
      <c r="B42" s="231"/>
      <c r="C42" s="234"/>
      <c r="D42" s="364"/>
      <c r="E42" s="364"/>
      <c r="F42" s="364">
        <v>313220</v>
      </c>
      <c r="G42" s="110" t="s">
        <v>453</v>
      </c>
      <c r="H42" s="236">
        <v>0</v>
      </c>
      <c r="I42" s="236">
        <f>J42-H42</f>
        <v>0</v>
      </c>
      <c r="J42" s="236">
        <v>0</v>
      </c>
      <c r="K42" s="113"/>
      <c r="L42" s="113"/>
      <c r="M42" s="113"/>
      <c r="N42" s="113"/>
      <c r="O42" s="104"/>
      <c r="P42" s="104"/>
      <c r="Q42" s="104"/>
    </row>
    <row r="43" spans="1:17" ht="27.75" hidden="1" customHeight="1" x14ac:dyDescent="0.2">
      <c r="A43" s="114"/>
      <c r="B43" s="114"/>
      <c r="C43" s="114"/>
      <c r="D43" s="364">
        <v>3133</v>
      </c>
      <c r="E43" s="364"/>
      <c r="F43" s="364"/>
      <c r="G43" s="115" t="s">
        <v>21</v>
      </c>
      <c r="H43" s="119">
        <f t="shared" ref="H43:J43" si="7">H44</f>
        <v>0</v>
      </c>
      <c r="I43" s="119">
        <f t="shared" si="7"/>
        <v>0</v>
      </c>
      <c r="J43" s="119">
        <f t="shared" si="7"/>
        <v>0</v>
      </c>
      <c r="K43" s="111"/>
      <c r="L43" s="111"/>
      <c r="M43" s="111"/>
      <c r="N43" s="111"/>
      <c r="O43" s="104"/>
      <c r="P43" s="104"/>
      <c r="Q43" s="104"/>
    </row>
    <row r="44" spans="1:17" ht="27.75" hidden="1" customHeight="1" x14ac:dyDescent="0.2">
      <c r="A44" s="114"/>
      <c r="B44" s="114"/>
      <c r="C44" s="114"/>
      <c r="D44" s="364"/>
      <c r="E44" s="364">
        <v>31332</v>
      </c>
      <c r="F44" s="364"/>
      <c r="G44" s="115" t="s">
        <v>21</v>
      </c>
      <c r="H44" s="119">
        <f>H45+H46</f>
        <v>0</v>
      </c>
      <c r="I44" s="119">
        <f t="shared" ref="I44:J44" si="8">I45+I46</f>
        <v>0</v>
      </c>
      <c r="J44" s="119">
        <f t="shared" si="8"/>
        <v>0</v>
      </c>
      <c r="K44" s="112"/>
      <c r="L44" s="112"/>
      <c r="M44" s="112"/>
      <c r="N44" s="112"/>
      <c r="O44" s="104"/>
      <c r="P44" s="104"/>
      <c r="Q44" s="104"/>
    </row>
    <row r="45" spans="1:17" ht="27.75" hidden="1" customHeight="1" x14ac:dyDescent="0.2">
      <c r="A45" s="234"/>
      <c r="B45" s="234"/>
      <c r="C45" s="234"/>
      <c r="D45" s="364"/>
      <c r="E45" s="364"/>
      <c r="F45" s="364">
        <v>313320</v>
      </c>
      <c r="G45" s="115" t="s">
        <v>21</v>
      </c>
      <c r="H45" s="236">
        <v>0</v>
      </c>
      <c r="I45" s="236">
        <f>J45-H45</f>
        <v>0</v>
      </c>
      <c r="J45" s="236">
        <v>0</v>
      </c>
      <c r="K45" s="113"/>
      <c r="L45" s="113"/>
      <c r="M45" s="113"/>
      <c r="N45" s="113"/>
      <c r="O45" s="104"/>
      <c r="P45" s="104"/>
      <c r="Q45" s="104"/>
    </row>
    <row r="46" spans="1:17" ht="27.75" hidden="1" customHeight="1" x14ac:dyDescent="0.2">
      <c r="A46" s="234"/>
      <c r="B46" s="234"/>
      <c r="C46" s="234"/>
      <c r="D46" s="364"/>
      <c r="E46" s="364"/>
      <c r="F46" s="364">
        <v>313320</v>
      </c>
      <c r="G46" s="115" t="s">
        <v>454</v>
      </c>
      <c r="H46" s="236">
        <v>0</v>
      </c>
      <c r="I46" s="236">
        <f>J46-H46</f>
        <v>0</v>
      </c>
      <c r="J46" s="236">
        <v>0</v>
      </c>
      <c r="K46" s="113"/>
      <c r="L46" s="113"/>
      <c r="M46" s="113"/>
      <c r="N46" s="113"/>
      <c r="O46" s="104"/>
      <c r="P46" s="104"/>
      <c r="Q46" s="104"/>
    </row>
    <row r="47" spans="1:17" ht="20.100000000000001" customHeight="1" x14ac:dyDescent="0.2">
      <c r="A47" s="116"/>
      <c r="B47" s="116">
        <v>32</v>
      </c>
      <c r="C47" s="114"/>
      <c r="D47" s="364"/>
      <c r="E47" s="364"/>
      <c r="F47" s="364"/>
      <c r="G47" s="117" t="s">
        <v>22</v>
      </c>
      <c r="H47" s="118">
        <f>H48+H71+H108+H172+H176</f>
        <v>13778035</v>
      </c>
      <c r="I47" s="118">
        <f>I48+I71+I108+I172+I176</f>
        <v>12916776.85</v>
      </c>
      <c r="J47" s="118">
        <f>J48+J71+J108+J172+J176</f>
        <v>26694811.849999998</v>
      </c>
      <c r="K47" s="100"/>
      <c r="L47" s="100"/>
      <c r="M47" s="100"/>
      <c r="N47" s="104"/>
      <c r="O47" s="104"/>
      <c r="P47" s="104"/>
      <c r="Q47" s="104"/>
    </row>
    <row r="48" spans="1:17" s="95" customFormat="1" ht="20.100000000000001" customHeight="1" x14ac:dyDescent="0.2">
      <c r="A48" s="188"/>
      <c r="B48" s="116"/>
      <c r="C48" s="116">
        <v>321</v>
      </c>
      <c r="D48" s="365"/>
      <c r="E48" s="365"/>
      <c r="F48" s="365"/>
      <c r="G48" s="108" t="s">
        <v>23</v>
      </c>
      <c r="H48" s="118">
        <f>H49+H58+H65</f>
        <v>387540</v>
      </c>
      <c r="I48" s="118">
        <f>I49+I58+I65</f>
        <v>48762.020000000004</v>
      </c>
      <c r="J48" s="118">
        <f>J49+J58+J65</f>
        <v>436302.02</v>
      </c>
      <c r="K48" s="187"/>
      <c r="L48" s="187"/>
      <c r="M48" s="187"/>
      <c r="N48" s="99"/>
      <c r="O48" s="104"/>
      <c r="P48" s="104"/>
      <c r="Q48" s="104"/>
    </row>
    <row r="49" spans="1:17" ht="20.100000000000001" hidden="1" customHeight="1" x14ac:dyDescent="0.2">
      <c r="A49" s="114"/>
      <c r="B49" s="114"/>
      <c r="C49" s="114"/>
      <c r="D49" s="364">
        <v>3211</v>
      </c>
      <c r="E49" s="364"/>
      <c r="F49" s="364"/>
      <c r="G49" s="110" t="s">
        <v>24</v>
      </c>
      <c r="H49" s="119">
        <f>H50+H52+H54+H56</f>
        <v>46540</v>
      </c>
      <c r="I49" s="119">
        <f>I50+I52+I54+I56</f>
        <v>-134</v>
      </c>
      <c r="J49" s="119">
        <f>J50+J52+J54+J56</f>
        <v>46406</v>
      </c>
      <c r="K49" s="111"/>
      <c r="L49" s="111"/>
      <c r="M49" s="111"/>
      <c r="N49" s="111"/>
      <c r="O49" s="104"/>
      <c r="P49" s="104"/>
      <c r="Q49" s="104"/>
    </row>
    <row r="50" spans="1:17" ht="20.100000000000001" hidden="1" customHeight="1" x14ac:dyDescent="0.2">
      <c r="A50" s="114"/>
      <c r="B50" s="114"/>
      <c r="C50" s="114"/>
      <c r="D50" s="364"/>
      <c r="E50" s="364">
        <v>32111</v>
      </c>
      <c r="F50" s="364"/>
      <c r="G50" s="110" t="s">
        <v>103</v>
      </c>
      <c r="H50" s="119">
        <f>H51</f>
        <v>16040</v>
      </c>
      <c r="I50" s="119">
        <f>I51</f>
        <v>0</v>
      </c>
      <c r="J50" s="119">
        <f>J51</f>
        <v>16040</v>
      </c>
      <c r="K50" s="112"/>
      <c r="L50" s="112"/>
      <c r="M50" s="112"/>
      <c r="N50" s="112"/>
      <c r="O50" s="104"/>
      <c r="P50" s="104"/>
      <c r="Q50" s="104"/>
    </row>
    <row r="51" spans="1:17" ht="20.100000000000001" hidden="1" customHeight="1" x14ac:dyDescent="0.2">
      <c r="A51" s="234"/>
      <c r="B51" s="234"/>
      <c r="C51" s="234"/>
      <c r="D51" s="364"/>
      <c r="E51" s="364"/>
      <c r="F51" s="364">
        <v>321110</v>
      </c>
      <c r="G51" s="233" t="s">
        <v>103</v>
      </c>
      <c r="H51" s="236">
        <v>16040</v>
      </c>
      <c r="I51" s="236">
        <f>J51-H51</f>
        <v>0</v>
      </c>
      <c r="J51" s="236">
        <v>16040</v>
      </c>
      <c r="K51" s="113"/>
      <c r="L51" s="113"/>
      <c r="M51" s="113"/>
      <c r="N51" s="113"/>
      <c r="O51" s="104"/>
      <c r="P51" s="104"/>
      <c r="Q51" s="104"/>
    </row>
    <row r="52" spans="1:17" ht="25.5" hidden="1" x14ac:dyDescent="0.2">
      <c r="A52" s="114"/>
      <c r="B52" s="114"/>
      <c r="C52" s="114"/>
      <c r="D52" s="364"/>
      <c r="E52" s="364">
        <v>32113</v>
      </c>
      <c r="F52" s="364"/>
      <c r="G52" s="110" t="s">
        <v>104</v>
      </c>
      <c r="H52" s="119">
        <f>H53</f>
        <v>15500</v>
      </c>
      <c r="I52" s="119">
        <f>I53</f>
        <v>-400</v>
      </c>
      <c r="J52" s="119">
        <f>J53</f>
        <v>15100</v>
      </c>
      <c r="K52" s="112"/>
      <c r="L52" s="112"/>
      <c r="M52" s="112"/>
      <c r="N52" s="112"/>
      <c r="O52" s="104"/>
      <c r="P52" s="104"/>
      <c r="Q52" s="104"/>
    </row>
    <row r="53" spans="1:17" ht="25.5" hidden="1" x14ac:dyDescent="0.2">
      <c r="A53" s="234"/>
      <c r="B53" s="234"/>
      <c r="C53" s="234"/>
      <c r="D53" s="364"/>
      <c r="E53" s="364"/>
      <c r="F53" s="364">
        <v>321130</v>
      </c>
      <c r="G53" s="233" t="s">
        <v>104</v>
      </c>
      <c r="H53" s="236">
        <v>15500</v>
      </c>
      <c r="I53" s="236">
        <f>J53-H53</f>
        <v>-400</v>
      </c>
      <c r="J53" s="236">
        <v>15100</v>
      </c>
      <c r="K53" s="113"/>
      <c r="L53" s="113"/>
      <c r="M53" s="113"/>
      <c r="N53" s="113"/>
      <c r="O53" s="104"/>
      <c r="P53" s="104"/>
      <c r="Q53" s="104"/>
    </row>
    <row r="54" spans="1:17" ht="25.5" hidden="1" x14ac:dyDescent="0.2">
      <c r="A54" s="114"/>
      <c r="B54" s="114"/>
      <c r="C54" s="114"/>
      <c r="D54" s="364"/>
      <c r="E54" s="364">
        <v>32115</v>
      </c>
      <c r="F54" s="364"/>
      <c r="G54" s="110" t="s">
        <v>105</v>
      </c>
      <c r="H54" s="119">
        <f>H55</f>
        <v>10000</v>
      </c>
      <c r="I54" s="119">
        <f>I55</f>
        <v>0</v>
      </c>
      <c r="J54" s="119">
        <f>J55</f>
        <v>10000</v>
      </c>
      <c r="K54" s="112"/>
      <c r="L54" s="112"/>
      <c r="M54" s="112"/>
      <c r="N54" s="112"/>
      <c r="O54" s="104"/>
      <c r="P54" s="104"/>
      <c r="Q54" s="104"/>
    </row>
    <row r="55" spans="1:17" ht="25.5" hidden="1" x14ac:dyDescent="0.2">
      <c r="A55" s="234"/>
      <c r="B55" s="234"/>
      <c r="C55" s="234"/>
      <c r="D55" s="364"/>
      <c r="E55" s="364"/>
      <c r="F55" s="364">
        <v>321150</v>
      </c>
      <c r="G55" s="233" t="s">
        <v>105</v>
      </c>
      <c r="H55" s="236">
        <v>10000</v>
      </c>
      <c r="I55" s="236">
        <f>J55-H55</f>
        <v>0</v>
      </c>
      <c r="J55" s="236">
        <v>10000</v>
      </c>
      <c r="K55" s="113"/>
      <c r="L55" s="113"/>
      <c r="M55" s="113"/>
      <c r="N55" s="113"/>
      <c r="O55" s="104"/>
      <c r="P55" s="104"/>
      <c r="Q55" s="104"/>
    </row>
    <row r="56" spans="1:17" ht="20.100000000000001" hidden="1" customHeight="1" x14ac:dyDescent="0.2">
      <c r="A56" s="114"/>
      <c r="B56" s="114"/>
      <c r="C56" s="114"/>
      <c r="D56" s="364"/>
      <c r="E56" s="364">
        <v>32119</v>
      </c>
      <c r="F56" s="364"/>
      <c r="G56" s="110" t="s">
        <v>106</v>
      </c>
      <c r="H56" s="119">
        <f>H57</f>
        <v>5000</v>
      </c>
      <c r="I56" s="119">
        <f>I57</f>
        <v>266</v>
      </c>
      <c r="J56" s="119">
        <f>J57</f>
        <v>5266</v>
      </c>
      <c r="K56" s="112"/>
      <c r="L56" s="112"/>
      <c r="M56" s="112"/>
      <c r="N56" s="112"/>
      <c r="O56" s="104"/>
      <c r="P56" s="104"/>
      <c r="Q56" s="104"/>
    </row>
    <row r="57" spans="1:17" ht="20.100000000000001" hidden="1" customHeight="1" x14ac:dyDescent="0.2">
      <c r="A57" s="234"/>
      <c r="B57" s="234"/>
      <c r="C57" s="234"/>
      <c r="D57" s="364"/>
      <c r="E57" s="364"/>
      <c r="F57" s="364">
        <v>321190</v>
      </c>
      <c r="G57" s="233" t="s">
        <v>106</v>
      </c>
      <c r="H57" s="236">
        <v>5000</v>
      </c>
      <c r="I57" s="236">
        <f>J57-H57</f>
        <v>266</v>
      </c>
      <c r="J57" s="236">
        <v>5266</v>
      </c>
      <c r="K57" s="113"/>
      <c r="L57" s="113"/>
      <c r="M57" s="113"/>
      <c r="N57" s="113"/>
      <c r="O57" s="104"/>
      <c r="P57" s="104"/>
      <c r="Q57" s="104"/>
    </row>
    <row r="58" spans="1:17" ht="27.75" hidden="1" customHeight="1" x14ac:dyDescent="0.2">
      <c r="A58" s="114"/>
      <c r="B58" s="114"/>
      <c r="C58" s="114"/>
      <c r="D58" s="364">
        <v>3212</v>
      </c>
      <c r="E58" s="364"/>
      <c r="F58" s="364"/>
      <c r="G58" s="110" t="s">
        <v>25</v>
      </c>
      <c r="H58" s="119">
        <f>H59+H63</f>
        <v>284500</v>
      </c>
      <c r="I58" s="119">
        <f>I59+I63</f>
        <v>29795.5</v>
      </c>
      <c r="J58" s="119">
        <f>J59+J63</f>
        <v>314295.5</v>
      </c>
      <c r="K58" s="111"/>
      <c r="L58" s="111"/>
      <c r="M58" s="111"/>
      <c r="N58" s="111"/>
      <c r="O58" s="104"/>
      <c r="P58" s="104"/>
      <c r="Q58" s="104"/>
    </row>
    <row r="59" spans="1:17" ht="27.75" hidden="1" customHeight="1" x14ac:dyDescent="0.2">
      <c r="A59" s="114"/>
      <c r="B59" s="114"/>
      <c r="C59" s="114"/>
      <c r="D59" s="364"/>
      <c r="E59" s="364">
        <v>32121</v>
      </c>
      <c r="F59" s="364"/>
      <c r="G59" s="110" t="s">
        <v>107</v>
      </c>
      <c r="H59" s="119">
        <f>H60+H61+H62</f>
        <v>224500</v>
      </c>
      <c r="I59" s="119">
        <f t="shared" ref="I59:J59" si="9">I60+I61+I62</f>
        <v>45500</v>
      </c>
      <c r="J59" s="119">
        <f t="shared" si="9"/>
        <v>270000</v>
      </c>
      <c r="K59" s="112"/>
      <c r="L59" s="112"/>
      <c r="M59" s="112"/>
      <c r="N59" s="112"/>
      <c r="O59" s="104"/>
      <c r="P59" s="104"/>
      <c r="Q59" s="104"/>
    </row>
    <row r="60" spans="1:17" ht="27.75" hidden="1" customHeight="1" x14ac:dyDescent="0.2">
      <c r="A60" s="234"/>
      <c r="B60" s="234"/>
      <c r="C60" s="234"/>
      <c r="D60" s="364"/>
      <c r="E60" s="364"/>
      <c r="F60" s="364">
        <v>321210</v>
      </c>
      <c r="G60" s="233" t="s">
        <v>107</v>
      </c>
      <c r="H60" s="236">
        <v>220000</v>
      </c>
      <c r="I60" s="236">
        <f>J60-H60</f>
        <v>50000</v>
      </c>
      <c r="J60" s="236">
        <v>270000</v>
      </c>
      <c r="K60" s="113"/>
      <c r="L60" s="113"/>
      <c r="M60" s="113"/>
      <c r="N60" s="113"/>
      <c r="O60" s="104"/>
      <c r="P60" s="104"/>
      <c r="Q60" s="104"/>
    </row>
    <row r="61" spans="1:17" ht="27.75" hidden="1" customHeight="1" x14ac:dyDescent="0.2">
      <c r="A61" s="234"/>
      <c r="B61" s="234"/>
      <c r="C61" s="234"/>
      <c r="D61" s="364"/>
      <c r="E61" s="364"/>
      <c r="F61" s="368">
        <v>321210</v>
      </c>
      <c r="G61" s="233" t="s">
        <v>107</v>
      </c>
      <c r="H61" s="236">
        <v>4500</v>
      </c>
      <c r="I61" s="236">
        <f>J61-H61</f>
        <v>-4500</v>
      </c>
      <c r="J61" s="236">
        <v>0</v>
      </c>
      <c r="K61" s="113"/>
      <c r="L61" s="113"/>
      <c r="M61" s="113"/>
      <c r="N61" s="113"/>
      <c r="O61" s="104"/>
      <c r="P61" s="104"/>
      <c r="Q61" s="104"/>
    </row>
    <row r="62" spans="1:17" ht="27.75" hidden="1" customHeight="1" x14ac:dyDescent="0.2">
      <c r="A62" s="234"/>
      <c r="B62" s="234"/>
      <c r="C62" s="234"/>
      <c r="D62" s="364"/>
      <c r="E62" s="364"/>
      <c r="F62" s="369">
        <v>321210</v>
      </c>
      <c r="G62" s="115" t="s">
        <v>107</v>
      </c>
      <c r="H62" s="236">
        <v>0</v>
      </c>
      <c r="I62" s="236">
        <f>J62-H62</f>
        <v>0</v>
      </c>
      <c r="J62" s="236">
        <v>0</v>
      </c>
      <c r="K62" s="113"/>
      <c r="L62" s="113"/>
      <c r="M62" s="113"/>
      <c r="N62" s="113"/>
      <c r="O62" s="104"/>
      <c r="P62" s="104"/>
      <c r="Q62" s="104"/>
    </row>
    <row r="63" spans="1:17" s="120" customFormat="1" ht="27.75" hidden="1" customHeight="1" x14ac:dyDescent="0.2">
      <c r="A63" s="114"/>
      <c r="B63" s="114"/>
      <c r="C63" s="114"/>
      <c r="D63" s="364"/>
      <c r="E63" s="364">
        <v>32123</v>
      </c>
      <c r="F63" s="364"/>
      <c r="G63" s="110" t="s">
        <v>319</v>
      </c>
      <c r="H63" s="119">
        <f>H64</f>
        <v>60000</v>
      </c>
      <c r="I63" s="119">
        <f>I64</f>
        <v>-15704.5</v>
      </c>
      <c r="J63" s="119">
        <f>J64</f>
        <v>44295.5</v>
      </c>
      <c r="K63" s="105"/>
      <c r="L63" s="105"/>
      <c r="M63" s="105"/>
      <c r="N63" s="105"/>
      <c r="O63" s="104"/>
      <c r="P63" s="104"/>
      <c r="Q63" s="104"/>
    </row>
    <row r="64" spans="1:17" ht="27.75" hidden="1" customHeight="1" x14ac:dyDescent="0.2">
      <c r="A64" s="234"/>
      <c r="B64" s="234"/>
      <c r="C64" s="234"/>
      <c r="D64" s="364"/>
      <c r="E64" s="364"/>
      <c r="F64" s="364">
        <v>321230</v>
      </c>
      <c r="G64" s="233" t="s">
        <v>319</v>
      </c>
      <c r="H64" s="236">
        <v>60000</v>
      </c>
      <c r="I64" s="236">
        <f>J64-H64</f>
        <v>-15704.5</v>
      </c>
      <c r="J64" s="236">
        <f>48000-3704.5</f>
        <v>44295.5</v>
      </c>
      <c r="K64" s="113"/>
      <c r="L64" s="113"/>
      <c r="M64" s="113"/>
      <c r="N64" s="113"/>
      <c r="O64" s="104"/>
      <c r="P64" s="104"/>
      <c r="Q64" s="104"/>
    </row>
    <row r="65" spans="1:18" ht="20.100000000000001" hidden="1" customHeight="1" x14ac:dyDescent="0.2">
      <c r="A65" s="114"/>
      <c r="B65" s="114"/>
      <c r="C65" s="114"/>
      <c r="D65" s="364">
        <v>3213</v>
      </c>
      <c r="E65" s="364"/>
      <c r="F65" s="364"/>
      <c r="G65" s="110" t="s">
        <v>26</v>
      </c>
      <c r="H65" s="119">
        <f>H66+H69</f>
        <v>56500</v>
      </c>
      <c r="I65" s="119">
        <f>I66+I69</f>
        <v>19100.52</v>
      </c>
      <c r="J65" s="119">
        <f>J66+J69</f>
        <v>75600.52</v>
      </c>
      <c r="K65" s="111"/>
      <c r="L65" s="111"/>
      <c r="M65" s="111"/>
      <c r="N65" s="111"/>
      <c r="O65" s="104"/>
      <c r="P65" s="104"/>
      <c r="Q65" s="104"/>
    </row>
    <row r="66" spans="1:18" ht="20.100000000000001" hidden="1" customHeight="1" x14ac:dyDescent="0.2">
      <c r="A66" s="114"/>
      <c r="B66" s="114"/>
      <c r="C66" s="114"/>
      <c r="D66" s="364"/>
      <c r="E66" s="370">
        <v>32131</v>
      </c>
      <c r="F66" s="364"/>
      <c r="G66" s="110" t="s">
        <v>110</v>
      </c>
      <c r="H66" s="119">
        <f>H68+H67</f>
        <v>46500</v>
      </c>
      <c r="I66" s="119">
        <f>I68+I67</f>
        <v>19100.52</v>
      </c>
      <c r="J66" s="119">
        <f>J68+J67</f>
        <v>65600.52</v>
      </c>
      <c r="K66" s="112"/>
      <c r="L66" s="112"/>
      <c r="M66" s="112"/>
      <c r="N66" s="112"/>
      <c r="O66" s="104"/>
      <c r="P66" s="104"/>
      <c r="Q66" s="104"/>
    </row>
    <row r="67" spans="1:18" ht="20.100000000000001" hidden="1" customHeight="1" x14ac:dyDescent="0.2">
      <c r="A67" s="234"/>
      <c r="B67" s="234"/>
      <c r="C67" s="234"/>
      <c r="D67" s="364"/>
      <c r="E67" s="364"/>
      <c r="F67" s="364">
        <v>321310</v>
      </c>
      <c r="G67" s="233" t="s">
        <v>321</v>
      </c>
      <c r="H67" s="236">
        <v>34500</v>
      </c>
      <c r="I67" s="236">
        <f t="shared" ref="I67:I68" si="10">J67-H67</f>
        <v>-900</v>
      </c>
      <c r="J67" s="236">
        <v>33600</v>
      </c>
      <c r="K67" s="113"/>
      <c r="L67" s="113"/>
      <c r="M67" s="113"/>
      <c r="N67" s="113"/>
      <c r="O67" s="104"/>
      <c r="P67" s="104"/>
      <c r="Q67" s="104"/>
    </row>
    <row r="68" spans="1:18" ht="20.100000000000001" hidden="1" customHeight="1" x14ac:dyDescent="0.2">
      <c r="A68" s="234"/>
      <c r="B68" s="234"/>
      <c r="C68" s="234"/>
      <c r="D68" s="364"/>
      <c r="E68" s="364"/>
      <c r="F68" s="364">
        <v>321311</v>
      </c>
      <c r="G68" s="233" t="s">
        <v>322</v>
      </c>
      <c r="H68" s="236">
        <v>12000</v>
      </c>
      <c r="I68" s="236">
        <f t="shared" si="10"/>
        <v>20000.52</v>
      </c>
      <c r="J68" s="236">
        <v>32000.52</v>
      </c>
      <c r="K68" s="113"/>
      <c r="L68" s="113"/>
      <c r="M68" s="113"/>
      <c r="N68" s="113"/>
      <c r="O68" s="104"/>
      <c r="P68" s="104"/>
      <c r="Q68" s="104"/>
    </row>
    <row r="69" spans="1:18" ht="20.100000000000001" hidden="1" customHeight="1" x14ac:dyDescent="0.2">
      <c r="A69" s="114"/>
      <c r="B69" s="114"/>
      <c r="C69" s="114"/>
      <c r="D69" s="364"/>
      <c r="E69" s="364">
        <v>32132</v>
      </c>
      <c r="F69" s="364"/>
      <c r="G69" s="110" t="s">
        <v>116</v>
      </c>
      <c r="H69" s="119">
        <f>H70</f>
        <v>10000</v>
      </c>
      <c r="I69" s="119">
        <f>I70</f>
        <v>0</v>
      </c>
      <c r="J69" s="119">
        <f>J70</f>
        <v>10000</v>
      </c>
      <c r="K69" s="112"/>
      <c r="L69" s="112"/>
      <c r="M69" s="112"/>
      <c r="N69" s="112"/>
      <c r="O69" s="104"/>
      <c r="P69" s="104"/>
      <c r="Q69" s="104"/>
    </row>
    <row r="70" spans="1:18" ht="20.100000000000001" hidden="1" customHeight="1" x14ac:dyDescent="0.2">
      <c r="A70" s="234"/>
      <c r="B70" s="234"/>
      <c r="C70" s="234"/>
      <c r="D70" s="364"/>
      <c r="E70" s="364"/>
      <c r="F70" s="364">
        <v>321320</v>
      </c>
      <c r="G70" s="233" t="s">
        <v>116</v>
      </c>
      <c r="H70" s="236">
        <v>10000</v>
      </c>
      <c r="I70" s="236">
        <f>J70-H70</f>
        <v>0</v>
      </c>
      <c r="J70" s="236">
        <v>10000</v>
      </c>
      <c r="K70" s="113"/>
      <c r="L70" s="113"/>
      <c r="M70" s="113"/>
      <c r="N70" s="113"/>
      <c r="O70" s="104"/>
      <c r="P70" s="104"/>
      <c r="Q70" s="104"/>
    </row>
    <row r="71" spans="1:18" s="95" customFormat="1" ht="20.100000000000001" customHeight="1" x14ac:dyDescent="0.2">
      <c r="A71" s="188"/>
      <c r="B71" s="116"/>
      <c r="C71" s="116">
        <v>322</v>
      </c>
      <c r="D71" s="365"/>
      <c r="E71" s="365"/>
      <c r="F71" s="365"/>
      <c r="G71" s="201" t="s">
        <v>27</v>
      </c>
      <c r="H71" s="118">
        <f>H72+H84+H89+H97+H100+H105</f>
        <v>10730329</v>
      </c>
      <c r="I71" s="118">
        <f>I72+I84+I89+I97+I100+I105</f>
        <v>12317844.83</v>
      </c>
      <c r="J71" s="118">
        <f>J72+J84+J89+J97+J100+J105</f>
        <v>23048173.829999998</v>
      </c>
      <c r="K71" s="187"/>
      <c r="L71" s="187"/>
      <c r="M71" s="187"/>
      <c r="N71" s="99"/>
      <c r="O71" s="104"/>
      <c r="P71" s="104"/>
      <c r="Q71" s="104"/>
      <c r="R71" s="102"/>
    </row>
    <row r="72" spans="1:18" ht="27" hidden="1" customHeight="1" x14ac:dyDescent="0.2">
      <c r="A72" s="114"/>
      <c r="B72" s="114"/>
      <c r="C72" s="114"/>
      <c r="D72" s="364">
        <v>3221</v>
      </c>
      <c r="E72" s="364"/>
      <c r="F72" s="364"/>
      <c r="G72" s="115" t="s">
        <v>28</v>
      </c>
      <c r="H72" s="119">
        <f>H73+H76+H78+H80+H82</f>
        <v>182710</v>
      </c>
      <c r="I72" s="119">
        <f>I73+I76+I78+I80+I82</f>
        <v>39280</v>
      </c>
      <c r="J72" s="119">
        <f>J73+J76+J78+J80+J82</f>
        <v>221990</v>
      </c>
      <c r="K72" s="111"/>
      <c r="L72" s="111"/>
      <c r="M72" s="111"/>
      <c r="N72" s="111"/>
      <c r="O72" s="104"/>
      <c r="P72" s="104"/>
      <c r="Q72" s="104"/>
    </row>
    <row r="73" spans="1:18" ht="20.100000000000001" hidden="1" customHeight="1" x14ac:dyDescent="0.2">
      <c r="A73" s="114"/>
      <c r="B73" s="114"/>
      <c r="C73" s="114"/>
      <c r="D73" s="364"/>
      <c r="E73" s="364">
        <v>32211</v>
      </c>
      <c r="F73" s="364"/>
      <c r="G73" s="115" t="s">
        <v>382</v>
      </c>
      <c r="H73" s="119">
        <f>H74+H75</f>
        <v>80450</v>
      </c>
      <c r="I73" s="119">
        <f>I74+I75</f>
        <v>21500</v>
      </c>
      <c r="J73" s="119">
        <f>J74+J75</f>
        <v>101950</v>
      </c>
      <c r="K73" s="112"/>
      <c r="L73" s="112"/>
      <c r="M73" s="112"/>
      <c r="N73" s="112"/>
      <c r="O73" s="104"/>
      <c r="P73" s="104"/>
      <c r="Q73" s="104"/>
    </row>
    <row r="74" spans="1:18" ht="20.100000000000001" hidden="1" customHeight="1" x14ac:dyDescent="0.2">
      <c r="A74" s="234"/>
      <c r="B74" s="234"/>
      <c r="C74" s="234"/>
      <c r="D74" s="364"/>
      <c r="E74" s="364"/>
      <c r="F74" s="364">
        <v>322110</v>
      </c>
      <c r="G74" s="323" t="s">
        <v>382</v>
      </c>
      <c r="H74" s="236">
        <v>41650</v>
      </c>
      <c r="I74" s="236">
        <f t="shared" ref="I74:I75" si="11">J74-H74</f>
        <v>19500</v>
      </c>
      <c r="J74" s="236">
        <v>61150</v>
      </c>
      <c r="K74" s="113"/>
      <c r="L74" s="113"/>
      <c r="M74" s="113"/>
      <c r="N74" s="113"/>
      <c r="O74" s="104"/>
      <c r="P74" s="104"/>
      <c r="Q74" s="104"/>
    </row>
    <row r="75" spans="1:18" ht="20.100000000000001" hidden="1" customHeight="1" x14ac:dyDescent="0.2">
      <c r="A75" s="234"/>
      <c r="B75" s="234"/>
      <c r="C75" s="234"/>
      <c r="D75" s="364"/>
      <c r="E75" s="364"/>
      <c r="F75" s="364">
        <v>322111</v>
      </c>
      <c r="G75" s="323" t="s">
        <v>323</v>
      </c>
      <c r="H75" s="236">
        <v>38800</v>
      </c>
      <c r="I75" s="236">
        <f t="shared" si="11"/>
        <v>2000</v>
      </c>
      <c r="J75" s="236">
        <v>40800</v>
      </c>
      <c r="K75" s="113"/>
      <c r="L75" s="113"/>
      <c r="M75" s="113"/>
      <c r="N75" s="113"/>
      <c r="O75" s="104"/>
      <c r="P75" s="104"/>
      <c r="Q75" s="104"/>
    </row>
    <row r="76" spans="1:18" ht="25.5" hidden="1" x14ac:dyDescent="0.2">
      <c r="A76" s="114"/>
      <c r="B76" s="114"/>
      <c r="C76" s="114"/>
      <c r="D76" s="364"/>
      <c r="E76" s="364">
        <v>32212</v>
      </c>
      <c r="F76" s="364"/>
      <c r="G76" s="115" t="s">
        <v>125</v>
      </c>
      <c r="H76" s="119">
        <f>H77</f>
        <v>21000</v>
      </c>
      <c r="I76" s="119">
        <f>I77</f>
        <v>-2000</v>
      </c>
      <c r="J76" s="119">
        <f>J77</f>
        <v>19000</v>
      </c>
      <c r="K76" s="112"/>
      <c r="L76" s="112"/>
      <c r="M76" s="112"/>
      <c r="N76" s="112"/>
      <c r="O76" s="104"/>
      <c r="P76" s="104"/>
      <c r="Q76" s="104"/>
    </row>
    <row r="77" spans="1:18" ht="25.5" hidden="1" x14ac:dyDescent="0.2">
      <c r="A77" s="234"/>
      <c r="B77" s="234"/>
      <c r="C77" s="234"/>
      <c r="D77" s="364"/>
      <c r="E77" s="364"/>
      <c r="F77" s="364">
        <v>322120</v>
      </c>
      <c r="G77" s="323" t="s">
        <v>125</v>
      </c>
      <c r="H77" s="236">
        <v>21000</v>
      </c>
      <c r="I77" s="236">
        <f>J77-H77</f>
        <v>-2000</v>
      </c>
      <c r="J77" s="236">
        <v>19000</v>
      </c>
      <c r="K77" s="113"/>
      <c r="L77" s="113"/>
      <c r="M77" s="113"/>
      <c r="N77" s="113"/>
      <c r="O77" s="104"/>
      <c r="P77" s="104"/>
      <c r="Q77" s="104"/>
    </row>
    <row r="78" spans="1:18" ht="32.25" hidden="1" customHeight="1" x14ac:dyDescent="0.2">
      <c r="A78" s="114"/>
      <c r="B78" s="114"/>
      <c r="C78" s="114"/>
      <c r="D78" s="364"/>
      <c r="E78" s="364">
        <v>32214</v>
      </c>
      <c r="F78" s="364"/>
      <c r="G78" s="115" t="s">
        <v>128</v>
      </c>
      <c r="H78" s="119">
        <f>H79</f>
        <v>25500</v>
      </c>
      <c r="I78" s="119">
        <f>I79</f>
        <v>2800</v>
      </c>
      <c r="J78" s="119">
        <f>J79</f>
        <v>28300</v>
      </c>
      <c r="K78" s="112"/>
      <c r="L78" s="112"/>
      <c r="M78" s="112"/>
      <c r="N78" s="112"/>
      <c r="O78" s="104"/>
      <c r="P78" s="104"/>
      <c r="Q78" s="104"/>
    </row>
    <row r="79" spans="1:18" ht="20.100000000000001" hidden="1" customHeight="1" x14ac:dyDescent="0.2">
      <c r="A79" s="234"/>
      <c r="B79" s="234"/>
      <c r="C79" s="234"/>
      <c r="D79" s="364"/>
      <c r="E79" s="364"/>
      <c r="F79" s="364">
        <v>322140</v>
      </c>
      <c r="G79" s="323" t="s">
        <v>128</v>
      </c>
      <c r="H79" s="236">
        <v>25500</v>
      </c>
      <c r="I79" s="236">
        <f>J79-H79</f>
        <v>2800</v>
      </c>
      <c r="J79" s="236">
        <v>28300</v>
      </c>
      <c r="K79" s="113"/>
      <c r="L79" s="113"/>
      <c r="M79" s="113"/>
      <c r="N79" s="113"/>
      <c r="O79" s="104"/>
      <c r="P79" s="104"/>
      <c r="Q79" s="104"/>
    </row>
    <row r="80" spans="1:18" ht="20.100000000000001" hidden="1" customHeight="1" x14ac:dyDescent="0.2">
      <c r="A80" s="114"/>
      <c r="B80" s="114"/>
      <c r="C80" s="114"/>
      <c r="D80" s="364"/>
      <c r="E80" s="364">
        <v>32216</v>
      </c>
      <c r="F80" s="364"/>
      <c r="G80" s="115" t="s">
        <v>131</v>
      </c>
      <c r="H80" s="119">
        <f>H81</f>
        <v>35760</v>
      </c>
      <c r="I80" s="119">
        <f>I81</f>
        <v>16980</v>
      </c>
      <c r="J80" s="119">
        <f>J81</f>
        <v>52740</v>
      </c>
      <c r="K80" s="112"/>
      <c r="L80" s="112"/>
      <c r="M80" s="112"/>
      <c r="N80" s="112"/>
      <c r="O80" s="104"/>
      <c r="P80" s="104"/>
      <c r="Q80" s="104"/>
    </row>
    <row r="81" spans="1:17" ht="20.100000000000001" hidden="1" customHeight="1" x14ac:dyDescent="0.2">
      <c r="A81" s="234"/>
      <c r="B81" s="234"/>
      <c r="C81" s="234"/>
      <c r="D81" s="364"/>
      <c r="E81" s="364"/>
      <c r="F81" s="364">
        <v>322160</v>
      </c>
      <c r="G81" s="323" t="s">
        <v>131</v>
      </c>
      <c r="H81" s="236">
        <v>35760</v>
      </c>
      <c r="I81" s="236">
        <f>J81-H81</f>
        <v>16980</v>
      </c>
      <c r="J81" s="236">
        <v>52740</v>
      </c>
      <c r="K81" s="113"/>
      <c r="L81" s="113"/>
      <c r="M81" s="113"/>
      <c r="N81" s="113"/>
      <c r="O81" s="104"/>
      <c r="P81" s="104"/>
      <c r="Q81" s="104"/>
    </row>
    <row r="82" spans="1:17" ht="25.5" hidden="1" x14ac:dyDescent="0.2">
      <c r="A82" s="114"/>
      <c r="B82" s="114"/>
      <c r="C82" s="114"/>
      <c r="D82" s="364"/>
      <c r="E82" s="364">
        <v>32219</v>
      </c>
      <c r="F82" s="364"/>
      <c r="G82" s="115" t="s">
        <v>134</v>
      </c>
      <c r="H82" s="119">
        <f>H83</f>
        <v>20000</v>
      </c>
      <c r="I82" s="119">
        <f>I83</f>
        <v>0</v>
      </c>
      <c r="J82" s="119">
        <f>J83</f>
        <v>20000</v>
      </c>
      <c r="K82" s="112"/>
      <c r="L82" s="112"/>
      <c r="M82" s="112"/>
      <c r="N82" s="112"/>
      <c r="O82" s="104"/>
      <c r="P82" s="104"/>
      <c r="Q82" s="104"/>
    </row>
    <row r="83" spans="1:17" ht="25.5" hidden="1" x14ac:dyDescent="0.2">
      <c r="A83" s="234"/>
      <c r="B83" s="234"/>
      <c r="C83" s="234"/>
      <c r="D83" s="364"/>
      <c r="E83" s="364"/>
      <c r="F83" s="364">
        <v>322190</v>
      </c>
      <c r="G83" s="323" t="s">
        <v>134</v>
      </c>
      <c r="H83" s="236">
        <v>20000</v>
      </c>
      <c r="I83" s="236">
        <f>J83-H83</f>
        <v>0</v>
      </c>
      <c r="J83" s="236">
        <v>20000</v>
      </c>
      <c r="K83" s="113"/>
      <c r="L83" s="113"/>
      <c r="M83" s="113"/>
      <c r="N83" s="113"/>
      <c r="O83" s="104"/>
      <c r="P83" s="104"/>
      <c r="Q83" s="104"/>
    </row>
    <row r="84" spans="1:17" ht="20.100000000000001" hidden="1" customHeight="1" x14ac:dyDescent="0.2">
      <c r="A84" s="114"/>
      <c r="B84" s="114"/>
      <c r="C84" s="114"/>
      <c r="D84" s="364">
        <v>3222</v>
      </c>
      <c r="E84" s="364"/>
      <c r="F84" s="364"/>
      <c r="G84" s="115" t="s">
        <v>29</v>
      </c>
      <c r="H84" s="119">
        <f>H85+H87</f>
        <v>10131719</v>
      </c>
      <c r="I84" s="119">
        <f>I85+I87</f>
        <v>12168281</v>
      </c>
      <c r="J84" s="119">
        <f>J85+J87</f>
        <v>22300000</v>
      </c>
      <c r="K84" s="111"/>
      <c r="L84" s="111"/>
      <c r="M84" s="111"/>
      <c r="N84" s="111"/>
      <c r="O84" s="104"/>
      <c r="P84" s="104"/>
      <c r="Q84" s="104"/>
    </row>
    <row r="85" spans="1:17" ht="20.100000000000001" hidden="1" customHeight="1" x14ac:dyDescent="0.2">
      <c r="A85" s="114"/>
      <c r="B85" s="114"/>
      <c r="C85" s="114"/>
      <c r="D85" s="364"/>
      <c r="E85" s="364">
        <v>32221</v>
      </c>
      <c r="F85" s="364"/>
      <c r="G85" s="115" t="s">
        <v>137</v>
      </c>
      <c r="H85" s="119">
        <f>H86</f>
        <v>9373119</v>
      </c>
      <c r="I85" s="119">
        <f>I86</f>
        <v>10829461</v>
      </c>
      <c r="J85" s="119">
        <f>J86</f>
        <v>20202580</v>
      </c>
      <c r="K85" s="112"/>
      <c r="L85" s="112"/>
      <c r="M85" s="112"/>
      <c r="N85" s="112"/>
      <c r="O85" s="104"/>
      <c r="P85" s="104"/>
      <c r="Q85" s="104"/>
    </row>
    <row r="86" spans="1:17" s="123" customFormat="1" ht="20.100000000000001" hidden="1" customHeight="1" x14ac:dyDescent="0.2">
      <c r="A86" s="234"/>
      <c r="B86" s="234"/>
      <c r="C86" s="234"/>
      <c r="D86" s="364"/>
      <c r="E86" s="364"/>
      <c r="F86" s="364">
        <v>322210</v>
      </c>
      <c r="G86" s="115" t="s">
        <v>137</v>
      </c>
      <c r="H86" s="236">
        <v>9373119</v>
      </c>
      <c r="I86" s="236">
        <f>J86-H86</f>
        <v>10829461</v>
      </c>
      <c r="J86" s="236">
        <v>20202580</v>
      </c>
      <c r="K86" s="113"/>
      <c r="L86" s="113"/>
      <c r="M86" s="113"/>
      <c r="N86" s="121"/>
      <c r="O86" s="104"/>
      <c r="P86" s="104"/>
      <c r="Q86" s="104"/>
    </row>
    <row r="87" spans="1:17" ht="20.100000000000001" hidden="1" customHeight="1" x14ac:dyDescent="0.2">
      <c r="A87" s="114"/>
      <c r="B87" s="114"/>
      <c r="C87" s="114"/>
      <c r="D87" s="364"/>
      <c r="E87" s="364">
        <v>32222</v>
      </c>
      <c r="F87" s="364"/>
      <c r="G87" s="115" t="s">
        <v>140</v>
      </c>
      <c r="H87" s="119">
        <f>H88</f>
        <v>758600</v>
      </c>
      <c r="I87" s="119">
        <f>I88</f>
        <v>1338820</v>
      </c>
      <c r="J87" s="119">
        <f>J88</f>
        <v>2097420</v>
      </c>
      <c r="K87" s="112"/>
      <c r="L87" s="112"/>
      <c r="M87" s="112"/>
      <c r="N87" s="112"/>
      <c r="O87" s="104"/>
      <c r="P87" s="104"/>
      <c r="Q87" s="104"/>
    </row>
    <row r="88" spans="1:17" ht="20.100000000000001" hidden="1" customHeight="1" x14ac:dyDescent="0.2">
      <c r="A88" s="234"/>
      <c r="B88" s="234"/>
      <c r="C88" s="234"/>
      <c r="D88" s="364"/>
      <c r="E88" s="364"/>
      <c r="F88" s="364">
        <v>322220</v>
      </c>
      <c r="G88" s="115" t="s">
        <v>140</v>
      </c>
      <c r="H88" s="236">
        <v>758600</v>
      </c>
      <c r="I88" s="236">
        <f>J88-H88</f>
        <v>1338820</v>
      </c>
      <c r="J88" s="236">
        <v>2097420</v>
      </c>
      <c r="K88" s="113"/>
      <c r="L88" s="113"/>
      <c r="M88" s="113"/>
      <c r="N88" s="113"/>
      <c r="O88" s="104"/>
      <c r="P88" s="104"/>
      <c r="Q88" s="104"/>
    </row>
    <row r="89" spans="1:17" ht="20.100000000000001" hidden="1" customHeight="1" x14ac:dyDescent="0.2">
      <c r="A89" s="114"/>
      <c r="B89" s="114"/>
      <c r="C89" s="114"/>
      <c r="D89" s="364">
        <v>3223</v>
      </c>
      <c r="E89" s="364"/>
      <c r="F89" s="364"/>
      <c r="G89" s="115" t="s">
        <v>30</v>
      </c>
      <c r="H89" s="119">
        <f>H90+H93+H95</f>
        <v>250900</v>
      </c>
      <c r="I89" s="119">
        <f>I90+I93+I95</f>
        <v>24270</v>
      </c>
      <c r="J89" s="119">
        <f>J90+J93+J95</f>
        <v>275170</v>
      </c>
      <c r="K89" s="111"/>
      <c r="L89" s="111"/>
      <c r="M89" s="111"/>
      <c r="N89" s="111"/>
      <c r="O89" s="104"/>
      <c r="P89" s="104"/>
      <c r="Q89" s="104"/>
    </row>
    <row r="90" spans="1:17" ht="20.100000000000001" hidden="1" customHeight="1" x14ac:dyDescent="0.2">
      <c r="A90" s="114"/>
      <c r="B90" s="114"/>
      <c r="C90" s="114"/>
      <c r="D90" s="364"/>
      <c r="E90" s="364">
        <v>32231</v>
      </c>
      <c r="F90" s="364"/>
      <c r="G90" s="115" t="s">
        <v>143</v>
      </c>
      <c r="H90" s="119">
        <f>H91+H92</f>
        <v>102900</v>
      </c>
      <c r="I90" s="119">
        <f>I91+I92</f>
        <v>21000</v>
      </c>
      <c r="J90" s="119">
        <f>J91+J92</f>
        <v>123900</v>
      </c>
      <c r="K90" s="112"/>
      <c r="L90" s="112"/>
      <c r="M90" s="112"/>
      <c r="N90" s="112"/>
      <c r="O90" s="104"/>
      <c r="P90" s="104"/>
      <c r="Q90" s="104"/>
    </row>
    <row r="91" spans="1:17" ht="20.100000000000001" hidden="1" customHeight="1" x14ac:dyDescent="0.2">
      <c r="A91" s="234"/>
      <c r="B91" s="234"/>
      <c r="C91" s="234"/>
      <c r="D91" s="364"/>
      <c r="E91" s="364"/>
      <c r="F91" s="364">
        <v>322310</v>
      </c>
      <c r="G91" s="323" t="s">
        <v>143</v>
      </c>
      <c r="H91" s="236">
        <v>50100</v>
      </c>
      <c r="I91" s="236">
        <f t="shared" ref="I91:I92" si="12">J91-H91</f>
        <v>4500</v>
      </c>
      <c r="J91" s="236">
        <v>54600</v>
      </c>
      <c r="K91" s="113"/>
      <c r="L91" s="113"/>
      <c r="M91" s="113"/>
      <c r="N91" s="113"/>
      <c r="O91" s="104"/>
      <c r="P91" s="104"/>
      <c r="Q91" s="104"/>
    </row>
    <row r="92" spans="1:17" ht="20.100000000000001" hidden="1" customHeight="1" x14ac:dyDescent="0.2">
      <c r="A92" s="234"/>
      <c r="B92" s="234"/>
      <c r="C92" s="234"/>
      <c r="D92" s="364"/>
      <c r="E92" s="364"/>
      <c r="F92" s="364">
        <v>322311</v>
      </c>
      <c r="G92" s="323" t="s">
        <v>146</v>
      </c>
      <c r="H92" s="236">
        <v>52800</v>
      </c>
      <c r="I92" s="236">
        <f t="shared" si="12"/>
        <v>16500</v>
      </c>
      <c r="J92" s="236">
        <v>69300</v>
      </c>
      <c r="K92" s="113"/>
      <c r="L92" s="113"/>
      <c r="M92" s="113"/>
      <c r="N92" s="113"/>
      <c r="O92" s="104"/>
      <c r="P92" s="104"/>
      <c r="Q92" s="104"/>
    </row>
    <row r="93" spans="1:17" ht="20.100000000000001" hidden="1" customHeight="1" x14ac:dyDescent="0.2">
      <c r="A93" s="114"/>
      <c r="B93" s="114"/>
      <c r="C93" s="114"/>
      <c r="D93" s="364"/>
      <c r="E93" s="364">
        <v>32233</v>
      </c>
      <c r="F93" s="364"/>
      <c r="G93" s="115" t="s">
        <v>148</v>
      </c>
      <c r="H93" s="119">
        <f>H94</f>
        <v>79000</v>
      </c>
      <c r="I93" s="119">
        <f>I94</f>
        <v>-6000</v>
      </c>
      <c r="J93" s="119">
        <f>J94</f>
        <v>73000</v>
      </c>
      <c r="K93" s="112"/>
      <c r="L93" s="112"/>
      <c r="M93" s="112"/>
      <c r="N93" s="112"/>
      <c r="O93" s="104"/>
      <c r="P93" s="104"/>
      <c r="Q93" s="104"/>
    </row>
    <row r="94" spans="1:17" ht="20.100000000000001" hidden="1" customHeight="1" x14ac:dyDescent="0.2">
      <c r="A94" s="234"/>
      <c r="B94" s="234"/>
      <c r="C94" s="234"/>
      <c r="D94" s="364"/>
      <c r="E94" s="364"/>
      <c r="F94" s="364">
        <v>322330</v>
      </c>
      <c r="G94" s="323" t="s">
        <v>148</v>
      </c>
      <c r="H94" s="236">
        <v>79000</v>
      </c>
      <c r="I94" s="236">
        <f>J94-H94</f>
        <v>-6000</v>
      </c>
      <c r="J94" s="236">
        <v>73000</v>
      </c>
      <c r="K94" s="113"/>
      <c r="L94" s="113"/>
      <c r="M94" s="113"/>
      <c r="N94" s="113"/>
      <c r="O94" s="104"/>
      <c r="P94" s="104"/>
      <c r="Q94" s="104"/>
    </row>
    <row r="95" spans="1:17" ht="20.100000000000001" hidden="1" customHeight="1" x14ac:dyDescent="0.2">
      <c r="A95" s="114"/>
      <c r="B95" s="114"/>
      <c r="C95" s="114"/>
      <c r="D95" s="364"/>
      <c r="E95" s="364">
        <v>32234</v>
      </c>
      <c r="F95" s="364"/>
      <c r="G95" s="115" t="s">
        <v>151</v>
      </c>
      <c r="H95" s="119">
        <f>H96</f>
        <v>69000</v>
      </c>
      <c r="I95" s="119">
        <f>I96</f>
        <v>9270</v>
      </c>
      <c r="J95" s="119">
        <f>J96</f>
        <v>78270</v>
      </c>
      <c r="K95" s="112"/>
      <c r="L95" s="112"/>
      <c r="M95" s="112"/>
      <c r="N95" s="112"/>
      <c r="O95" s="104"/>
      <c r="P95" s="104"/>
      <c r="Q95" s="104"/>
    </row>
    <row r="96" spans="1:17" ht="20.100000000000001" hidden="1" customHeight="1" x14ac:dyDescent="0.2">
      <c r="A96" s="234"/>
      <c r="B96" s="234"/>
      <c r="C96" s="234"/>
      <c r="D96" s="364"/>
      <c r="E96" s="364"/>
      <c r="F96" s="364">
        <v>322340</v>
      </c>
      <c r="G96" s="323" t="s">
        <v>151</v>
      </c>
      <c r="H96" s="236">
        <v>69000</v>
      </c>
      <c r="I96" s="236">
        <f>J96-H96</f>
        <v>9270</v>
      </c>
      <c r="J96" s="236">
        <v>78270</v>
      </c>
      <c r="K96" s="113"/>
      <c r="L96" s="113"/>
      <c r="M96" s="113"/>
      <c r="N96" s="113"/>
      <c r="O96" s="104"/>
      <c r="P96" s="104"/>
      <c r="Q96" s="104"/>
    </row>
    <row r="97" spans="1:17" ht="32.25" hidden="1" customHeight="1" x14ac:dyDescent="0.2">
      <c r="A97" s="114"/>
      <c r="B97" s="114"/>
      <c r="C97" s="114"/>
      <c r="D97" s="364">
        <v>3224</v>
      </c>
      <c r="E97" s="364"/>
      <c r="F97" s="364"/>
      <c r="G97" s="115" t="s">
        <v>31</v>
      </c>
      <c r="H97" s="119">
        <f t="shared" ref="H97:J98" si="13">H98</f>
        <v>98000</v>
      </c>
      <c r="I97" s="119">
        <f t="shared" si="13"/>
        <v>0</v>
      </c>
      <c r="J97" s="119">
        <f t="shared" si="13"/>
        <v>98000</v>
      </c>
      <c r="K97" s="111"/>
      <c r="L97" s="111"/>
      <c r="M97" s="111"/>
      <c r="N97" s="111"/>
      <c r="O97" s="104"/>
      <c r="P97" s="104"/>
      <c r="Q97" s="104"/>
    </row>
    <row r="98" spans="1:17" ht="44.25" hidden="1" customHeight="1" x14ac:dyDescent="0.2">
      <c r="A98" s="114"/>
      <c r="B98" s="114"/>
      <c r="C98" s="114"/>
      <c r="D98" s="364"/>
      <c r="E98" s="364">
        <v>32242</v>
      </c>
      <c r="F98" s="364"/>
      <c r="G98" s="323" t="s">
        <v>385</v>
      </c>
      <c r="H98" s="236">
        <f t="shared" si="13"/>
        <v>98000</v>
      </c>
      <c r="I98" s="236">
        <f t="shared" si="13"/>
        <v>0</v>
      </c>
      <c r="J98" s="236">
        <f>J99</f>
        <v>98000</v>
      </c>
      <c r="K98" s="112"/>
      <c r="L98" s="112"/>
      <c r="M98" s="112"/>
      <c r="N98" s="112"/>
      <c r="O98" s="104"/>
      <c r="P98" s="104"/>
      <c r="Q98" s="104"/>
    </row>
    <row r="99" spans="1:17" ht="32.25" hidden="1" customHeight="1" x14ac:dyDescent="0.2">
      <c r="A99" s="234"/>
      <c r="B99" s="234"/>
      <c r="C99" s="234"/>
      <c r="D99" s="364"/>
      <c r="E99" s="364"/>
      <c r="F99" s="364">
        <v>322420</v>
      </c>
      <c r="G99" s="115" t="s">
        <v>385</v>
      </c>
      <c r="H99" s="236">
        <v>98000</v>
      </c>
      <c r="I99" s="236">
        <f>J99-H99</f>
        <v>0</v>
      </c>
      <c r="J99" s="236">
        <v>98000</v>
      </c>
      <c r="K99" s="113"/>
      <c r="L99" s="113"/>
      <c r="M99" s="113"/>
      <c r="N99" s="113"/>
      <c r="O99" s="104"/>
      <c r="P99" s="104"/>
      <c r="Q99" s="104"/>
    </row>
    <row r="100" spans="1:17" ht="20.100000000000001" hidden="1" customHeight="1" x14ac:dyDescent="0.2">
      <c r="A100" s="114"/>
      <c r="B100" s="114"/>
      <c r="C100" s="114"/>
      <c r="D100" s="364">
        <v>3225</v>
      </c>
      <c r="E100" s="364"/>
      <c r="F100" s="364"/>
      <c r="G100" s="115" t="s">
        <v>32</v>
      </c>
      <c r="H100" s="119">
        <f>H101+H103</f>
        <v>43000</v>
      </c>
      <c r="I100" s="119">
        <f>I101+I103</f>
        <v>30813.83</v>
      </c>
      <c r="J100" s="119">
        <f>J101+J103</f>
        <v>73813.83</v>
      </c>
      <c r="K100" s="111"/>
      <c r="L100" s="111"/>
      <c r="M100" s="111"/>
      <c r="N100" s="111"/>
      <c r="O100" s="104"/>
      <c r="P100" s="104"/>
      <c r="Q100" s="104"/>
    </row>
    <row r="101" spans="1:17" ht="20.100000000000001" hidden="1" customHeight="1" x14ac:dyDescent="0.2">
      <c r="A101" s="114"/>
      <c r="B101" s="114"/>
      <c r="C101" s="114"/>
      <c r="D101" s="364"/>
      <c r="E101" s="364">
        <v>32251</v>
      </c>
      <c r="F101" s="364"/>
      <c r="G101" s="115" t="s">
        <v>159</v>
      </c>
      <c r="H101" s="119">
        <f>H102</f>
        <v>23000</v>
      </c>
      <c r="I101" s="119">
        <f>I102</f>
        <v>30813.83</v>
      </c>
      <c r="J101" s="119">
        <f>J102</f>
        <v>53813.83</v>
      </c>
      <c r="K101" s="112"/>
      <c r="L101" s="112"/>
      <c r="M101" s="112"/>
      <c r="N101" s="112"/>
      <c r="O101" s="104"/>
      <c r="P101" s="104"/>
      <c r="Q101" s="104"/>
    </row>
    <row r="102" spans="1:17" ht="20.100000000000001" hidden="1" customHeight="1" x14ac:dyDescent="0.2">
      <c r="A102" s="234"/>
      <c r="B102" s="234"/>
      <c r="C102" s="234"/>
      <c r="D102" s="364"/>
      <c r="E102" s="364"/>
      <c r="F102" s="364">
        <v>322510</v>
      </c>
      <c r="G102" s="323" t="s">
        <v>159</v>
      </c>
      <c r="H102" s="236">
        <v>23000</v>
      </c>
      <c r="I102" s="236">
        <f>J102-H102</f>
        <v>30813.83</v>
      </c>
      <c r="J102" s="236">
        <f>53814-0.17</f>
        <v>53813.83</v>
      </c>
      <c r="K102" s="113"/>
      <c r="L102" s="113"/>
      <c r="M102" s="113"/>
      <c r="N102" s="113"/>
      <c r="O102" s="104"/>
      <c r="P102" s="104"/>
      <c r="Q102" s="104"/>
    </row>
    <row r="103" spans="1:17" ht="20.100000000000001" hidden="1" customHeight="1" x14ac:dyDescent="0.2">
      <c r="A103" s="114"/>
      <c r="B103" s="114"/>
      <c r="C103" s="114"/>
      <c r="D103" s="364"/>
      <c r="E103" s="364">
        <v>32252</v>
      </c>
      <c r="F103" s="364"/>
      <c r="G103" s="115" t="s">
        <v>162</v>
      </c>
      <c r="H103" s="119">
        <f>H104</f>
        <v>20000</v>
      </c>
      <c r="I103" s="119">
        <f>I104</f>
        <v>0</v>
      </c>
      <c r="J103" s="119">
        <f>J104</f>
        <v>20000</v>
      </c>
      <c r="K103" s="112"/>
      <c r="L103" s="112"/>
      <c r="M103" s="112"/>
      <c r="N103" s="112"/>
      <c r="O103" s="104"/>
      <c r="P103" s="104"/>
      <c r="Q103" s="104"/>
    </row>
    <row r="104" spans="1:17" ht="20.100000000000001" hidden="1" customHeight="1" x14ac:dyDescent="0.2">
      <c r="A104" s="234"/>
      <c r="B104" s="234"/>
      <c r="C104" s="234"/>
      <c r="D104" s="364"/>
      <c r="E104" s="364"/>
      <c r="F104" s="364">
        <v>322520</v>
      </c>
      <c r="G104" s="323" t="s">
        <v>162</v>
      </c>
      <c r="H104" s="236">
        <v>20000</v>
      </c>
      <c r="I104" s="236">
        <f>J104-H104</f>
        <v>0</v>
      </c>
      <c r="J104" s="236">
        <v>20000</v>
      </c>
      <c r="K104" s="113"/>
      <c r="L104" s="113"/>
      <c r="M104" s="113"/>
      <c r="N104" s="113"/>
      <c r="O104" s="104"/>
      <c r="P104" s="104"/>
      <c r="Q104" s="104"/>
    </row>
    <row r="105" spans="1:17" ht="20.100000000000001" hidden="1" customHeight="1" x14ac:dyDescent="0.2">
      <c r="A105" s="114"/>
      <c r="B105" s="114"/>
      <c r="C105" s="114"/>
      <c r="D105" s="364">
        <v>3227</v>
      </c>
      <c r="E105" s="364"/>
      <c r="F105" s="364"/>
      <c r="G105" s="115" t="s">
        <v>33</v>
      </c>
      <c r="H105" s="119">
        <f t="shared" ref="H105:J106" si="14">H106</f>
        <v>24000</v>
      </c>
      <c r="I105" s="119">
        <f t="shared" si="14"/>
        <v>55200</v>
      </c>
      <c r="J105" s="119">
        <f t="shared" si="14"/>
        <v>79200</v>
      </c>
      <c r="K105" s="111"/>
      <c r="L105" s="111"/>
      <c r="M105" s="111"/>
      <c r="N105" s="111"/>
      <c r="O105" s="104"/>
      <c r="P105" s="104"/>
      <c r="Q105" s="104"/>
    </row>
    <row r="106" spans="1:17" ht="20.100000000000001" hidden="1" customHeight="1" x14ac:dyDescent="0.2">
      <c r="A106" s="114"/>
      <c r="B106" s="114"/>
      <c r="C106" s="114"/>
      <c r="D106" s="364"/>
      <c r="E106" s="364">
        <v>32271</v>
      </c>
      <c r="F106" s="364"/>
      <c r="G106" s="115" t="s">
        <v>33</v>
      </c>
      <c r="H106" s="119">
        <f t="shared" si="14"/>
        <v>24000</v>
      </c>
      <c r="I106" s="119">
        <f t="shared" si="14"/>
        <v>55200</v>
      </c>
      <c r="J106" s="119">
        <f t="shared" si="14"/>
        <v>79200</v>
      </c>
      <c r="K106" s="112"/>
      <c r="L106" s="112"/>
      <c r="M106" s="112"/>
      <c r="N106" s="112"/>
      <c r="O106" s="104"/>
      <c r="P106" s="104"/>
      <c r="Q106" s="104"/>
    </row>
    <row r="107" spans="1:17" ht="20.100000000000001" hidden="1" customHeight="1" x14ac:dyDescent="0.2">
      <c r="A107" s="234"/>
      <c r="B107" s="234"/>
      <c r="C107" s="234"/>
      <c r="D107" s="364"/>
      <c r="E107" s="364"/>
      <c r="F107" s="364">
        <v>322710</v>
      </c>
      <c r="G107" s="323" t="s">
        <v>33</v>
      </c>
      <c r="H107" s="236">
        <v>24000</v>
      </c>
      <c r="I107" s="236">
        <f>J107-H107</f>
        <v>55200</v>
      </c>
      <c r="J107" s="236">
        <v>79200</v>
      </c>
      <c r="K107" s="113"/>
      <c r="L107" s="113"/>
      <c r="M107" s="113"/>
      <c r="N107" s="113"/>
      <c r="O107" s="104"/>
      <c r="P107" s="104"/>
      <c r="Q107" s="104"/>
    </row>
    <row r="108" spans="1:17" s="95" customFormat="1" ht="20.100000000000001" customHeight="1" x14ac:dyDescent="0.2">
      <c r="A108" s="188"/>
      <c r="B108" s="116"/>
      <c r="C108" s="116">
        <v>323</v>
      </c>
      <c r="D108" s="365"/>
      <c r="E108" s="365"/>
      <c r="F108" s="365"/>
      <c r="G108" s="202" t="s">
        <v>34</v>
      </c>
      <c r="H108" s="253">
        <f>H109+H119+H124+H127+H135+H142+H147+H155+H158</f>
        <v>2387166</v>
      </c>
      <c r="I108" s="253">
        <f>I109+I119+I124+I127+I135+I142+I147+I155+I158</f>
        <v>520170</v>
      </c>
      <c r="J108" s="253">
        <f>J109+J119+J124+J127+J135+J142+J147+J155+J158</f>
        <v>2907336</v>
      </c>
      <c r="K108" s="187"/>
      <c r="L108" s="187"/>
      <c r="M108" s="187"/>
      <c r="N108" s="99"/>
      <c r="O108" s="104"/>
      <c r="P108" s="104"/>
      <c r="Q108" s="104"/>
    </row>
    <row r="109" spans="1:17" ht="20.100000000000001" hidden="1" customHeight="1" x14ac:dyDescent="0.2">
      <c r="A109" s="114"/>
      <c r="B109" s="114"/>
      <c r="C109" s="114"/>
      <c r="D109" s="364">
        <v>3231</v>
      </c>
      <c r="E109" s="364"/>
      <c r="F109" s="364"/>
      <c r="G109" s="124" t="s">
        <v>35</v>
      </c>
      <c r="H109" s="119">
        <f>H110+H112+H114+H116</f>
        <v>142100</v>
      </c>
      <c r="I109" s="119">
        <f>I110+I112+I114+I116</f>
        <v>101300</v>
      </c>
      <c r="J109" s="119">
        <f>J110+J112+J114+J116</f>
        <v>243400</v>
      </c>
      <c r="K109" s="111"/>
      <c r="L109" s="111"/>
      <c r="M109" s="111"/>
      <c r="N109" s="111"/>
      <c r="O109" s="104"/>
      <c r="P109" s="104"/>
      <c r="Q109" s="104"/>
    </row>
    <row r="110" spans="1:17" ht="20.100000000000001" hidden="1" customHeight="1" x14ac:dyDescent="0.2">
      <c r="A110" s="114"/>
      <c r="B110" s="114"/>
      <c r="C110" s="114"/>
      <c r="D110" s="364"/>
      <c r="E110" s="364">
        <v>32311</v>
      </c>
      <c r="F110" s="364"/>
      <c r="G110" s="124" t="s">
        <v>386</v>
      </c>
      <c r="H110" s="119">
        <f>H111</f>
        <v>80600</v>
      </c>
      <c r="I110" s="119">
        <f>I111</f>
        <v>96300</v>
      </c>
      <c r="J110" s="119">
        <f>J111</f>
        <v>176900</v>
      </c>
      <c r="K110" s="112"/>
      <c r="L110" s="112"/>
      <c r="M110" s="112"/>
      <c r="N110" s="112"/>
      <c r="O110" s="104"/>
      <c r="P110" s="104"/>
      <c r="Q110" s="104"/>
    </row>
    <row r="111" spans="1:17" ht="20.100000000000001" hidden="1" customHeight="1" x14ac:dyDescent="0.2">
      <c r="A111" s="234"/>
      <c r="B111" s="234"/>
      <c r="C111" s="234"/>
      <c r="D111" s="364"/>
      <c r="E111" s="364"/>
      <c r="F111" s="364">
        <v>323110</v>
      </c>
      <c r="G111" s="235" t="s">
        <v>386</v>
      </c>
      <c r="H111" s="236">
        <v>80600</v>
      </c>
      <c r="I111" s="236">
        <f>J111-H111</f>
        <v>96300</v>
      </c>
      <c r="J111" s="236">
        <v>176900</v>
      </c>
      <c r="K111" s="113"/>
      <c r="L111" s="113"/>
      <c r="M111" s="113"/>
      <c r="N111" s="113"/>
      <c r="O111" s="104"/>
      <c r="P111" s="104"/>
      <c r="Q111" s="104"/>
    </row>
    <row r="112" spans="1:17" ht="20.100000000000001" hidden="1" customHeight="1" x14ac:dyDescent="0.2">
      <c r="A112" s="114"/>
      <c r="B112" s="114"/>
      <c r="C112" s="114"/>
      <c r="D112" s="364"/>
      <c r="E112" s="364">
        <v>32312</v>
      </c>
      <c r="F112" s="364"/>
      <c r="G112" s="124" t="s">
        <v>172</v>
      </c>
      <c r="H112" s="119">
        <f>H113</f>
        <v>0</v>
      </c>
      <c r="I112" s="119">
        <f>I113</f>
        <v>0</v>
      </c>
      <c r="J112" s="119">
        <f>J113</f>
        <v>0</v>
      </c>
      <c r="K112" s="112"/>
      <c r="L112" s="112"/>
      <c r="M112" s="112"/>
      <c r="N112" s="112"/>
      <c r="O112" s="104"/>
      <c r="P112" s="104"/>
      <c r="Q112" s="104"/>
    </row>
    <row r="113" spans="1:17" ht="20.100000000000001" hidden="1" customHeight="1" x14ac:dyDescent="0.2">
      <c r="A113" s="234"/>
      <c r="B113" s="234"/>
      <c r="C113" s="234"/>
      <c r="D113" s="364"/>
      <c r="E113" s="364"/>
      <c r="F113" s="364">
        <v>323120</v>
      </c>
      <c r="G113" s="124" t="s">
        <v>172</v>
      </c>
      <c r="H113" s="236">
        <v>0</v>
      </c>
      <c r="I113" s="236">
        <f>J113-H113</f>
        <v>0</v>
      </c>
      <c r="J113" s="236">
        <v>0</v>
      </c>
      <c r="K113" s="113"/>
      <c r="L113" s="113"/>
      <c r="M113" s="113"/>
      <c r="N113" s="176"/>
      <c r="O113" s="104"/>
      <c r="P113" s="104"/>
      <c r="Q113" s="104"/>
    </row>
    <row r="114" spans="1:17" ht="20.100000000000001" hidden="1" customHeight="1" x14ac:dyDescent="0.2">
      <c r="A114" s="114"/>
      <c r="B114" s="114"/>
      <c r="C114" s="114"/>
      <c r="D114" s="364"/>
      <c r="E114" s="364">
        <v>32313</v>
      </c>
      <c r="F114" s="364"/>
      <c r="G114" s="124" t="s">
        <v>175</v>
      </c>
      <c r="H114" s="119">
        <f>H115</f>
        <v>45500</v>
      </c>
      <c r="I114" s="119">
        <f>I115</f>
        <v>0</v>
      </c>
      <c r="J114" s="119">
        <f>J115</f>
        <v>45500</v>
      </c>
      <c r="K114" s="112"/>
      <c r="L114" s="112"/>
      <c r="M114" s="112"/>
      <c r="N114" s="112"/>
      <c r="O114" s="104"/>
      <c r="P114" s="104"/>
      <c r="Q114" s="104"/>
    </row>
    <row r="115" spans="1:17" ht="20.100000000000001" hidden="1" customHeight="1" x14ac:dyDescent="0.2">
      <c r="A115" s="234"/>
      <c r="B115" s="234"/>
      <c r="C115" s="234"/>
      <c r="D115" s="364"/>
      <c r="E115" s="364"/>
      <c r="F115" s="364">
        <v>323130</v>
      </c>
      <c r="G115" s="235" t="s">
        <v>175</v>
      </c>
      <c r="H115" s="236">
        <v>45500</v>
      </c>
      <c r="I115" s="236">
        <f>J115-H115</f>
        <v>0</v>
      </c>
      <c r="J115" s="236">
        <v>45500</v>
      </c>
      <c r="K115" s="113"/>
      <c r="L115" s="113"/>
      <c r="M115" s="113"/>
      <c r="N115" s="113"/>
      <c r="O115" s="104"/>
      <c r="P115" s="104"/>
      <c r="Q115" s="104"/>
    </row>
    <row r="116" spans="1:17" ht="20.100000000000001" hidden="1" customHeight="1" x14ac:dyDescent="0.2">
      <c r="A116" s="114"/>
      <c r="B116" s="114"/>
      <c r="C116" s="114"/>
      <c r="D116" s="364"/>
      <c r="E116" s="364">
        <v>32319</v>
      </c>
      <c r="F116" s="364"/>
      <c r="G116" s="124" t="s">
        <v>178</v>
      </c>
      <c r="H116" s="119">
        <f>H117+H118</f>
        <v>16000</v>
      </c>
      <c r="I116" s="119">
        <f t="shared" ref="I116:J116" si="15">I117+I118</f>
        <v>5000</v>
      </c>
      <c r="J116" s="119">
        <f t="shared" si="15"/>
        <v>21000</v>
      </c>
      <c r="K116" s="112"/>
      <c r="L116" s="112"/>
      <c r="M116" s="112"/>
      <c r="N116" s="112"/>
      <c r="O116" s="104"/>
      <c r="P116" s="104"/>
      <c r="Q116" s="104"/>
    </row>
    <row r="117" spans="1:17" ht="20.100000000000001" hidden="1" customHeight="1" x14ac:dyDescent="0.2">
      <c r="A117" s="234"/>
      <c r="B117" s="234"/>
      <c r="C117" s="234"/>
      <c r="D117" s="364"/>
      <c r="E117" s="364"/>
      <c r="F117" s="364">
        <v>323190</v>
      </c>
      <c r="G117" s="235" t="s">
        <v>178</v>
      </c>
      <c r="H117" s="236">
        <v>2000</v>
      </c>
      <c r="I117" s="236">
        <f>J117-H117</f>
        <v>5000</v>
      </c>
      <c r="J117" s="236">
        <v>7000</v>
      </c>
      <c r="K117" s="113"/>
      <c r="L117" s="113"/>
      <c r="M117" s="113"/>
      <c r="N117" s="113"/>
      <c r="O117" s="104"/>
      <c r="P117" s="104"/>
      <c r="Q117" s="104"/>
    </row>
    <row r="118" spans="1:17" ht="20.100000000000001" hidden="1" customHeight="1" x14ac:dyDescent="0.2">
      <c r="A118" s="234"/>
      <c r="B118" s="234"/>
      <c r="C118" s="234"/>
      <c r="D118" s="364"/>
      <c r="E118" s="364"/>
      <c r="F118" s="364">
        <v>323191</v>
      </c>
      <c r="G118" s="235" t="s">
        <v>461</v>
      </c>
      <c r="H118" s="236">
        <v>14000</v>
      </c>
      <c r="I118" s="236">
        <f>J118-H118</f>
        <v>0</v>
      </c>
      <c r="J118" s="236">
        <v>14000</v>
      </c>
      <c r="K118" s="113"/>
      <c r="L118" s="113"/>
      <c r="M118" s="113"/>
      <c r="N118" s="113"/>
      <c r="O118" s="104"/>
      <c r="P118" s="104"/>
      <c r="Q118" s="104"/>
    </row>
    <row r="119" spans="1:17" ht="20.100000000000001" hidden="1" customHeight="1" x14ac:dyDescent="0.2">
      <c r="A119" s="114"/>
      <c r="B119" s="114"/>
      <c r="C119" s="114"/>
      <c r="D119" s="364">
        <v>3232</v>
      </c>
      <c r="E119" s="364"/>
      <c r="F119" s="364"/>
      <c r="G119" s="115" t="s">
        <v>36</v>
      </c>
      <c r="H119" s="119">
        <f>H120+H122</f>
        <v>483566</v>
      </c>
      <c r="I119" s="119">
        <f>I120+I122</f>
        <v>41600</v>
      </c>
      <c r="J119" s="119">
        <f>J120+J122</f>
        <v>525166</v>
      </c>
      <c r="K119" s="111"/>
      <c r="L119" s="111"/>
      <c r="M119" s="111"/>
      <c r="N119" s="111"/>
      <c r="O119" s="104"/>
      <c r="P119" s="104"/>
      <c r="Q119" s="104"/>
    </row>
    <row r="120" spans="1:17" ht="25.5" hidden="1" x14ac:dyDescent="0.2">
      <c r="A120" s="114"/>
      <c r="B120" s="114"/>
      <c r="C120" s="114"/>
      <c r="D120" s="364"/>
      <c r="E120" s="364">
        <v>32322</v>
      </c>
      <c r="F120" s="364"/>
      <c r="G120" s="115" t="s">
        <v>181</v>
      </c>
      <c r="H120" s="119">
        <f t="shared" ref="H120:J120" si="16">H121</f>
        <v>421566</v>
      </c>
      <c r="I120" s="119">
        <f t="shared" si="16"/>
        <v>26600</v>
      </c>
      <c r="J120" s="119">
        <f t="shared" si="16"/>
        <v>448166</v>
      </c>
      <c r="K120" s="112"/>
      <c r="L120" s="112"/>
      <c r="M120" s="112"/>
      <c r="N120" s="112"/>
      <c r="O120" s="104"/>
      <c r="P120" s="104"/>
      <c r="Q120" s="104"/>
    </row>
    <row r="121" spans="1:17" ht="25.5" hidden="1" x14ac:dyDescent="0.2">
      <c r="A121" s="234"/>
      <c r="B121" s="234"/>
      <c r="C121" s="234"/>
      <c r="D121" s="364"/>
      <c r="E121" s="364"/>
      <c r="F121" s="364">
        <v>323220</v>
      </c>
      <c r="G121" s="323" t="s">
        <v>181</v>
      </c>
      <c r="H121" s="236">
        <v>421566</v>
      </c>
      <c r="I121" s="236">
        <f>J121-H121</f>
        <v>26600</v>
      </c>
      <c r="J121" s="236">
        <v>448166</v>
      </c>
      <c r="K121" s="113"/>
      <c r="L121" s="113"/>
      <c r="M121" s="113"/>
      <c r="N121" s="113"/>
      <c r="O121" s="104"/>
      <c r="P121" s="104"/>
      <c r="Q121" s="104"/>
    </row>
    <row r="122" spans="1:17" ht="25.5" hidden="1" x14ac:dyDescent="0.2">
      <c r="A122" s="234"/>
      <c r="B122" s="234"/>
      <c r="C122" s="234"/>
      <c r="D122" s="364"/>
      <c r="E122" s="364">
        <v>32323</v>
      </c>
      <c r="F122" s="364"/>
      <c r="G122" s="115" t="s">
        <v>483</v>
      </c>
      <c r="H122" s="119">
        <f>H123</f>
        <v>62000</v>
      </c>
      <c r="I122" s="119">
        <f>I123</f>
        <v>15000</v>
      </c>
      <c r="J122" s="119">
        <f>J123</f>
        <v>77000</v>
      </c>
      <c r="K122" s="113"/>
      <c r="L122" s="113"/>
      <c r="M122" s="113"/>
      <c r="N122" s="113"/>
      <c r="O122" s="104"/>
      <c r="P122" s="104"/>
      <c r="Q122" s="104"/>
    </row>
    <row r="123" spans="1:17" ht="25.5" hidden="1" x14ac:dyDescent="0.2">
      <c r="A123" s="234"/>
      <c r="B123" s="234"/>
      <c r="C123" s="234"/>
      <c r="D123" s="364"/>
      <c r="E123" s="364"/>
      <c r="F123" s="364">
        <v>323230</v>
      </c>
      <c r="G123" s="323" t="s">
        <v>483</v>
      </c>
      <c r="H123" s="236">
        <v>62000</v>
      </c>
      <c r="I123" s="236">
        <f>J123-H123</f>
        <v>15000</v>
      </c>
      <c r="J123" s="236">
        <v>77000</v>
      </c>
      <c r="K123" s="113"/>
      <c r="L123" s="113"/>
      <c r="M123" s="113"/>
      <c r="N123" s="113"/>
      <c r="O123" s="104"/>
      <c r="P123" s="104"/>
      <c r="Q123" s="104"/>
    </row>
    <row r="124" spans="1:17" ht="20.100000000000001" hidden="1" customHeight="1" x14ac:dyDescent="0.2">
      <c r="A124" s="114"/>
      <c r="B124" s="114"/>
      <c r="C124" s="114"/>
      <c r="D124" s="364">
        <v>3233</v>
      </c>
      <c r="E124" s="364"/>
      <c r="F124" s="364"/>
      <c r="G124" s="124" t="s">
        <v>37</v>
      </c>
      <c r="H124" s="119">
        <f t="shared" ref="H124:J125" si="17">H125</f>
        <v>42500</v>
      </c>
      <c r="I124" s="119">
        <f t="shared" si="17"/>
        <v>0</v>
      </c>
      <c r="J124" s="119">
        <f t="shared" si="17"/>
        <v>42500</v>
      </c>
      <c r="K124" s="111"/>
      <c r="L124" s="111"/>
      <c r="M124" s="111"/>
      <c r="N124" s="111"/>
      <c r="O124" s="104"/>
      <c r="P124" s="104"/>
      <c r="Q124" s="104"/>
    </row>
    <row r="125" spans="1:17" ht="20.100000000000001" hidden="1" customHeight="1" x14ac:dyDescent="0.2">
      <c r="A125" s="114"/>
      <c r="B125" s="114"/>
      <c r="C125" s="114"/>
      <c r="D125" s="364"/>
      <c r="E125" s="364">
        <v>32339</v>
      </c>
      <c r="F125" s="364"/>
      <c r="G125" s="124" t="s">
        <v>184</v>
      </c>
      <c r="H125" s="119">
        <f t="shared" si="17"/>
        <v>42500</v>
      </c>
      <c r="I125" s="119">
        <f t="shared" si="17"/>
        <v>0</v>
      </c>
      <c r="J125" s="119">
        <f t="shared" si="17"/>
        <v>42500</v>
      </c>
      <c r="K125" s="112"/>
      <c r="L125" s="112"/>
      <c r="M125" s="112"/>
      <c r="N125" s="112"/>
      <c r="O125" s="104"/>
      <c r="P125" s="104"/>
      <c r="Q125" s="104"/>
    </row>
    <row r="126" spans="1:17" ht="20.100000000000001" hidden="1" customHeight="1" x14ac:dyDescent="0.2">
      <c r="A126" s="234"/>
      <c r="B126" s="234"/>
      <c r="C126" s="234"/>
      <c r="D126" s="364"/>
      <c r="E126" s="364"/>
      <c r="F126" s="364">
        <v>323390</v>
      </c>
      <c r="G126" s="124" t="s">
        <v>184</v>
      </c>
      <c r="H126" s="236">
        <v>42500</v>
      </c>
      <c r="I126" s="236">
        <f>J126-H126</f>
        <v>0</v>
      </c>
      <c r="J126" s="236">
        <v>42500</v>
      </c>
      <c r="K126" s="113"/>
      <c r="L126" s="113"/>
      <c r="M126" s="113"/>
      <c r="N126" s="113"/>
      <c r="O126" s="104"/>
      <c r="P126" s="104"/>
      <c r="Q126" s="104"/>
    </row>
    <row r="127" spans="1:17" ht="20.100000000000001" hidden="1" customHeight="1" x14ac:dyDescent="0.2">
      <c r="A127" s="114"/>
      <c r="B127" s="114"/>
      <c r="C127" s="114"/>
      <c r="D127" s="364">
        <v>3234</v>
      </c>
      <c r="E127" s="364"/>
      <c r="F127" s="364"/>
      <c r="G127" s="124" t="s">
        <v>38</v>
      </c>
      <c r="H127" s="119">
        <f>H128+H130+H132</f>
        <v>224500</v>
      </c>
      <c r="I127" s="119">
        <f>I128+I130+I132</f>
        <v>52700</v>
      </c>
      <c r="J127" s="119">
        <f>J128+J130+J132</f>
        <v>277200</v>
      </c>
      <c r="K127" s="111"/>
      <c r="L127" s="111"/>
      <c r="M127" s="111"/>
      <c r="N127" s="111"/>
      <c r="O127" s="104"/>
      <c r="P127" s="104"/>
      <c r="Q127" s="104"/>
    </row>
    <row r="128" spans="1:17" ht="20.100000000000001" hidden="1" customHeight="1" x14ac:dyDescent="0.2">
      <c r="A128" s="114"/>
      <c r="B128" s="114"/>
      <c r="C128" s="114"/>
      <c r="D128" s="364"/>
      <c r="E128" s="364">
        <v>32341</v>
      </c>
      <c r="F128" s="364"/>
      <c r="G128" s="124" t="s">
        <v>187</v>
      </c>
      <c r="H128" s="119">
        <f>H129</f>
        <v>32000</v>
      </c>
      <c r="I128" s="119">
        <f>I129</f>
        <v>8000</v>
      </c>
      <c r="J128" s="119">
        <f>J129</f>
        <v>40000</v>
      </c>
      <c r="K128" s="112"/>
      <c r="L128" s="112"/>
      <c r="M128" s="112"/>
      <c r="N128" s="112"/>
      <c r="O128" s="104"/>
      <c r="P128" s="104"/>
      <c r="Q128" s="104"/>
    </row>
    <row r="129" spans="1:17" ht="20.100000000000001" hidden="1" customHeight="1" x14ac:dyDescent="0.2">
      <c r="A129" s="234"/>
      <c r="B129" s="234"/>
      <c r="C129" s="234"/>
      <c r="D129" s="364"/>
      <c r="E129" s="364"/>
      <c r="F129" s="364">
        <v>323410</v>
      </c>
      <c r="G129" s="235" t="s">
        <v>187</v>
      </c>
      <c r="H129" s="236">
        <v>32000</v>
      </c>
      <c r="I129" s="236">
        <f>J129-H129</f>
        <v>8000</v>
      </c>
      <c r="J129" s="236">
        <v>40000</v>
      </c>
      <c r="K129" s="113"/>
      <c r="L129" s="113"/>
      <c r="M129" s="113"/>
      <c r="N129" s="113"/>
      <c r="O129" s="104"/>
      <c r="P129" s="104"/>
      <c r="Q129" s="104"/>
    </row>
    <row r="130" spans="1:17" ht="20.100000000000001" hidden="1" customHeight="1" x14ac:dyDescent="0.2">
      <c r="A130" s="114"/>
      <c r="B130" s="114"/>
      <c r="C130" s="114"/>
      <c r="D130" s="364"/>
      <c r="E130" s="364">
        <v>32342</v>
      </c>
      <c r="F130" s="364"/>
      <c r="G130" s="124" t="s">
        <v>190</v>
      </c>
      <c r="H130" s="119">
        <f>H131</f>
        <v>87500</v>
      </c>
      <c r="I130" s="119">
        <f>I131</f>
        <v>38500</v>
      </c>
      <c r="J130" s="119">
        <f>J131</f>
        <v>126000</v>
      </c>
      <c r="K130" s="112"/>
      <c r="L130" s="112"/>
      <c r="M130" s="112"/>
      <c r="N130" s="112"/>
      <c r="O130" s="104"/>
      <c r="P130" s="104"/>
      <c r="Q130" s="104"/>
    </row>
    <row r="131" spans="1:17" ht="20.100000000000001" hidden="1" customHeight="1" x14ac:dyDescent="0.2">
      <c r="A131" s="234"/>
      <c r="B131" s="234"/>
      <c r="C131" s="234"/>
      <c r="D131" s="364"/>
      <c r="E131" s="364"/>
      <c r="F131" s="364">
        <v>323420</v>
      </c>
      <c r="G131" s="235" t="s">
        <v>190</v>
      </c>
      <c r="H131" s="236">
        <v>87500</v>
      </c>
      <c r="I131" s="236">
        <f>J131-H131</f>
        <v>38500</v>
      </c>
      <c r="J131" s="236">
        <v>126000</v>
      </c>
      <c r="K131" s="113"/>
      <c r="L131" s="113"/>
      <c r="M131" s="113"/>
      <c r="N131" s="113"/>
      <c r="O131" s="104"/>
      <c r="P131" s="104"/>
      <c r="Q131" s="104"/>
    </row>
    <row r="132" spans="1:17" ht="20.100000000000001" hidden="1" customHeight="1" x14ac:dyDescent="0.2">
      <c r="A132" s="114"/>
      <c r="B132" s="114"/>
      <c r="C132" s="114"/>
      <c r="D132" s="364"/>
      <c r="E132" s="364">
        <v>32349</v>
      </c>
      <c r="F132" s="364"/>
      <c r="G132" s="124" t="s">
        <v>193</v>
      </c>
      <c r="H132" s="119">
        <f>H133+H134</f>
        <v>105000</v>
      </c>
      <c r="I132" s="119">
        <f>I133+I134</f>
        <v>6200</v>
      </c>
      <c r="J132" s="119">
        <f>J133+J134</f>
        <v>111200</v>
      </c>
      <c r="K132" s="112"/>
      <c r="L132" s="112"/>
      <c r="M132" s="112"/>
      <c r="N132" s="112"/>
      <c r="O132" s="104"/>
      <c r="P132" s="104"/>
      <c r="Q132" s="104"/>
    </row>
    <row r="133" spans="1:17" ht="20.100000000000001" hidden="1" customHeight="1" x14ac:dyDescent="0.2">
      <c r="A133" s="234"/>
      <c r="B133" s="234"/>
      <c r="C133" s="234"/>
      <c r="D133" s="364"/>
      <c r="E133" s="364"/>
      <c r="F133" s="364">
        <v>323490</v>
      </c>
      <c r="G133" s="235" t="s">
        <v>193</v>
      </c>
      <c r="H133" s="236">
        <v>15000</v>
      </c>
      <c r="I133" s="236">
        <f t="shared" ref="I133:I134" si="18">J133-H133</f>
        <v>1500</v>
      </c>
      <c r="J133" s="236">
        <v>16500</v>
      </c>
      <c r="K133" s="113"/>
      <c r="L133" s="113"/>
      <c r="M133" s="113"/>
      <c r="N133" s="113"/>
      <c r="O133" s="104"/>
      <c r="P133" s="104"/>
      <c r="Q133" s="104"/>
    </row>
    <row r="134" spans="1:17" ht="25.5" hidden="1" x14ac:dyDescent="0.2">
      <c r="A134" s="234"/>
      <c r="B134" s="234"/>
      <c r="C134" s="234"/>
      <c r="D134" s="364"/>
      <c r="E134" s="364"/>
      <c r="F134" s="364">
        <v>323491</v>
      </c>
      <c r="G134" s="323" t="s">
        <v>196</v>
      </c>
      <c r="H134" s="236">
        <v>90000</v>
      </c>
      <c r="I134" s="236">
        <f t="shared" si="18"/>
        <v>4700</v>
      </c>
      <c r="J134" s="236">
        <v>94700</v>
      </c>
      <c r="K134" s="113"/>
      <c r="L134" s="113"/>
      <c r="M134" s="113"/>
      <c r="N134" s="113"/>
      <c r="O134" s="104"/>
      <c r="P134" s="104"/>
      <c r="Q134" s="104"/>
    </row>
    <row r="135" spans="1:17" ht="20.100000000000001" hidden="1" customHeight="1" x14ac:dyDescent="0.2">
      <c r="A135" s="114"/>
      <c r="B135" s="114"/>
      <c r="C135" s="114"/>
      <c r="D135" s="364">
        <v>3235</v>
      </c>
      <c r="E135" s="364"/>
      <c r="F135" s="364"/>
      <c r="G135" s="124" t="s">
        <v>39</v>
      </c>
      <c r="H135" s="119">
        <f>H136+H138+H140</f>
        <v>20000</v>
      </c>
      <c r="I135" s="119">
        <f>I136+I138+I140</f>
        <v>12000</v>
      </c>
      <c r="J135" s="119">
        <f>J136+J138+J140</f>
        <v>32000</v>
      </c>
      <c r="K135" s="111"/>
      <c r="L135" s="111"/>
      <c r="M135" s="111"/>
      <c r="N135" s="111"/>
      <c r="O135" s="104"/>
      <c r="P135" s="104"/>
      <c r="Q135" s="104"/>
    </row>
    <row r="136" spans="1:17" ht="20.100000000000001" hidden="1" customHeight="1" x14ac:dyDescent="0.2">
      <c r="A136" s="114"/>
      <c r="B136" s="114"/>
      <c r="C136" s="114"/>
      <c r="D136" s="364"/>
      <c r="E136" s="364">
        <v>32352</v>
      </c>
      <c r="F136" s="364"/>
      <c r="G136" s="124" t="s">
        <v>198</v>
      </c>
      <c r="H136" s="119">
        <f>H137</f>
        <v>1000</v>
      </c>
      <c r="I136" s="119">
        <f>I137</f>
        <v>0</v>
      </c>
      <c r="J136" s="119">
        <f>J137</f>
        <v>1000</v>
      </c>
      <c r="K136" s="112"/>
      <c r="L136" s="112"/>
      <c r="M136" s="112"/>
      <c r="N136" s="112"/>
      <c r="O136" s="104"/>
      <c r="P136" s="104"/>
      <c r="Q136" s="104"/>
    </row>
    <row r="137" spans="1:17" ht="20.100000000000001" hidden="1" customHeight="1" x14ac:dyDescent="0.2">
      <c r="A137" s="234"/>
      <c r="B137" s="234"/>
      <c r="C137" s="234"/>
      <c r="D137" s="364"/>
      <c r="E137" s="364"/>
      <c r="F137" s="364">
        <v>323520</v>
      </c>
      <c r="G137" s="235" t="s">
        <v>198</v>
      </c>
      <c r="H137" s="236">
        <v>1000</v>
      </c>
      <c r="I137" s="236">
        <f>J137-H137</f>
        <v>0</v>
      </c>
      <c r="J137" s="236">
        <v>1000</v>
      </c>
      <c r="K137" s="113"/>
      <c r="L137" s="113"/>
      <c r="M137" s="113"/>
      <c r="N137" s="113"/>
      <c r="O137" s="104"/>
      <c r="P137" s="104"/>
      <c r="Q137" s="104"/>
    </row>
    <row r="138" spans="1:17" ht="20.100000000000001" hidden="1" customHeight="1" x14ac:dyDescent="0.2">
      <c r="A138" s="114"/>
      <c r="B138" s="114"/>
      <c r="C138" s="114"/>
      <c r="D138" s="364"/>
      <c r="E138" s="364">
        <v>32354</v>
      </c>
      <c r="F138" s="364"/>
      <c r="G138" s="124" t="s">
        <v>62</v>
      </c>
      <c r="H138" s="119">
        <f>H139</f>
        <v>15000</v>
      </c>
      <c r="I138" s="119">
        <f>I139</f>
        <v>10000</v>
      </c>
      <c r="J138" s="119">
        <f>J139</f>
        <v>25000</v>
      </c>
      <c r="K138" s="112"/>
      <c r="L138" s="112"/>
      <c r="M138" s="112"/>
      <c r="N138" s="112"/>
      <c r="O138" s="104"/>
      <c r="P138" s="104"/>
      <c r="Q138" s="104"/>
    </row>
    <row r="139" spans="1:17" ht="20.100000000000001" hidden="1" customHeight="1" x14ac:dyDescent="0.2">
      <c r="A139" s="234"/>
      <c r="B139" s="234"/>
      <c r="C139" s="234"/>
      <c r="D139" s="364"/>
      <c r="E139" s="364"/>
      <c r="F139" s="364">
        <v>323540</v>
      </c>
      <c r="G139" s="235" t="s">
        <v>62</v>
      </c>
      <c r="H139" s="236">
        <v>15000</v>
      </c>
      <c r="I139" s="236">
        <f>J139-H139</f>
        <v>10000</v>
      </c>
      <c r="J139" s="236">
        <v>25000</v>
      </c>
      <c r="K139" s="113"/>
      <c r="L139" s="113"/>
      <c r="M139" s="113"/>
      <c r="N139" s="113"/>
      <c r="O139" s="104"/>
      <c r="P139" s="104"/>
      <c r="Q139" s="104"/>
    </row>
    <row r="140" spans="1:17" ht="20.100000000000001" hidden="1" customHeight="1" x14ac:dyDescent="0.2">
      <c r="A140" s="114"/>
      <c r="B140" s="114"/>
      <c r="C140" s="114"/>
      <c r="D140" s="364"/>
      <c r="E140" s="364">
        <v>32359</v>
      </c>
      <c r="F140" s="364"/>
      <c r="G140" s="124" t="s">
        <v>387</v>
      </c>
      <c r="H140" s="119">
        <f>H141</f>
        <v>4000</v>
      </c>
      <c r="I140" s="119">
        <f>I141</f>
        <v>2000</v>
      </c>
      <c r="J140" s="119">
        <f>J141</f>
        <v>6000</v>
      </c>
      <c r="K140" s="112"/>
      <c r="L140" s="112"/>
      <c r="M140" s="112"/>
      <c r="N140" s="112"/>
      <c r="O140" s="104"/>
      <c r="P140" s="104"/>
      <c r="Q140" s="104"/>
    </row>
    <row r="141" spans="1:17" ht="20.100000000000001" hidden="1" customHeight="1" x14ac:dyDescent="0.2">
      <c r="A141" s="234"/>
      <c r="B141" s="234"/>
      <c r="C141" s="234"/>
      <c r="D141" s="364"/>
      <c r="E141" s="364"/>
      <c r="F141" s="364">
        <v>323590</v>
      </c>
      <c r="G141" s="124" t="s">
        <v>387</v>
      </c>
      <c r="H141" s="119">
        <v>4000</v>
      </c>
      <c r="I141" s="119">
        <f>J141-H141</f>
        <v>2000</v>
      </c>
      <c r="J141" s="119">
        <v>6000</v>
      </c>
      <c r="K141" s="113"/>
      <c r="L141" s="113"/>
      <c r="M141" s="113"/>
      <c r="N141" s="113"/>
      <c r="O141" s="104"/>
      <c r="P141" s="104"/>
      <c r="Q141" s="104"/>
    </row>
    <row r="142" spans="1:17" ht="20.100000000000001" hidden="1" customHeight="1" x14ac:dyDescent="0.2">
      <c r="A142" s="114"/>
      <c r="B142" s="114"/>
      <c r="C142" s="114"/>
      <c r="D142" s="364">
        <v>3236</v>
      </c>
      <c r="E142" s="364"/>
      <c r="F142" s="364"/>
      <c r="G142" s="124" t="s">
        <v>40</v>
      </c>
      <c r="H142" s="119">
        <f>H143+H145</f>
        <v>300000</v>
      </c>
      <c r="I142" s="119">
        <f>I143+I145</f>
        <v>50000</v>
      </c>
      <c r="J142" s="119">
        <f>J143+J145</f>
        <v>350000</v>
      </c>
      <c r="K142" s="111"/>
      <c r="L142" s="111"/>
      <c r="M142" s="111"/>
      <c r="N142" s="111"/>
      <c r="O142" s="104"/>
      <c r="P142" s="104"/>
      <c r="Q142" s="104"/>
    </row>
    <row r="143" spans="1:17" s="126" customFormat="1" ht="20.100000000000001" hidden="1" customHeight="1" x14ac:dyDescent="0.2">
      <c r="A143" s="125"/>
      <c r="B143" s="125"/>
      <c r="C143" s="114"/>
      <c r="D143" s="364"/>
      <c r="E143" s="364">
        <v>32363</v>
      </c>
      <c r="F143" s="364"/>
      <c r="G143" s="124" t="s">
        <v>204</v>
      </c>
      <c r="H143" s="119">
        <f>H144</f>
        <v>220000</v>
      </c>
      <c r="I143" s="119">
        <f>I144</f>
        <v>50000</v>
      </c>
      <c r="J143" s="119">
        <f>J144</f>
        <v>270000</v>
      </c>
      <c r="K143" s="112"/>
      <c r="L143" s="112"/>
      <c r="M143" s="112"/>
      <c r="N143" s="112"/>
      <c r="O143" s="104"/>
      <c r="P143" s="104"/>
      <c r="Q143" s="104"/>
    </row>
    <row r="144" spans="1:17" ht="20.100000000000001" hidden="1" customHeight="1" x14ac:dyDescent="0.2">
      <c r="A144" s="234"/>
      <c r="B144" s="234"/>
      <c r="C144" s="234"/>
      <c r="D144" s="364"/>
      <c r="E144" s="364"/>
      <c r="F144" s="364">
        <v>323630</v>
      </c>
      <c r="G144" s="235" t="s">
        <v>204</v>
      </c>
      <c r="H144" s="236">
        <v>220000</v>
      </c>
      <c r="I144" s="236">
        <f>J144-H144</f>
        <v>50000</v>
      </c>
      <c r="J144" s="236">
        <v>270000</v>
      </c>
      <c r="K144" s="127"/>
      <c r="L144" s="127"/>
      <c r="M144" s="127"/>
      <c r="N144" s="127"/>
      <c r="O144" s="104"/>
      <c r="P144" s="104"/>
      <c r="Q144" s="104"/>
    </row>
    <row r="145" spans="1:17" ht="20.100000000000001" hidden="1" customHeight="1" x14ac:dyDescent="0.2">
      <c r="A145" s="114"/>
      <c r="B145" s="114"/>
      <c r="C145" s="114"/>
      <c r="D145" s="364"/>
      <c r="E145" s="364">
        <v>32369</v>
      </c>
      <c r="F145" s="364"/>
      <c r="G145" s="124" t="s">
        <v>207</v>
      </c>
      <c r="H145" s="119">
        <f>H146</f>
        <v>80000</v>
      </c>
      <c r="I145" s="119">
        <f>I146</f>
        <v>0</v>
      </c>
      <c r="J145" s="119">
        <f>J146</f>
        <v>80000</v>
      </c>
      <c r="K145" s="128"/>
      <c r="L145" s="128"/>
      <c r="M145" s="128"/>
      <c r="N145" s="128"/>
      <c r="O145" s="104"/>
      <c r="P145" s="104"/>
      <c r="Q145" s="104"/>
    </row>
    <row r="146" spans="1:17" ht="20.100000000000001" hidden="1" customHeight="1" x14ac:dyDescent="0.2">
      <c r="A146" s="234"/>
      <c r="B146" s="234"/>
      <c r="C146" s="234"/>
      <c r="D146" s="364"/>
      <c r="E146" s="364"/>
      <c r="F146" s="364">
        <v>323690</v>
      </c>
      <c r="G146" s="124" t="s">
        <v>207</v>
      </c>
      <c r="H146" s="119">
        <v>80000</v>
      </c>
      <c r="I146" s="119">
        <f>J146-H146</f>
        <v>0</v>
      </c>
      <c r="J146" s="119">
        <v>80000</v>
      </c>
      <c r="K146" s="127"/>
      <c r="L146" s="127"/>
      <c r="M146" s="127"/>
      <c r="N146" s="127"/>
      <c r="O146" s="104"/>
      <c r="P146" s="104"/>
      <c r="Q146" s="104"/>
    </row>
    <row r="147" spans="1:17" ht="20.100000000000001" hidden="1" customHeight="1" x14ac:dyDescent="0.2">
      <c r="A147" s="114"/>
      <c r="B147" s="114"/>
      <c r="C147" s="114"/>
      <c r="D147" s="364">
        <v>3237</v>
      </c>
      <c r="E147" s="364"/>
      <c r="F147" s="364"/>
      <c r="G147" s="124" t="s">
        <v>373</v>
      </c>
      <c r="H147" s="119">
        <f>H148+H150+H152</f>
        <v>690000</v>
      </c>
      <c r="I147" s="119">
        <f>I148+I150+I152</f>
        <v>163450</v>
      </c>
      <c r="J147" s="119">
        <f>J148+J150+J152</f>
        <v>853450</v>
      </c>
      <c r="K147" s="129"/>
      <c r="L147" s="129"/>
      <c r="M147" s="129"/>
      <c r="N147" s="129"/>
      <c r="O147" s="104"/>
      <c r="P147" s="104"/>
      <c r="Q147" s="104"/>
    </row>
    <row r="148" spans="1:17" ht="20.100000000000001" hidden="1" customHeight="1" x14ac:dyDescent="0.2">
      <c r="A148" s="114"/>
      <c r="B148" s="114"/>
      <c r="C148" s="114"/>
      <c r="D148" s="364"/>
      <c r="E148" s="364">
        <v>32372</v>
      </c>
      <c r="F148" s="364"/>
      <c r="G148" s="124" t="s">
        <v>388</v>
      </c>
      <c r="H148" s="119">
        <f>H149</f>
        <v>100000</v>
      </c>
      <c r="I148" s="119">
        <f>I149</f>
        <v>103000</v>
      </c>
      <c r="J148" s="119">
        <f>J149</f>
        <v>203000</v>
      </c>
      <c r="K148" s="128"/>
      <c r="L148" s="128"/>
      <c r="M148" s="128"/>
      <c r="N148" s="128"/>
      <c r="O148" s="104"/>
      <c r="P148" s="104"/>
      <c r="Q148" s="104"/>
    </row>
    <row r="149" spans="1:17" ht="20.100000000000001" hidden="1" customHeight="1" x14ac:dyDescent="0.2">
      <c r="A149" s="234"/>
      <c r="B149" s="234"/>
      <c r="C149" s="234"/>
      <c r="D149" s="364"/>
      <c r="E149" s="364"/>
      <c r="F149" s="364">
        <v>323720</v>
      </c>
      <c r="G149" s="235" t="s">
        <v>388</v>
      </c>
      <c r="H149" s="236">
        <v>100000</v>
      </c>
      <c r="I149" s="236">
        <f>J149-H149</f>
        <v>103000</v>
      </c>
      <c r="J149" s="236">
        <v>203000</v>
      </c>
      <c r="K149" s="127"/>
      <c r="L149" s="127"/>
      <c r="M149" s="127"/>
      <c r="N149" s="127"/>
      <c r="O149" s="104"/>
      <c r="P149" s="104"/>
      <c r="Q149" s="104"/>
    </row>
    <row r="150" spans="1:17" ht="20.100000000000001" hidden="1" customHeight="1" x14ac:dyDescent="0.2">
      <c r="A150" s="114"/>
      <c r="B150" s="114"/>
      <c r="C150" s="114"/>
      <c r="D150" s="364"/>
      <c r="E150" s="364">
        <v>32373</v>
      </c>
      <c r="F150" s="364"/>
      <c r="G150" s="124" t="s">
        <v>214</v>
      </c>
      <c r="H150" s="119">
        <f>H151</f>
        <v>40000</v>
      </c>
      <c r="I150" s="119">
        <f>I151</f>
        <v>60450</v>
      </c>
      <c r="J150" s="119">
        <f>J151</f>
        <v>100450</v>
      </c>
      <c r="K150" s="128"/>
      <c r="L150" s="128"/>
      <c r="M150" s="128"/>
      <c r="N150" s="128"/>
      <c r="O150" s="104"/>
      <c r="P150" s="104"/>
      <c r="Q150" s="104"/>
    </row>
    <row r="151" spans="1:17" s="123" customFormat="1" ht="20.100000000000001" hidden="1" customHeight="1" x14ac:dyDescent="0.2">
      <c r="A151" s="234"/>
      <c r="B151" s="234"/>
      <c r="C151" s="234"/>
      <c r="D151" s="364"/>
      <c r="E151" s="364"/>
      <c r="F151" s="364">
        <v>323730</v>
      </c>
      <c r="G151" s="235" t="s">
        <v>214</v>
      </c>
      <c r="H151" s="236">
        <v>40000</v>
      </c>
      <c r="I151" s="236">
        <f>J151-H151</f>
        <v>60450</v>
      </c>
      <c r="J151" s="236">
        <v>100450</v>
      </c>
      <c r="K151" s="127"/>
      <c r="L151" s="127"/>
      <c r="M151" s="127"/>
      <c r="N151" s="122"/>
      <c r="O151" s="104"/>
      <c r="P151" s="104"/>
      <c r="Q151" s="104"/>
    </row>
    <row r="152" spans="1:17" ht="20.100000000000001" hidden="1" customHeight="1" x14ac:dyDescent="0.2">
      <c r="A152" s="114"/>
      <c r="B152" s="114"/>
      <c r="C152" s="114"/>
      <c r="D152" s="364"/>
      <c r="E152" s="364">
        <v>32379</v>
      </c>
      <c r="F152" s="364"/>
      <c r="G152" s="124" t="s">
        <v>217</v>
      </c>
      <c r="H152" s="119">
        <f>H153+H154</f>
        <v>550000</v>
      </c>
      <c r="I152" s="119">
        <f>I153+I154</f>
        <v>0</v>
      </c>
      <c r="J152" s="119">
        <f>J153+J154</f>
        <v>550000</v>
      </c>
      <c r="K152" s="128"/>
      <c r="L152" s="128"/>
      <c r="M152" s="128"/>
      <c r="N152" s="128"/>
      <c r="O152" s="104"/>
      <c r="P152" s="104"/>
      <c r="Q152" s="104"/>
    </row>
    <row r="153" spans="1:17" ht="20.100000000000001" hidden="1" customHeight="1" x14ac:dyDescent="0.2">
      <c r="A153" s="234"/>
      <c r="B153" s="234"/>
      <c r="C153" s="234"/>
      <c r="D153" s="364"/>
      <c r="E153" s="364"/>
      <c r="F153" s="364">
        <v>323790</v>
      </c>
      <c r="G153" s="235" t="s">
        <v>217</v>
      </c>
      <c r="H153" s="236">
        <v>550000</v>
      </c>
      <c r="I153" s="236">
        <f t="shared" ref="I153:I154" si="19">J153-H153</f>
        <v>0</v>
      </c>
      <c r="J153" s="236">
        <v>550000</v>
      </c>
      <c r="K153" s="127"/>
      <c r="L153" s="127"/>
      <c r="M153" s="127"/>
      <c r="N153" s="127"/>
      <c r="O153" s="104"/>
      <c r="P153" s="104"/>
      <c r="Q153" s="104"/>
    </row>
    <row r="154" spans="1:17" ht="20.100000000000001" hidden="1" customHeight="1" x14ac:dyDescent="0.2">
      <c r="A154" s="234"/>
      <c r="B154" s="234"/>
      <c r="C154" s="234"/>
      <c r="D154" s="364"/>
      <c r="E154" s="364"/>
      <c r="F154" s="364">
        <v>323791</v>
      </c>
      <c r="G154" s="124" t="s">
        <v>217</v>
      </c>
      <c r="H154" s="236">
        <v>0</v>
      </c>
      <c r="I154" s="236">
        <f t="shared" si="19"/>
        <v>0</v>
      </c>
      <c r="J154" s="236">
        <v>0</v>
      </c>
      <c r="K154" s="127"/>
      <c r="L154" s="127"/>
      <c r="M154" s="127"/>
      <c r="N154" s="127"/>
      <c r="O154" s="104"/>
      <c r="P154" s="104"/>
      <c r="Q154" s="104"/>
    </row>
    <row r="155" spans="1:17" ht="20.100000000000001" hidden="1" customHeight="1" x14ac:dyDescent="0.2">
      <c r="A155" s="114"/>
      <c r="B155" s="114"/>
      <c r="C155" s="114"/>
      <c r="D155" s="364">
        <v>3238</v>
      </c>
      <c r="E155" s="364"/>
      <c r="F155" s="364"/>
      <c r="G155" s="124" t="s">
        <v>41</v>
      </c>
      <c r="H155" s="119">
        <f t="shared" ref="H155:J156" si="20">H156</f>
        <v>77000</v>
      </c>
      <c r="I155" s="119">
        <f t="shared" si="20"/>
        <v>84750</v>
      </c>
      <c r="J155" s="119">
        <f t="shared" si="20"/>
        <v>161750</v>
      </c>
      <c r="K155" s="111"/>
      <c r="L155" s="111"/>
      <c r="M155" s="111"/>
      <c r="N155" s="111"/>
      <c r="O155" s="104"/>
      <c r="P155" s="104"/>
      <c r="Q155" s="104"/>
    </row>
    <row r="156" spans="1:17" ht="20.100000000000001" hidden="1" customHeight="1" x14ac:dyDescent="0.2">
      <c r="A156" s="114"/>
      <c r="B156" s="114"/>
      <c r="C156" s="114"/>
      <c r="D156" s="364"/>
      <c r="E156" s="364">
        <v>32389</v>
      </c>
      <c r="F156" s="364"/>
      <c r="G156" s="124" t="s">
        <v>221</v>
      </c>
      <c r="H156" s="119">
        <f t="shared" si="20"/>
        <v>77000</v>
      </c>
      <c r="I156" s="119">
        <f t="shared" si="20"/>
        <v>84750</v>
      </c>
      <c r="J156" s="119">
        <f t="shared" si="20"/>
        <v>161750</v>
      </c>
      <c r="K156" s="112"/>
      <c r="L156" s="112"/>
      <c r="M156" s="112"/>
      <c r="N156" s="112"/>
      <c r="O156" s="104"/>
      <c r="P156" s="104"/>
      <c r="Q156" s="104"/>
    </row>
    <row r="157" spans="1:17" ht="20.100000000000001" hidden="1" customHeight="1" x14ac:dyDescent="0.2">
      <c r="A157" s="234"/>
      <c r="B157" s="234"/>
      <c r="C157" s="234"/>
      <c r="D157" s="364"/>
      <c r="E157" s="364"/>
      <c r="F157" s="364">
        <v>323890</v>
      </c>
      <c r="G157" s="235" t="s">
        <v>221</v>
      </c>
      <c r="H157" s="236">
        <v>77000</v>
      </c>
      <c r="I157" s="236">
        <f>J157-H157</f>
        <v>84750</v>
      </c>
      <c r="J157" s="236">
        <v>161750</v>
      </c>
      <c r="K157" s="113"/>
      <c r="L157" s="113"/>
      <c r="M157" s="113"/>
      <c r="N157" s="113"/>
      <c r="O157" s="104"/>
      <c r="P157" s="104"/>
      <c r="Q157" s="104"/>
    </row>
    <row r="158" spans="1:17" ht="20.100000000000001" hidden="1" customHeight="1" x14ac:dyDescent="0.2">
      <c r="A158" s="114"/>
      <c r="B158" s="114"/>
      <c r="C158" s="114"/>
      <c r="D158" s="364">
        <v>3239</v>
      </c>
      <c r="E158" s="364"/>
      <c r="F158" s="364"/>
      <c r="G158" s="124" t="s">
        <v>42</v>
      </c>
      <c r="H158" s="119">
        <f>H159+H162+H164+H166</f>
        <v>407500</v>
      </c>
      <c r="I158" s="119">
        <f>I159+I162+I164+I166</f>
        <v>14370</v>
      </c>
      <c r="J158" s="119">
        <f>J159+J162+J164+J166</f>
        <v>421870</v>
      </c>
      <c r="K158" s="111"/>
      <c r="L158" s="111"/>
      <c r="M158" s="111"/>
      <c r="N158" s="111"/>
      <c r="O158" s="104"/>
      <c r="P158" s="104"/>
      <c r="Q158" s="104"/>
    </row>
    <row r="159" spans="1:17" ht="25.5" hidden="1" x14ac:dyDescent="0.2">
      <c r="A159" s="114"/>
      <c r="B159" s="114"/>
      <c r="C159" s="114"/>
      <c r="D159" s="364"/>
      <c r="E159" s="364">
        <v>32391</v>
      </c>
      <c r="F159" s="364"/>
      <c r="G159" s="115" t="s">
        <v>224</v>
      </c>
      <c r="H159" s="119">
        <f>H161+H160</f>
        <v>40000</v>
      </c>
      <c r="I159" s="119">
        <f t="shared" ref="I159:J159" si="21">I161+I160</f>
        <v>0</v>
      </c>
      <c r="J159" s="119">
        <f t="shared" si="21"/>
        <v>40000</v>
      </c>
      <c r="K159" s="112"/>
      <c r="L159" s="112"/>
      <c r="M159" s="112"/>
      <c r="N159" s="112"/>
      <c r="O159" s="104"/>
      <c r="P159" s="104"/>
      <c r="Q159" s="104"/>
    </row>
    <row r="160" spans="1:17" ht="25.5" hidden="1" x14ac:dyDescent="0.2">
      <c r="A160" s="234"/>
      <c r="B160" s="234"/>
      <c r="C160" s="234"/>
      <c r="D160" s="364"/>
      <c r="E160" s="364"/>
      <c r="F160" s="364">
        <v>323910</v>
      </c>
      <c r="G160" s="323" t="s">
        <v>224</v>
      </c>
      <c r="H160" s="236">
        <v>40000</v>
      </c>
      <c r="I160" s="236">
        <f>J160-H160</f>
        <v>0</v>
      </c>
      <c r="J160" s="236">
        <v>40000</v>
      </c>
      <c r="K160" s="113"/>
      <c r="L160" s="113"/>
      <c r="M160" s="113"/>
      <c r="N160" s="113"/>
      <c r="O160" s="104"/>
      <c r="P160" s="104"/>
      <c r="Q160" s="104"/>
    </row>
    <row r="161" spans="1:17" ht="20.25" hidden="1" customHeight="1" x14ac:dyDescent="0.2">
      <c r="A161" s="234"/>
      <c r="B161" s="234"/>
      <c r="C161" s="234"/>
      <c r="D161" s="364"/>
      <c r="E161" s="364"/>
      <c r="F161" s="371">
        <v>323911</v>
      </c>
      <c r="G161" s="115" t="s">
        <v>458</v>
      </c>
      <c r="H161" s="236">
        <v>0</v>
      </c>
      <c r="I161" s="236">
        <f>J161-H161</f>
        <v>0</v>
      </c>
      <c r="J161" s="236">
        <v>0</v>
      </c>
      <c r="K161" s="113"/>
      <c r="L161" s="113"/>
      <c r="M161" s="113"/>
      <c r="N161" s="113"/>
      <c r="O161" s="104"/>
      <c r="P161" s="104"/>
      <c r="Q161" s="104"/>
    </row>
    <row r="162" spans="1:17" ht="20.100000000000001" hidden="1" customHeight="1" x14ac:dyDescent="0.2">
      <c r="A162" s="114"/>
      <c r="B162" s="114"/>
      <c r="C162" s="114"/>
      <c r="D162" s="364"/>
      <c r="E162" s="364">
        <v>32394</v>
      </c>
      <c r="F162" s="364"/>
      <c r="G162" s="124" t="s">
        <v>227</v>
      </c>
      <c r="H162" s="119">
        <f>H163</f>
        <v>17000</v>
      </c>
      <c r="I162" s="119">
        <f>I163</f>
        <v>0</v>
      </c>
      <c r="J162" s="119">
        <f>J163</f>
        <v>17000</v>
      </c>
      <c r="K162" s="112"/>
      <c r="L162" s="112"/>
      <c r="M162" s="112"/>
      <c r="N162" s="112"/>
      <c r="O162" s="104"/>
      <c r="P162" s="104"/>
      <c r="Q162" s="104"/>
    </row>
    <row r="163" spans="1:17" ht="20.100000000000001" hidden="1" customHeight="1" x14ac:dyDescent="0.2">
      <c r="A163" s="234"/>
      <c r="B163" s="234"/>
      <c r="C163" s="234"/>
      <c r="D163" s="364"/>
      <c r="E163" s="364"/>
      <c r="F163" s="364">
        <v>323940</v>
      </c>
      <c r="G163" s="235" t="s">
        <v>227</v>
      </c>
      <c r="H163" s="236">
        <v>17000</v>
      </c>
      <c r="I163" s="236">
        <f>J163-H163</f>
        <v>0</v>
      </c>
      <c r="J163" s="236">
        <v>17000</v>
      </c>
      <c r="K163" s="113"/>
      <c r="L163" s="113"/>
      <c r="M163" s="113"/>
      <c r="N163" s="113"/>
      <c r="O163" s="104"/>
      <c r="P163" s="104"/>
      <c r="Q163" s="104"/>
    </row>
    <row r="164" spans="1:17" ht="20.100000000000001" hidden="1" customHeight="1" x14ac:dyDescent="0.2">
      <c r="A164" s="114"/>
      <c r="B164" s="114"/>
      <c r="C164" s="114"/>
      <c r="D164" s="364"/>
      <c r="E164" s="364">
        <v>32395</v>
      </c>
      <c r="F164" s="364"/>
      <c r="G164" s="124" t="s">
        <v>230</v>
      </c>
      <c r="H164" s="119">
        <f>H165</f>
        <v>40500</v>
      </c>
      <c r="I164" s="119">
        <f>I165</f>
        <v>14370</v>
      </c>
      <c r="J164" s="119">
        <f>J165</f>
        <v>54870</v>
      </c>
      <c r="K164" s="112"/>
      <c r="L164" s="112"/>
      <c r="M164" s="112"/>
      <c r="N164" s="112"/>
      <c r="O164" s="104"/>
      <c r="P164" s="104"/>
      <c r="Q164" s="104"/>
    </row>
    <row r="165" spans="1:17" ht="20.100000000000001" hidden="1" customHeight="1" x14ac:dyDescent="0.2">
      <c r="A165" s="234"/>
      <c r="B165" s="234"/>
      <c r="C165" s="234"/>
      <c r="D165" s="364"/>
      <c r="E165" s="364"/>
      <c r="F165" s="364">
        <v>323950</v>
      </c>
      <c r="G165" s="235" t="s">
        <v>230</v>
      </c>
      <c r="H165" s="236">
        <v>40500</v>
      </c>
      <c r="I165" s="236">
        <f>J165-H165</f>
        <v>14370</v>
      </c>
      <c r="J165" s="236">
        <v>54870</v>
      </c>
      <c r="K165" s="113"/>
      <c r="L165" s="113"/>
      <c r="M165" s="113"/>
      <c r="N165" s="113"/>
      <c r="O165" s="104"/>
      <c r="P165" s="104"/>
      <c r="Q165" s="104"/>
    </row>
    <row r="166" spans="1:17" ht="20.100000000000001" hidden="1" customHeight="1" x14ac:dyDescent="0.2">
      <c r="A166" s="114"/>
      <c r="B166" s="114"/>
      <c r="C166" s="114"/>
      <c r="D166" s="364"/>
      <c r="E166" s="364">
        <v>32399</v>
      </c>
      <c r="F166" s="364"/>
      <c r="G166" s="124" t="s">
        <v>233</v>
      </c>
      <c r="H166" s="119">
        <f>H167+H168+H169+H170+H171</f>
        <v>310000</v>
      </c>
      <c r="I166" s="119">
        <f>I167+I168+I169+I170+I171</f>
        <v>0</v>
      </c>
      <c r="J166" s="119">
        <f>J167+J168+J169+J170+J171</f>
        <v>310000</v>
      </c>
      <c r="K166" s="112"/>
      <c r="L166" s="112"/>
      <c r="M166" s="112"/>
      <c r="N166" s="112"/>
      <c r="O166" s="104"/>
      <c r="P166" s="104"/>
      <c r="Q166" s="104"/>
    </row>
    <row r="167" spans="1:17" ht="25.5" hidden="1" x14ac:dyDescent="0.2">
      <c r="A167" s="234"/>
      <c r="B167" s="234"/>
      <c r="C167" s="234"/>
      <c r="D167" s="364"/>
      <c r="E167" s="364"/>
      <c r="F167" s="364">
        <v>323990</v>
      </c>
      <c r="G167" s="323" t="s">
        <v>235</v>
      </c>
      <c r="H167" s="236">
        <v>80000</v>
      </c>
      <c r="I167" s="236">
        <f t="shared" ref="I167:I171" si="22">J167-H167</f>
        <v>0</v>
      </c>
      <c r="J167" s="236">
        <v>80000</v>
      </c>
      <c r="K167" s="113"/>
      <c r="L167" s="113"/>
      <c r="M167" s="113"/>
      <c r="N167" s="113"/>
      <c r="O167" s="104"/>
      <c r="P167" s="104"/>
      <c r="Q167" s="104"/>
    </row>
    <row r="168" spans="1:17" ht="25.5" hidden="1" x14ac:dyDescent="0.2">
      <c r="A168" s="234"/>
      <c r="B168" s="234"/>
      <c r="C168" s="234"/>
      <c r="D168" s="364"/>
      <c r="E168" s="364"/>
      <c r="F168" s="364">
        <v>323991</v>
      </c>
      <c r="G168" s="323" t="s">
        <v>237</v>
      </c>
      <c r="H168" s="236">
        <v>50000</v>
      </c>
      <c r="I168" s="236">
        <f t="shared" si="22"/>
        <v>0</v>
      </c>
      <c r="J168" s="236">
        <v>50000</v>
      </c>
      <c r="K168" s="113"/>
      <c r="L168" s="113"/>
      <c r="M168" s="113"/>
      <c r="N168" s="113"/>
      <c r="O168" s="104"/>
      <c r="P168" s="104"/>
      <c r="Q168" s="104"/>
    </row>
    <row r="169" spans="1:17" ht="25.5" hidden="1" x14ac:dyDescent="0.2">
      <c r="A169" s="234"/>
      <c r="B169" s="234"/>
      <c r="C169" s="234"/>
      <c r="D169" s="364"/>
      <c r="E169" s="364"/>
      <c r="F169" s="364">
        <v>323992</v>
      </c>
      <c r="G169" s="323" t="s">
        <v>239</v>
      </c>
      <c r="H169" s="236">
        <v>70000</v>
      </c>
      <c r="I169" s="236">
        <f t="shared" si="22"/>
        <v>0</v>
      </c>
      <c r="J169" s="236">
        <v>70000</v>
      </c>
      <c r="K169" s="113"/>
      <c r="L169" s="113"/>
      <c r="M169" s="113"/>
      <c r="N169" s="113"/>
      <c r="O169" s="104"/>
      <c r="P169" s="104"/>
      <c r="Q169" s="104"/>
    </row>
    <row r="170" spans="1:17" ht="25.5" hidden="1" x14ac:dyDescent="0.2">
      <c r="A170" s="234"/>
      <c r="B170" s="234"/>
      <c r="C170" s="234"/>
      <c r="D170" s="364"/>
      <c r="E170" s="364"/>
      <c r="F170" s="364">
        <v>323993</v>
      </c>
      <c r="G170" s="323" t="s">
        <v>241</v>
      </c>
      <c r="H170" s="236">
        <v>90000</v>
      </c>
      <c r="I170" s="236">
        <f t="shared" si="22"/>
        <v>0</v>
      </c>
      <c r="J170" s="236">
        <v>90000</v>
      </c>
      <c r="K170" s="113"/>
      <c r="L170" s="113"/>
      <c r="M170" s="113"/>
      <c r="N170" s="113"/>
      <c r="O170" s="104"/>
      <c r="P170" s="104"/>
      <c r="Q170" s="104"/>
    </row>
    <row r="171" spans="1:17" ht="25.5" hidden="1" x14ac:dyDescent="0.2">
      <c r="A171" s="234"/>
      <c r="B171" s="234"/>
      <c r="C171" s="234"/>
      <c r="D171" s="364"/>
      <c r="E171" s="364"/>
      <c r="F171" s="364">
        <v>323994</v>
      </c>
      <c r="G171" s="323" t="s">
        <v>243</v>
      </c>
      <c r="H171" s="236">
        <v>20000</v>
      </c>
      <c r="I171" s="236">
        <f t="shared" si="22"/>
        <v>0</v>
      </c>
      <c r="J171" s="236">
        <v>20000</v>
      </c>
      <c r="K171" s="113"/>
      <c r="L171" s="113"/>
      <c r="M171" s="113"/>
      <c r="N171" s="113"/>
      <c r="O171" s="104"/>
      <c r="P171" s="104"/>
      <c r="Q171" s="104"/>
    </row>
    <row r="172" spans="1:17" s="95" customFormat="1" ht="27" hidden="1" customHeight="1" x14ac:dyDescent="0.2">
      <c r="A172" s="188"/>
      <c r="B172" s="116"/>
      <c r="C172" s="116">
        <v>324</v>
      </c>
      <c r="D172" s="365"/>
      <c r="E172" s="365"/>
      <c r="F172" s="365"/>
      <c r="G172" s="201" t="s">
        <v>43</v>
      </c>
      <c r="H172" s="253">
        <f t="shared" ref="H172:J174" si="23">H173</f>
        <v>0</v>
      </c>
      <c r="I172" s="253">
        <f t="shared" si="23"/>
        <v>0</v>
      </c>
      <c r="J172" s="253">
        <f t="shared" si="23"/>
        <v>0</v>
      </c>
      <c r="K172" s="187"/>
      <c r="L172" s="187"/>
      <c r="M172" s="187"/>
      <c r="N172" s="99"/>
      <c r="O172" s="104"/>
      <c r="P172" s="104"/>
      <c r="Q172" s="104"/>
    </row>
    <row r="173" spans="1:17" s="126" customFormat="1" ht="27" hidden="1" customHeight="1" x14ac:dyDescent="0.2">
      <c r="A173" s="125"/>
      <c r="B173" s="125"/>
      <c r="C173" s="114"/>
      <c r="D173" s="364">
        <v>3241</v>
      </c>
      <c r="E173" s="364"/>
      <c r="F173" s="364"/>
      <c r="G173" s="115" t="s">
        <v>44</v>
      </c>
      <c r="H173" s="119">
        <f t="shared" si="23"/>
        <v>0</v>
      </c>
      <c r="I173" s="119">
        <f t="shared" si="23"/>
        <v>0</v>
      </c>
      <c r="J173" s="119">
        <f t="shared" si="23"/>
        <v>0</v>
      </c>
      <c r="K173" s="111"/>
      <c r="L173" s="111"/>
      <c r="M173" s="111"/>
      <c r="N173" s="111"/>
      <c r="O173" s="104"/>
      <c r="P173" s="104"/>
      <c r="Q173" s="104"/>
    </row>
    <row r="174" spans="1:17" s="126" customFormat="1" ht="27" hidden="1" customHeight="1" x14ac:dyDescent="0.2">
      <c r="A174" s="125"/>
      <c r="B174" s="125"/>
      <c r="C174" s="114"/>
      <c r="D174" s="364"/>
      <c r="E174" s="364">
        <v>32412</v>
      </c>
      <c r="F174" s="364"/>
      <c r="G174" s="115" t="s">
        <v>245</v>
      </c>
      <c r="H174" s="119">
        <f t="shared" si="23"/>
        <v>0</v>
      </c>
      <c r="I174" s="119">
        <f t="shared" si="23"/>
        <v>0</v>
      </c>
      <c r="J174" s="119">
        <f t="shared" si="23"/>
        <v>0</v>
      </c>
      <c r="K174" s="112"/>
      <c r="L174" s="112"/>
      <c r="M174" s="112"/>
      <c r="N174" s="112"/>
      <c r="O174" s="104"/>
      <c r="P174" s="104"/>
      <c r="Q174" s="104"/>
    </row>
    <row r="175" spans="1:17" s="126" customFormat="1" ht="27" hidden="1" customHeight="1" x14ac:dyDescent="0.2">
      <c r="A175" s="237"/>
      <c r="B175" s="237"/>
      <c r="C175" s="234"/>
      <c r="D175" s="364"/>
      <c r="E175" s="364"/>
      <c r="F175" s="364">
        <v>324120</v>
      </c>
      <c r="G175" s="115" t="s">
        <v>437</v>
      </c>
      <c r="H175" s="236">
        <v>0</v>
      </c>
      <c r="I175" s="236">
        <f>J175-H175</f>
        <v>0</v>
      </c>
      <c r="J175" s="236">
        <v>0</v>
      </c>
      <c r="K175" s="113"/>
      <c r="L175" s="113"/>
      <c r="M175" s="113"/>
      <c r="N175" s="113"/>
      <c r="O175" s="104"/>
      <c r="P175" s="104"/>
      <c r="Q175" s="104"/>
    </row>
    <row r="176" spans="1:17" s="95" customFormat="1" ht="30" customHeight="1" x14ac:dyDescent="0.2">
      <c r="A176" s="188"/>
      <c r="B176" s="116"/>
      <c r="C176" s="116">
        <v>329</v>
      </c>
      <c r="D176" s="365"/>
      <c r="E176" s="365"/>
      <c r="F176" s="365"/>
      <c r="G176" s="203" t="s">
        <v>45</v>
      </c>
      <c r="H176" s="253">
        <f>H177+H180+H187+H190+H193+H201</f>
        <v>273000</v>
      </c>
      <c r="I176" s="253">
        <f>I177+I180+I187+I190+I193+I201</f>
        <v>30000</v>
      </c>
      <c r="J176" s="253">
        <f>J177+J180+J187+J190+J193+J201</f>
        <v>303000</v>
      </c>
      <c r="K176" s="187"/>
      <c r="L176" s="187"/>
      <c r="M176" s="187"/>
      <c r="N176" s="99"/>
      <c r="O176" s="104"/>
      <c r="P176" s="104"/>
      <c r="Q176" s="104"/>
    </row>
    <row r="177" spans="1:17" ht="27.75" hidden="1" customHeight="1" x14ac:dyDescent="0.2">
      <c r="A177" s="114"/>
      <c r="B177" s="114"/>
      <c r="C177" s="114"/>
      <c r="D177" s="364">
        <v>3291</v>
      </c>
      <c r="E177" s="364"/>
      <c r="F177" s="364"/>
      <c r="G177" s="115" t="s">
        <v>46</v>
      </c>
      <c r="H177" s="119">
        <f t="shared" ref="H177:J178" si="24">H178</f>
        <v>65000</v>
      </c>
      <c r="I177" s="119">
        <f t="shared" si="24"/>
        <v>0</v>
      </c>
      <c r="J177" s="119">
        <f t="shared" si="24"/>
        <v>65000</v>
      </c>
      <c r="K177" s="111"/>
      <c r="L177" s="111"/>
      <c r="M177" s="111"/>
      <c r="N177" s="111"/>
      <c r="O177" s="104"/>
      <c r="P177" s="104"/>
      <c r="Q177" s="104"/>
    </row>
    <row r="178" spans="1:17" ht="27.75" hidden="1" customHeight="1" x14ac:dyDescent="0.2">
      <c r="A178" s="114"/>
      <c r="B178" s="114"/>
      <c r="C178" s="114"/>
      <c r="D178" s="364"/>
      <c r="E178" s="364">
        <v>32911</v>
      </c>
      <c r="F178" s="364"/>
      <c r="G178" s="115" t="s">
        <v>250</v>
      </c>
      <c r="H178" s="119">
        <f t="shared" si="24"/>
        <v>65000</v>
      </c>
      <c r="I178" s="119">
        <f t="shared" si="24"/>
        <v>0</v>
      </c>
      <c r="J178" s="119">
        <f t="shared" si="24"/>
        <v>65000</v>
      </c>
      <c r="K178" s="112"/>
      <c r="L178" s="112"/>
      <c r="M178" s="112"/>
      <c r="N178" s="112"/>
      <c r="O178" s="104"/>
      <c r="P178" s="104"/>
      <c r="Q178" s="104"/>
    </row>
    <row r="179" spans="1:17" ht="27.75" hidden="1" customHeight="1" x14ac:dyDescent="0.2">
      <c r="A179" s="234"/>
      <c r="B179" s="234"/>
      <c r="C179" s="234"/>
      <c r="D179" s="364"/>
      <c r="E179" s="364"/>
      <c r="F179" s="364">
        <v>329110</v>
      </c>
      <c r="G179" s="323" t="s">
        <v>250</v>
      </c>
      <c r="H179" s="236">
        <v>65000</v>
      </c>
      <c r="I179" s="236">
        <f>J179-H179</f>
        <v>0</v>
      </c>
      <c r="J179" s="236">
        <v>65000</v>
      </c>
      <c r="K179" s="113"/>
      <c r="L179" s="113"/>
      <c r="M179" s="113"/>
      <c r="N179" s="113"/>
      <c r="O179" s="104"/>
      <c r="P179" s="104"/>
      <c r="Q179" s="104"/>
    </row>
    <row r="180" spans="1:17" ht="20.100000000000001" hidden="1" customHeight="1" x14ac:dyDescent="0.2">
      <c r="A180" s="114"/>
      <c r="B180" s="114"/>
      <c r="C180" s="114"/>
      <c r="D180" s="364">
        <v>3292</v>
      </c>
      <c r="E180" s="364"/>
      <c r="F180" s="364"/>
      <c r="G180" s="115" t="s">
        <v>47</v>
      </c>
      <c r="H180" s="119">
        <f>H181+H183+H185</f>
        <v>63000</v>
      </c>
      <c r="I180" s="119">
        <f>I181+I183+I185</f>
        <v>0</v>
      </c>
      <c r="J180" s="119">
        <f>J181+J183+J185</f>
        <v>63000</v>
      </c>
      <c r="K180" s="111"/>
      <c r="L180" s="111"/>
      <c r="M180" s="111"/>
      <c r="N180" s="111"/>
      <c r="O180" s="104"/>
      <c r="P180" s="104"/>
      <c r="Q180" s="104"/>
    </row>
    <row r="181" spans="1:17" ht="20.100000000000001" hidden="1" customHeight="1" x14ac:dyDescent="0.2">
      <c r="A181" s="114"/>
      <c r="B181" s="114"/>
      <c r="C181" s="114"/>
      <c r="D181" s="364"/>
      <c r="E181" s="364">
        <v>32921</v>
      </c>
      <c r="F181" s="364"/>
      <c r="G181" s="115" t="s">
        <v>253</v>
      </c>
      <c r="H181" s="119">
        <f>H182</f>
        <v>19000</v>
      </c>
      <c r="I181" s="119">
        <f>I182</f>
        <v>0</v>
      </c>
      <c r="J181" s="119">
        <f>J182</f>
        <v>19000</v>
      </c>
      <c r="K181" s="112"/>
      <c r="L181" s="112"/>
      <c r="M181" s="112"/>
      <c r="N181" s="112"/>
      <c r="O181" s="104"/>
      <c r="P181" s="104"/>
      <c r="Q181" s="104"/>
    </row>
    <row r="182" spans="1:17" ht="20.100000000000001" hidden="1" customHeight="1" x14ac:dyDescent="0.2">
      <c r="A182" s="234"/>
      <c r="B182" s="234"/>
      <c r="C182" s="234"/>
      <c r="D182" s="364"/>
      <c r="E182" s="364"/>
      <c r="F182" s="364">
        <v>329210</v>
      </c>
      <c r="G182" s="323" t="s">
        <v>253</v>
      </c>
      <c r="H182" s="236">
        <v>19000</v>
      </c>
      <c r="I182" s="236">
        <f>J182-H182</f>
        <v>0</v>
      </c>
      <c r="J182" s="236">
        <v>19000</v>
      </c>
      <c r="K182" s="113"/>
      <c r="L182" s="113"/>
      <c r="M182" s="113"/>
      <c r="N182" s="113"/>
      <c r="O182" s="104"/>
      <c r="P182" s="104"/>
      <c r="Q182" s="104"/>
    </row>
    <row r="183" spans="1:17" ht="20.100000000000001" hidden="1" customHeight="1" x14ac:dyDescent="0.2">
      <c r="A183" s="114"/>
      <c r="B183" s="114"/>
      <c r="C183" s="114"/>
      <c r="D183" s="364"/>
      <c r="E183" s="364">
        <v>32922</v>
      </c>
      <c r="F183" s="364"/>
      <c r="G183" s="115" t="s">
        <v>380</v>
      </c>
      <c r="H183" s="119">
        <f>H184</f>
        <v>18000</v>
      </c>
      <c r="I183" s="119">
        <f>I184</f>
        <v>0</v>
      </c>
      <c r="J183" s="119">
        <f>J184</f>
        <v>18000</v>
      </c>
      <c r="K183" s="112"/>
      <c r="L183" s="112"/>
      <c r="M183" s="112"/>
      <c r="N183" s="112"/>
      <c r="O183" s="104"/>
      <c r="P183" s="104"/>
      <c r="Q183" s="104"/>
    </row>
    <row r="184" spans="1:17" ht="20.100000000000001" hidden="1" customHeight="1" x14ac:dyDescent="0.2">
      <c r="A184" s="234"/>
      <c r="B184" s="234"/>
      <c r="C184" s="234"/>
      <c r="D184" s="364"/>
      <c r="E184" s="364"/>
      <c r="F184" s="364">
        <v>329220</v>
      </c>
      <c r="G184" s="323" t="s">
        <v>380</v>
      </c>
      <c r="H184" s="236">
        <v>18000</v>
      </c>
      <c r="I184" s="236">
        <f>J184-H184</f>
        <v>0</v>
      </c>
      <c r="J184" s="236">
        <v>18000</v>
      </c>
      <c r="K184" s="113"/>
      <c r="L184" s="113"/>
      <c r="M184" s="113"/>
      <c r="N184" s="113"/>
      <c r="O184" s="104"/>
      <c r="P184" s="104"/>
      <c r="Q184" s="104"/>
    </row>
    <row r="185" spans="1:17" ht="20.100000000000001" hidden="1" customHeight="1" x14ac:dyDescent="0.2">
      <c r="A185" s="114"/>
      <c r="B185" s="114"/>
      <c r="C185" s="114"/>
      <c r="D185" s="364"/>
      <c r="E185" s="364">
        <v>32923</v>
      </c>
      <c r="F185" s="364"/>
      <c r="G185" s="115" t="s">
        <v>256</v>
      </c>
      <c r="H185" s="119">
        <f>H186</f>
        <v>26000</v>
      </c>
      <c r="I185" s="119">
        <f>I186</f>
        <v>0</v>
      </c>
      <c r="J185" s="119">
        <f>J186</f>
        <v>26000</v>
      </c>
      <c r="K185" s="112"/>
      <c r="L185" s="112"/>
      <c r="M185" s="112"/>
      <c r="N185" s="112"/>
      <c r="O185" s="104"/>
      <c r="P185" s="104"/>
      <c r="Q185" s="104"/>
    </row>
    <row r="186" spans="1:17" ht="20.100000000000001" hidden="1" customHeight="1" x14ac:dyDescent="0.2">
      <c r="A186" s="234"/>
      <c r="B186" s="234"/>
      <c r="C186" s="234"/>
      <c r="D186" s="364"/>
      <c r="E186" s="364"/>
      <c r="F186" s="364">
        <v>329230</v>
      </c>
      <c r="G186" s="323" t="s">
        <v>256</v>
      </c>
      <c r="H186" s="236">
        <v>26000</v>
      </c>
      <c r="I186" s="236">
        <f>J186-H186</f>
        <v>0</v>
      </c>
      <c r="J186" s="236">
        <v>26000</v>
      </c>
      <c r="K186" s="113"/>
      <c r="L186" s="113"/>
      <c r="M186" s="113"/>
      <c r="N186" s="113"/>
      <c r="O186" s="104"/>
      <c r="P186" s="104"/>
      <c r="Q186" s="104"/>
    </row>
    <row r="187" spans="1:17" ht="20.100000000000001" hidden="1" customHeight="1" x14ac:dyDescent="0.2">
      <c r="A187" s="114"/>
      <c r="B187" s="114"/>
      <c r="C187" s="114"/>
      <c r="D187" s="364">
        <v>3293</v>
      </c>
      <c r="E187" s="364"/>
      <c r="F187" s="364"/>
      <c r="G187" s="115" t="s">
        <v>48</v>
      </c>
      <c r="H187" s="119">
        <f t="shared" ref="H187:J188" si="25">H188</f>
        <v>40000</v>
      </c>
      <c r="I187" s="119">
        <f t="shared" si="25"/>
        <v>0</v>
      </c>
      <c r="J187" s="119">
        <f t="shared" si="25"/>
        <v>40000</v>
      </c>
      <c r="K187" s="111"/>
      <c r="L187" s="111"/>
      <c r="M187" s="111"/>
      <c r="N187" s="111"/>
      <c r="O187" s="104"/>
      <c r="P187" s="104"/>
      <c r="Q187" s="104"/>
    </row>
    <row r="188" spans="1:17" ht="20.100000000000001" hidden="1" customHeight="1" x14ac:dyDescent="0.2">
      <c r="A188" s="114"/>
      <c r="B188" s="114"/>
      <c r="C188" s="114"/>
      <c r="D188" s="364"/>
      <c r="E188" s="364">
        <v>32931</v>
      </c>
      <c r="F188" s="364"/>
      <c r="G188" s="115" t="s">
        <v>48</v>
      </c>
      <c r="H188" s="119">
        <f t="shared" si="25"/>
        <v>40000</v>
      </c>
      <c r="I188" s="119">
        <f t="shared" si="25"/>
        <v>0</v>
      </c>
      <c r="J188" s="119">
        <f t="shared" si="25"/>
        <v>40000</v>
      </c>
      <c r="K188" s="112"/>
      <c r="L188" s="112"/>
      <c r="M188" s="112"/>
      <c r="N188" s="112"/>
      <c r="O188" s="104"/>
      <c r="P188" s="104"/>
      <c r="Q188" s="104"/>
    </row>
    <row r="189" spans="1:17" ht="20.100000000000001" hidden="1" customHeight="1" x14ac:dyDescent="0.2">
      <c r="A189" s="234"/>
      <c r="B189" s="234"/>
      <c r="C189" s="234"/>
      <c r="D189" s="364"/>
      <c r="E189" s="364"/>
      <c r="F189" s="364">
        <v>329310</v>
      </c>
      <c r="G189" s="323" t="s">
        <v>48</v>
      </c>
      <c r="H189" s="236">
        <v>40000</v>
      </c>
      <c r="I189" s="236">
        <f>J189-H189</f>
        <v>0</v>
      </c>
      <c r="J189" s="236">
        <v>40000</v>
      </c>
      <c r="K189" s="113"/>
      <c r="L189" s="113"/>
      <c r="M189" s="113"/>
      <c r="N189" s="113"/>
      <c r="O189" s="104"/>
      <c r="P189" s="104"/>
      <c r="Q189" s="104"/>
    </row>
    <row r="190" spans="1:17" ht="20.100000000000001" hidden="1" customHeight="1" x14ac:dyDescent="0.2">
      <c r="A190" s="114"/>
      <c r="B190" s="114"/>
      <c r="C190" s="114"/>
      <c r="D190" s="364">
        <v>3294</v>
      </c>
      <c r="E190" s="364"/>
      <c r="F190" s="364"/>
      <c r="G190" s="115" t="s">
        <v>49</v>
      </c>
      <c r="H190" s="119">
        <f t="shared" ref="H190:J191" si="26">H191</f>
        <v>13000</v>
      </c>
      <c r="I190" s="119">
        <f t="shared" si="26"/>
        <v>0</v>
      </c>
      <c r="J190" s="119">
        <f t="shared" si="26"/>
        <v>13000</v>
      </c>
      <c r="K190" s="111"/>
      <c r="L190" s="111"/>
      <c r="M190" s="111"/>
      <c r="N190" s="111"/>
      <c r="O190" s="104"/>
      <c r="P190" s="104"/>
      <c r="Q190" s="104"/>
    </row>
    <row r="191" spans="1:17" ht="20.100000000000001" hidden="1" customHeight="1" x14ac:dyDescent="0.2">
      <c r="A191" s="114"/>
      <c r="B191" s="114"/>
      <c r="C191" s="114"/>
      <c r="D191" s="364"/>
      <c r="E191" s="364">
        <v>32941</v>
      </c>
      <c r="F191" s="364"/>
      <c r="G191" s="115" t="s">
        <v>261</v>
      </c>
      <c r="H191" s="119">
        <f t="shared" si="26"/>
        <v>13000</v>
      </c>
      <c r="I191" s="119">
        <f t="shared" si="26"/>
        <v>0</v>
      </c>
      <c r="J191" s="119">
        <f t="shared" si="26"/>
        <v>13000</v>
      </c>
      <c r="K191" s="112"/>
      <c r="L191" s="112"/>
      <c r="M191" s="112"/>
      <c r="N191" s="112"/>
      <c r="O191" s="104"/>
      <c r="P191" s="104"/>
      <c r="Q191" s="104"/>
    </row>
    <row r="192" spans="1:17" ht="20.100000000000001" hidden="1" customHeight="1" x14ac:dyDescent="0.2">
      <c r="A192" s="234"/>
      <c r="B192" s="234"/>
      <c r="C192" s="234"/>
      <c r="D192" s="364"/>
      <c r="E192" s="364"/>
      <c r="F192" s="364">
        <v>329410</v>
      </c>
      <c r="G192" s="323" t="s">
        <v>261</v>
      </c>
      <c r="H192" s="236">
        <v>13000</v>
      </c>
      <c r="I192" s="236">
        <f>J192-H192</f>
        <v>0</v>
      </c>
      <c r="J192" s="236">
        <v>13000</v>
      </c>
      <c r="K192" s="113"/>
      <c r="L192" s="113"/>
      <c r="M192" s="113"/>
      <c r="N192" s="113"/>
      <c r="O192" s="104"/>
      <c r="P192" s="104"/>
      <c r="Q192" s="104"/>
    </row>
    <row r="193" spans="1:17" ht="18.75" hidden="1" customHeight="1" x14ac:dyDescent="0.2">
      <c r="A193" s="114"/>
      <c r="B193" s="114"/>
      <c r="C193" s="114"/>
      <c r="D193" s="364">
        <v>3295</v>
      </c>
      <c r="E193" s="364"/>
      <c r="F193" s="364"/>
      <c r="G193" s="115" t="s">
        <v>50</v>
      </c>
      <c r="H193" s="119">
        <f>H196+H198+H194</f>
        <v>72000</v>
      </c>
      <c r="I193" s="119">
        <f>I196+I198+I194</f>
        <v>0</v>
      </c>
      <c r="J193" s="119">
        <f>J196+J198+J194</f>
        <v>72000</v>
      </c>
      <c r="K193" s="111"/>
      <c r="L193" s="111"/>
      <c r="M193" s="111"/>
      <c r="N193" s="111"/>
      <c r="O193" s="104"/>
      <c r="P193" s="104"/>
      <c r="Q193" s="104"/>
    </row>
    <row r="194" spans="1:17" ht="18.75" hidden="1" customHeight="1" x14ac:dyDescent="0.2">
      <c r="A194" s="114"/>
      <c r="B194" s="114"/>
      <c r="C194" s="114"/>
      <c r="D194" s="364"/>
      <c r="E194" s="364">
        <v>32953</v>
      </c>
      <c r="F194" s="364"/>
      <c r="G194" s="115" t="s">
        <v>477</v>
      </c>
      <c r="H194" s="119">
        <f>H195</f>
        <v>0</v>
      </c>
      <c r="I194" s="119">
        <f t="shared" ref="I194:J194" si="27">I195</f>
        <v>0</v>
      </c>
      <c r="J194" s="119">
        <f t="shared" si="27"/>
        <v>0</v>
      </c>
      <c r="K194" s="111"/>
      <c r="L194" s="111"/>
      <c r="M194" s="111"/>
      <c r="N194" s="111"/>
      <c r="O194" s="104"/>
      <c r="P194" s="104"/>
      <c r="Q194" s="104"/>
    </row>
    <row r="195" spans="1:17" ht="18.75" hidden="1" customHeight="1" x14ac:dyDescent="0.2">
      <c r="A195" s="234"/>
      <c r="B195" s="234"/>
      <c r="C195" s="234"/>
      <c r="D195" s="364"/>
      <c r="E195" s="364"/>
      <c r="F195" s="364">
        <v>329530</v>
      </c>
      <c r="G195" s="115" t="s">
        <v>477</v>
      </c>
      <c r="H195" s="236">
        <v>0</v>
      </c>
      <c r="I195" s="236">
        <f>J195-H195</f>
        <v>0</v>
      </c>
      <c r="J195" s="236">
        <v>0</v>
      </c>
      <c r="K195" s="111"/>
      <c r="L195" s="111"/>
      <c r="M195" s="111"/>
      <c r="N195" s="111"/>
      <c r="O195" s="104"/>
      <c r="P195" s="104"/>
      <c r="Q195" s="104"/>
    </row>
    <row r="196" spans="1:17" ht="25.5" hidden="1" x14ac:dyDescent="0.2">
      <c r="A196" s="114"/>
      <c r="B196" s="114"/>
      <c r="C196" s="114"/>
      <c r="D196" s="364"/>
      <c r="E196" s="364">
        <v>32955</v>
      </c>
      <c r="F196" s="364"/>
      <c r="G196" s="115" t="s">
        <v>264</v>
      </c>
      <c r="H196" s="119">
        <f>H197</f>
        <v>33000</v>
      </c>
      <c r="I196" s="119">
        <f>I197</f>
        <v>0</v>
      </c>
      <c r="J196" s="119">
        <f>J197</f>
        <v>33000</v>
      </c>
      <c r="K196" s="112"/>
      <c r="L196" s="112"/>
      <c r="M196" s="112"/>
      <c r="N196" s="112"/>
      <c r="O196" s="104"/>
      <c r="P196" s="104"/>
      <c r="Q196" s="104"/>
    </row>
    <row r="197" spans="1:17" ht="25.5" hidden="1" x14ac:dyDescent="0.2">
      <c r="A197" s="234"/>
      <c r="B197" s="234"/>
      <c r="C197" s="234"/>
      <c r="D197" s="364"/>
      <c r="E197" s="364"/>
      <c r="F197" s="364">
        <v>329550</v>
      </c>
      <c r="G197" s="323" t="s">
        <v>264</v>
      </c>
      <c r="H197" s="236">
        <v>33000</v>
      </c>
      <c r="I197" s="236">
        <f>J197-H197</f>
        <v>0</v>
      </c>
      <c r="J197" s="236">
        <v>33000</v>
      </c>
      <c r="K197" s="113"/>
      <c r="L197" s="113"/>
      <c r="M197" s="113"/>
      <c r="N197" s="113"/>
      <c r="O197" s="104"/>
      <c r="P197" s="104"/>
      <c r="Q197" s="104"/>
    </row>
    <row r="198" spans="1:17" ht="23.25" hidden="1" customHeight="1" x14ac:dyDescent="0.2">
      <c r="A198" s="114"/>
      <c r="B198" s="114"/>
      <c r="C198" s="114"/>
      <c r="D198" s="364"/>
      <c r="E198" s="364">
        <v>32959</v>
      </c>
      <c r="F198" s="364"/>
      <c r="G198" s="115" t="s">
        <v>267</v>
      </c>
      <c r="H198" s="119">
        <f>H199+H200</f>
        <v>39000</v>
      </c>
      <c r="I198" s="119">
        <f>I199+I200</f>
        <v>0</v>
      </c>
      <c r="J198" s="119">
        <f>J199+J200</f>
        <v>39000</v>
      </c>
      <c r="K198" s="112"/>
      <c r="L198" s="112"/>
      <c r="M198" s="112"/>
      <c r="N198" s="112"/>
      <c r="O198" s="104"/>
      <c r="P198" s="104"/>
      <c r="Q198" s="104"/>
    </row>
    <row r="199" spans="1:17" ht="25.5" hidden="1" x14ac:dyDescent="0.2">
      <c r="A199" s="234"/>
      <c r="B199" s="234"/>
      <c r="C199" s="234"/>
      <c r="D199" s="364"/>
      <c r="E199" s="364"/>
      <c r="F199" s="364">
        <v>329590</v>
      </c>
      <c r="G199" s="323" t="s">
        <v>269</v>
      </c>
      <c r="H199" s="236">
        <v>24000</v>
      </c>
      <c r="I199" s="236">
        <f t="shared" ref="I199:I200" si="28">J199-H199</f>
        <v>0</v>
      </c>
      <c r="J199" s="236">
        <v>24000</v>
      </c>
      <c r="K199" s="113"/>
      <c r="L199" s="113"/>
      <c r="M199" s="113"/>
      <c r="N199" s="113"/>
      <c r="O199" s="104"/>
      <c r="P199" s="104"/>
      <c r="Q199" s="104"/>
    </row>
    <row r="200" spans="1:17" ht="21.75" hidden="1" customHeight="1" x14ac:dyDescent="0.2">
      <c r="A200" s="234"/>
      <c r="B200" s="234"/>
      <c r="C200" s="234"/>
      <c r="D200" s="364"/>
      <c r="E200" s="364"/>
      <c r="F200" s="364">
        <v>329591</v>
      </c>
      <c r="G200" s="323" t="s">
        <v>271</v>
      </c>
      <c r="H200" s="236">
        <v>15000</v>
      </c>
      <c r="I200" s="236">
        <f t="shared" si="28"/>
        <v>0</v>
      </c>
      <c r="J200" s="236">
        <v>15000</v>
      </c>
      <c r="K200" s="113"/>
      <c r="L200" s="113"/>
      <c r="M200" s="113"/>
      <c r="N200" s="113"/>
      <c r="O200" s="104"/>
      <c r="P200" s="104"/>
      <c r="Q200" s="104"/>
    </row>
    <row r="201" spans="1:17" ht="20.100000000000001" hidden="1" customHeight="1" x14ac:dyDescent="0.2">
      <c r="A201" s="114"/>
      <c r="B201" s="114"/>
      <c r="C201" s="114"/>
      <c r="D201" s="364">
        <v>3299</v>
      </c>
      <c r="E201" s="364"/>
      <c r="F201" s="364"/>
      <c r="G201" s="115" t="s">
        <v>45</v>
      </c>
      <c r="H201" s="119">
        <f t="shared" ref="H201:J202" si="29">H202</f>
        <v>20000</v>
      </c>
      <c r="I201" s="119">
        <f t="shared" si="29"/>
        <v>30000</v>
      </c>
      <c r="J201" s="119">
        <f t="shared" si="29"/>
        <v>50000</v>
      </c>
      <c r="K201" s="111"/>
      <c r="L201" s="111"/>
      <c r="M201" s="111"/>
      <c r="N201" s="111"/>
      <c r="O201" s="104"/>
      <c r="P201" s="104"/>
      <c r="Q201" s="104"/>
    </row>
    <row r="202" spans="1:17" ht="20.100000000000001" hidden="1" customHeight="1" x14ac:dyDescent="0.2">
      <c r="A202" s="114"/>
      <c r="B202" s="114"/>
      <c r="C202" s="114"/>
      <c r="D202" s="364"/>
      <c r="E202" s="364">
        <v>32999</v>
      </c>
      <c r="F202" s="364"/>
      <c r="G202" s="115" t="s">
        <v>45</v>
      </c>
      <c r="H202" s="119">
        <f t="shared" si="29"/>
        <v>20000</v>
      </c>
      <c r="I202" s="119">
        <f t="shared" si="29"/>
        <v>30000</v>
      </c>
      <c r="J202" s="119">
        <f t="shared" si="29"/>
        <v>50000</v>
      </c>
      <c r="K202" s="112"/>
      <c r="L202" s="112"/>
      <c r="M202" s="112"/>
      <c r="N202" s="112"/>
      <c r="O202" s="104"/>
      <c r="P202" s="104"/>
      <c r="Q202" s="104"/>
    </row>
    <row r="203" spans="1:17" ht="20.100000000000001" hidden="1" customHeight="1" x14ac:dyDescent="0.2">
      <c r="A203" s="234"/>
      <c r="B203" s="234"/>
      <c r="C203" s="234"/>
      <c r="D203" s="364"/>
      <c r="E203" s="364"/>
      <c r="F203" s="364">
        <v>329990</v>
      </c>
      <c r="G203" s="323" t="s">
        <v>45</v>
      </c>
      <c r="H203" s="236">
        <v>20000</v>
      </c>
      <c r="I203" s="236">
        <f>J203-H203</f>
        <v>30000</v>
      </c>
      <c r="J203" s="236">
        <v>50000</v>
      </c>
      <c r="K203" s="113"/>
      <c r="L203" s="113"/>
      <c r="M203" s="113"/>
      <c r="N203" s="113"/>
      <c r="O203" s="104"/>
      <c r="P203" s="104"/>
      <c r="Q203" s="104"/>
    </row>
    <row r="204" spans="1:17" ht="20.100000000000001" customHeight="1" x14ac:dyDescent="0.2">
      <c r="A204" s="114"/>
      <c r="B204" s="116">
        <v>34</v>
      </c>
      <c r="C204" s="114"/>
      <c r="D204" s="364"/>
      <c r="E204" s="364"/>
      <c r="F204" s="364"/>
      <c r="G204" s="117" t="s">
        <v>51</v>
      </c>
      <c r="H204" s="253">
        <f t="shared" ref="H204:J204" si="30">H205</f>
        <v>21700</v>
      </c>
      <c r="I204" s="253">
        <f t="shared" si="30"/>
        <v>0</v>
      </c>
      <c r="J204" s="253">
        <f t="shared" si="30"/>
        <v>21700</v>
      </c>
      <c r="K204" s="100"/>
      <c r="L204" s="100"/>
      <c r="M204" s="100"/>
      <c r="N204" s="126"/>
      <c r="O204" s="104"/>
      <c r="P204" s="104"/>
      <c r="Q204" s="104"/>
    </row>
    <row r="205" spans="1:17" s="95" customFormat="1" ht="20.100000000000001" customHeight="1" x14ac:dyDescent="0.2">
      <c r="A205" s="188"/>
      <c r="B205" s="116"/>
      <c r="C205" s="116">
        <v>343</v>
      </c>
      <c r="D205" s="365"/>
      <c r="E205" s="365"/>
      <c r="F205" s="365"/>
      <c r="G205" s="203" t="s">
        <v>52</v>
      </c>
      <c r="H205" s="253">
        <f>H207+H212</f>
        <v>21700</v>
      </c>
      <c r="I205" s="253">
        <f>I207+I212</f>
        <v>0</v>
      </c>
      <c r="J205" s="253">
        <f>J207+J212</f>
        <v>21700</v>
      </c>
      <c r="K205" s="187"/>
      <c r="L205" s="187"/>
      <c r="M205" s="187"/>
      <c r="N205" s="99"/>
      <c r="O205" s="104"/>
      <c r="P205" s="104"/>
      <c r="Q205" s="104"/>
    </row>
    <row r="206" spans="1:17" ht="31.5" hidden="1" customHeight="1" x14ac:dyDescent="0.2">
      <c r="A206" s="114"/>
      <c r="B206" s="114"/>
      <c r="C206" s="114"/>
      <c r="D206" s="364">
        <v>3431</v>
      </c>
      <c r="E206" s="364"/>
      <c r="F206" s="364"/>
      <c r="G206" s="115" t="s">
        <v>53</v>
      </c>
      <c r="H206" s="119">
        <f t="shared" ref="H206:J207" si="31">H207</f>
        <v>21200</v>
      </c>
      <c r="I206" s="119">
        <f t="shared" si="31"/>
        <v>0</v>
      </c>
      <c r="J206" s="119">
        <f t="shared" si="31"/>
        <v>21200</v>
      </c>
      <c r="K206" s="111"/>
      <c r="L206" s="111"/>
      <c r="M206" s="111"/>
      <c r="N206" s="111"/>
      <c r="O206" s="104"/>
      <c r="P206" s="104"/>
      <c r="Q206" s="104"/>
    </row>
    <row r="207" spans="1:17" ht="20.100000000000001" hidden="1" customHeight="1" x14ac:dyDescent="0.2">
      <c r="A207" s="114"/>
      <c r="B207" s="114"/>
      <c r="C207" s="114"/>
      <c r="D207" s="364"/>
      <c r="E207" s="364">
        <v>34311</v>
      </c>
      <c r="F207" s="364"/>
      <c r="G207" s="115" t="s">
        <v>278</v>
      </c>
      <c r="H207" s="119">
        <f t="shared" si="31"/>
        <v>21200</v>
      </c>
      <c r="I207" s="119">
        <f t="shared" si="31"/>
        <v>0</v>
      </c>
      <c r="J207" s="119">
        <f t="shared" si="31"/>
        <v>21200</v>
      </c>
      <c r="K207" s="112"/>
      <c r="L207" s="112"/>
      <c r="M207" s="112"/>
      <c r="N207" s="112"/>
      <c r="O207" s="104"/>
      <c r="P207" s="104"/>
      <c r="Q207" s="104"/>
    </row>
    <row r="208" spans="1:17" ht="20.100000000000001" hidden="1" customHeight="1" x14ac:dyDescent="0.2">
      <c r="A208" s="234"/>
      <c r="B208" s="234"/>
      <c r="C208" s="234"/>
      <c r="D208" s="364"/>
      <c r="E208" s="364"/>
      <c r="F208" s="364">
        <v>343110</v>
      </c>
      <c r="G208" s="323" t="s">
        <v>278</v>
      </c>
      <c r="H208" s="236">
        <v>21200</v>
      </c>
      <c r="I208" s="236">
        <f>J208-H208</f>
        <v>0</v>
      </c>
      <c r="J208" s="236">
        <v>21200</v>
      </c>
      <c r="K208" s="113"/>
      <c r="L208" s="113"/>
      <c r="M208" s="113"/>
      <c r="N208" s="113"/>
      <c r="O208" s="104"/>
      <c r="P208" s="104"/>
      <c r="Q208" s="104"/>
    </row>
    <row r="209" spans="1:17" ht="20.100000000000001" hidden="1" customHeight="1" x14ac:dyDescent="0.2">
      <c r="A209" s="114"/>
      <c r="B209" s="114"/>
      <c r="C209" s="114"/>
      <c r="D209" s="364"/>
      <c r="E209" s="364">
        <v>34312</v>
      </c>
      <c r="F209" s="364"/>
      <c r="G209" s="115" t="s">
        <v>281</v>
      </c>
      <c r="H209" s="119">
        <f>H210</f>
        <v>0</v>
      </c>
      <c r="I209" s="119">
        <f>I210</f>
        <v>0</v>
      </c>
      <c r="J209" s="119">
        <f>J210</f>
        <v>0</v>
      </c>
      <c r="K209" s="112"/>
      <c r="L209" s="111"/>
      <c r="M209" s="111"/>
      <c r="N209" s="126"/>
      <c r="O209" s="104"/>
      <c r="P209" s="104"/>
      <c r="Q209" s="104"/>
    </row>
    <row r="210" spans="1:17" ht="20.100000000000001" hidden="1" customHeight="1" x14ac:dyDescent="0.2">
      <c r="A210" s="234"/>
      <c r="B210" s="234"/>
      <c r="C210" s="234"/>
      <c r="D210" s="364"/>
      <c r="E210" s="364"/>
      <c r="F210" s="364">
        <v>343120</v>
      </c>
      <c r="G210" s="115" t="s">
        <v>281</v>
      </c>
      <c r="H210" s="236">
        <v>0</v>
      </c>
      <c r="I210" s="236">
        <f>J210-H210</f>
        <v>0</v>
      </c>
      <c r="J210" s="236">
        <v>0</v>
      </c>
      <c r="K210" s="113"/>
      <c r="L210" s="111"/>
      <c r="M210" s="111"/>
      <c r="N210" s="126"/>
      <c r="O210" s="104"/>
      <c r="P210" s="104"/>
      <c r="Q210" s="104"/>
    </row>
    <row r="211" spans="1:17" ht="20.100000000000001" hidden="1" customHeight="1" x14ac:dyDescent="0.2">
      <c r="A211" s="98"/>
      <c r="B211" s="98"/>
      <c r="C211" s="114"/>
      <c r="D211" s="364">
        <v>3433</v>
      </c>
      <c r="E211" s="364"/>
      <c r="F211" s="364"/>
      <c r="G211" s="115" t="s">
        <v>54</v>
      </c>
      <c r="H211" s="119">
        <f>H212</f>
        <v>500</v>
      </c>
      <c r="I211" s="119">
        <f>I212</f>
        <v>0</v>
      </c>
      <c r="J211" s="119">
        <v>500</v>
      </c>
      <c r="K211" s="111"/>
      <c r="L211" s="111"/>
      <c r="M211" s="111"/>
      <c r="N211" s="111"/>
      <c r="O211" s="104"/>
      <c r="P211" s="104"/>
      <c r="Q211" s="104"/>
    </row>
    <row r="212" spans="1:17" ht="20.100000000000001" hidden="1" customHeight="1" x14ac:dyDescent="0.2">
      <c r="A212" s="98"/>
      <c r="B212" s="98"/>
      <c r="C212" s="114"/>
      <c r="D212" s="364"/>
      <c r="E212" s="364">
        <v>34333</v>
      </c>
      <c r="F212" s="364"/>
      <c r="G212" s="115" t="s">
        <v>54</v>
      </c>
      <c r="H212" s="119">
        <f>H213</f>
        <v>500</v>
      </c>
      <c r="I212" s="119">
        <f>I213</f>
        <v>0</v>
      </c>
      <c r="J212" s="119">
        <f>J213</f>
        <v>500</v>
      </c>
      <c r="K212" s="112"/>
      <c r="L212" s="112"/>
      <c r="M212" s="112"/>
      <c r="N212" s="112"/>
      <c r="O212" s="104"/>
      <c r="P212" s="104"/>
      <c r="Q212" s="104"/>
    </row>
    <row r="213" spans="1:17" ht="20.100000000000001" hidden="1" customHeight="1" x14ac:dyDescent="0.2">
      <c r="A213" s="231"/>
      <c r="B213" s="231"/>
      <c r="C213" s="234"/>
      <c r="D213" s="364"/>
      <c r="E213" s="364"/>
      <c r="F213" s="364">
        <v>343330</v>
      </c>
      <c r="G213" s="323" t="s">
        <v>54</v>
      </c>
      <c r="H213" s="236">
        <v>500</v>
      </c>
      <c r="I213" s="236">
        <f>J213-H213</f>
        <v>0</v>
      </c>
      <c r="J213" s="236">
        <v>500</v>
      </c>
      <c r="K213" s="113"/>
      <c r="L213" s="113"/>
      <c r="M213" s="113"/>
      <c r="N213" s="113"/>
      <c r="O213" s="104"/>
      <c r="P213" s="104"/>
      <c r="Q213" s="104"/>
    </row>
    <row r="214" spans="1:17" ht="25.5" x14ac:dyDescent="0.2">
      <c r="A214" s="231"/>
      <c r="B214" s="97">
        <v>36</v>
      </c>
      <c r="C214" s="97"/>
      <c r="D214" s="311"/>
      <c r="E214" s="312"/>
      <c r="F214" s="312"/>
      <c r="G214" s="201" t="s">
        <v>494</v>
      </c>
      <c r="H214" s="253">
        <f>H215</f>
        <v>0</v>
      </c>
      <c r="I214" s="253">
        <f t="shared" ref="I214:J214" si="32">I215</f>
        <v>248198</v>
      </c>
      <c r="J214" s="253">
        <f t="shared" si="32"/>
        <v>248198</v>
      </c>
      <c r="K214" s="100"/>
      <c r="L214" s="100"/>
      <c r="M214" s="100"/>
      <c r="N214" s="113"/>
      <c r="O214" s="104"/>
      <c r="P214" s="104"/>
      <c r="Q214" s="104"/>
    </row>
    <row r="215" spans="1:17" ht="25.5" x14ac:dyDescent="0.2">
      <c r="A215" s="231"/>
      <c r="B215" s="97"/>
      <c r="C215" s="97">
        <v>369</v>
      </c>
      <c r="D215" s="311"/>
      <c r="E215" s="312"/>
      <c r="F215" s="312"/>
      <c r="G215" s="201" t="s">
        <v>495</v>
      </c>
      <c r="H215" s="253">
        <f>H216</f>
        <v>0</v>
      </c>
      <c r="I215" s="253">
        <f t="shared" ref="I215:J215" si="33">I216</f>
        <v>248198</v>
      </c>
      <c r="J215" s="253">
        <f t="shared" si="33"/>
        <v>248198</v>
      </c>
      <c r="K215" s="187"/>
      <c r="L215" s="187"/>
      <c r="M215" s="187"/>
      <c r="N215" s="113"/>
      <c r="O215" s="104"/>
      <c r="P215" s="104"/>
      <c r="Q215" s="104"/>
    </row>
    <row r="216" spans="1:17" ht="25.5" hidden="1" x14ac:dyDescent="0.2">
      <c r="A216" s="231"/>
      <c r="B216" s="313"/>
      <c r="C216" s="114"/>
      <c r="D216" s="364">
        <v>3691</v>
      </c>
      <c r="E216" s="364"/>
      <c r="F216" s="364"/>
      <c r="G216" s="115" t="s">
        <v>496</v>
      </c>
      <c r="H216" s="236">
        <f>H217</f>
        <v>0</v>
      </c>
      <c r="I216" s="236">
        <f t="shared" ref="I216:J216" si="34">I217</f>
        <v>248198</v>
      </c>
      <c r="J216" s="236">
        <f t="shared" si="34"/>
        <v>248198</v>
      </c>
      <c r="K216" s="314"/>
      <c r="L216" s="314"/>
      <c r="M216" s="314"/>
      <c r="N216" s="113"/>
      <c r="O216" s="104"/>
      <c r="P216" s="104"/>
      <c r="Q216" s="104"/>
    </row>
    <row r="217" spans="1:17" ht="25.5" hidden="1" x14ac:dyDescent="0.2">
      <c r="A217" s="231"/>
      <c r="B217" s="313"/>
      <c r="C217" s="114"/>
      <c r="D217" s="364"/>
      <c r="E217" s="364" t="s">
        <v>497</v>
      </c>
      <c r="F217" s="364"/>
      <c r="G217" s="115" t="s">
        <v>496</v>
      </c>
      <c r="H217" s="236">
        <f>H218+H219</f>
        <v>0</v>
      </c>
      <c r="I217" s="236">
        <f t="shared" ref="I217:J217" si="35">I218+I219</f>
        <v>248198</v>
      </c>
      <c r="J217" s="236">
        <f t="shared" si="35"/>
        <v>248198</v>
      </c>
      <c r="K217" s="112"/>
      <c r="L217" s="112"/>
      <c r="M217" s="112"/>
      <c r="N217" s="113"/>
      <c r="O217" s="104"/>
      <c r="P217" s="104"/>
      <c r="Q217" s="104"/>
    </row>
    <row r="218" spans="1:17" ht="25.5" hidden="1" x14ac:dyDescent="0.2">
      <c r="A218" s="231"/>
      <c r="B218" s="313"/>
      <c r="C218" s="114"/>
      <c r="D218" s="364"/>
      <c r="E218" s="364"/>
      <c r="F218" s="364" t="s">
        <v>498</v>
      </c>
      <c r="G218" s="115" t="s">
        <v>499</v>
      </c>
      <c r="H218" s="236">
        <v>0</v>
      </c>
      <c r="I218" s="236">
        <f>J218-H218</f>
        <v>118198</v>
      </c>
      <c r="J218" s="236">
        <v>118198</v>
      </c>
      <c r="K218" s="113"/>
      <c r="L218" s="113"/>
      <c r="M218" s="113"/>
      <c r="N218" s="113"/>
      <c r="O218" s="104"/>
      <c r="P218" s="104"/>
      <c r="Q218" s="104"/>
    </row>
    <row r="219" spans="1:17" ht="25.5" hidden="1" x14ac:dyDescent="0.2">
      <c r="A219" s="231"/>
      <c r="B219" s="313"/>
      <c r="C219" s="114"/>
      <c r="D219" s="364"/>
      <c r="E219" s="364"/>
      <c r="F219" s="364" t="s">
        <v>501</v>
      </c>
      <c r="G219" s="115" t="s">
        <v>500</v>
      </c>
      <c r="H219" s="236">
        <v>0</v>
      </c>
      <c r="I219" s="236">
        <f>J219-H219</f>
        <v>130000</v>
      </c>
      <c r="J219" s="236">
        <v>130000</v>
      </c>
      <c r="K219" s="113"/>
      <c r="L219" s="113"/>
      <c r="M219" s="113"/>
      <c r="N219" s="113"/>
      <c r="O219" s="104"/>
      <c r="P219" s="104"/>
      <c r="Q219" s="104"/>
    </row>
    <row r="220" spans="1:17" ht="25.5" hidden="1" x14ac:dyDescent="0.2">
      <c r="A220" s="98"/>
      <c r="B220" s="97">
        <v>37</v>
      </c>
      <c r="C220" s="114"/>
      <c r="D220" s="364"/>
      <c r="E220" s="364"/>
      <c r="F220" s="364"/>
      <c r="G220" s="201" t="s">
        <v>55</v>
      </c>
      <c r="H220" s="119">
        <f t="shared" ref="H220:J223" si="36">H221</f>
        <v>0</v>
      </c>
      <c r="I220" s="119">
        <f t="shared" si="36"/>
        <v>0</v>
      </c>
      <c r="J220" s="119">
        <f t="shared" si="36"/>
        <v>0</v>
      </c>
      <c r="K220" s="113"/>
      <c r="L220" s="113"/>
      <c r="M220" s="113"/>
      <c r="N220" s="113"/>
      <c r="O220" s="104"/>
      <c r="P220" s="104"/>
      <c r="Q220" s="104"/>
    </row>
    <row r="221" spans="1:17" ht="20.100000000000001" hidden="1" customHeight="1" x14ac:dyDescent="0.2">
      <c r="A221" s="98"/>
      <c r="B221" s="98"/>
      <c r="C221" s="116">
        <v>372</v>
      </c>
      <c r="D221" s="364"/>
      <c r="E221" s="364"/>
      <c r="F221" s="364"/>
      <c r="G221" s="108" t="s">
        <v>327</v>
      </c>
      <c r="H221" s="119">
        <f t="shared" si="36"/>
        <v>0</v>
      </c>
      <c r="I221" s="119">
        <f t="shared" si="36"/>
        <v>0</v>
      </c>
      <c r="J221" s="119">
        <f t="shared" si="36"/>
        <v>0</v>
      </c>
      <c r="K221" s="113"/>
      <c r="L221" s="113"/>
      <c r="M221" s="113"/>
      <c r="N221" s="113"/>
      <c r="O221" s="104"/>
      <c r="P221" s="104"/>
      <c r="Q221" s="104"/>
    </row>
    <row r="222" spans="1:17" ht="20.100000000000001" hidden="1" customHeight="1" x14ac:dyDescent="0.2">
      <c r="A222" s="98"/>
      <c r="B222" s="98"/>
      <c r="C222" s="114"/>
      <c r="D222" s="364">
        <v>3721</v>
      </c>
      <c r="E222" s="364"/>
      <c r="F222" s="364"/>
      <c r="G222" s="115" t="s">
        <v>285</v>
      </c>
      <c r="H222" s="119">
        <f t="shared" si="36"/>
        <v>0</v>
      </c>
      <c r="I222" s="119">
        <f t="shared" si="36"/>
        <v>0</v>
      </c>
      <c r="J222" s="119">
        <f t="shared" si="36"/>
        <v>0</v>
      </c>
      <c r="K222" s="113"/>
      <c r="L222" s="113"/>
      <c r="M222" s="113"/>
      <c r="N222" s="113"/>
      <c r="O222" s="104"/>
      <c r="P222" s="104"/>
      <c r="Q222" s="104"/>
    </row>
    <row r="223" spans="1:17" ht="20.100000000000001" hidden="1" customHeight="1" x14ac:dyDescent="0.2">
      <c r="A223" s="98"/>
      <c r="B223" s="98"/>
      <c r="C223" s="114"/>
      <c r="D223" s="364"/>
      <c r="E223" s="364">
        <v>37215</v>
      </c>
      <c r="F223" s="364"/>
      <c r="G223" s="115" t="s">
        <v>287</v>
      </c>
      <c r="H223" s="119">
        <f t="shared" si="36"/>
        <v>0</v>
      </c>
      <c r="I223" s="119">
        <f t="shared" si="36"/>
        <v>0</v>
      </c>
      <c r="J223" s="119">
        <f t="shared" si="36"/>
        <v>0</v>
      </c>
      <c r="K223" s="113"/>
      <c r="L223" s="113"/>
      <c r="M223" s="113"/>
      <c r="N223" s="113"/>
      <c r="O223" s="104"/>
      <c r="P223" s="104"/>
      <c r="Q223" s="104"/>
    </row>
    <row r="224" spans="1:17" ht="20.100000000000001" hidden="1" customHeight="1" x14ac:dyDescent="0.2">
      <c r="A224" s="231"/>
      <c r="B224" s="231"/>
      <c r="C224" s="234"/>
      <c r="D224" s="364"/>
      <c r="E224" s="364"/>
      <c r="F224" s="364">
        <v>372150</v>
      </c>
      <c r="G224" s="115" t="s">
        <v>287</v>
      </c>
      <c r="H224" s="236">
        <v>0</v>
      </c>
      <c r="I224" s="236">
        <f>J224-H224</f>
        <v>0</v>
      </c>
      <c r="J224" s="236">
        <v>0</v>
      </c>
      <c r="K224" s="113"/>
      <c r="L224" s="113"/>
      <c r="M224" s="113"/>
      <c r="N224" s="113"/>
      <c r="O224" s="104"/>
      <c r="P224" s="104"/>
      <c r="Q224" s="104"/>
    </row>
    <row r="225" spans="1:17" ht="24.75" customHeight="1" x14ac:dyDescent="0.2">
      <c r="A225" s="107"/>
      <c r="B225" s="107"/>
      <c r="C225" s="183"/>
      <c r="D225" s="372"/>
      <c r="E225" s="372"/>
      <c r="F225" s="372"/>
      <c r="G225" s="108" t="s">
        <v>12</v>
      </c>
      <c r="H225" s="119"/>
      <c r="I225" s="119"/>
      <c r="J225" s="119"/>
      <c r="K225" s="111"/>
      <c r="L225" s="111"/>
      <c r="M225" s="111"/>
      <c r="N225" s="126"/>
      <c r="O225" s="104"/>
      <c r="P225" s="104"/>
      <c r="Q225" s="104"/>
    </row>
    <row r="226" spans="1:17" ht="30" customHeight="1" x14ac:dyDescent="0.2">
      <c r="A226" s="97">
        <v>4</v>
      </c>
      <c r="B226" s="98"/>
      <c r="C226" s="114"/>
      <c r="D226" s="364"/>
      <c r="E226" s="364"/>
      <c r="F226" s="364"/>
      <c r="G226" s="201" t="s">
        <v>5</v>
      </c>
      <c r="H226" s="253">
        <f>SUM(H227+H232)</f>
        <v>1594000</v>
      </c>
      <c r="I226" s="253">
        <f>SUM(I227+I232)</f>
        <v>357330.93</v>
      </c>
      <c r="J226" s="253">
        <f>SUM(J227+J232)</f>
        <v>1951330.9300000002</v>
      </c>
      <c r="K226" s="99"/>
      <c r="L226" s="99"/>
      <c r="M226" s="99"/>
      <c r="N226" s="99"/>
      <c r="O226" s="104"/>
      <c r="P226" s="104"/>
      <c r="Q226" s="104"/>
    </row>
    <row r="227" spans="1:17" ht="30" customHeight="1" x14ac:dyDescent="0.2">
      <c r="A227" s="98"/>
      <c r="B227" s="97">
        <v>41</v>
      </c>
      <c r="C227" s="116"/>
      <c r="D227" s="365"/>
      <c r="E227" s="365"/>
      <c r="F227" s="365"/>
      <c r="G227" s="201" t="s">
        <v>60</v>
      </c>
      <c r="H227" s="253">
        <f t="shared" ref="H227:J227" si="37">H228</f>
        <v>5000</v>
      </c>
      <c r="I227" s="253">
        <f t="shared" si="37"/>
        <v>20962.12</v>
      </c>
      <c r="J227" s="253">
        <f t="shared" si="37"/>
        <v>25962.12</v>
      </c>
      <c r="K227" s="100"/>
      <c r="L227" s="100"/>
      <c r="M227" s="100"/>
      <c r="N227" s="126"/>
      <c r="O227" s="104"/>
      <c r="P227" s="104"/>
      <c r="Q227" s="104"/>
    </row>
    <row r="228" spans="1:17" s="95" customFormat="1" ht="20.100000000000001" customHeight="1" x14ac:dyDescent="0.2">
      <c r="A228" s="186"/>
      <c r="B228" s="97"/>
      <c r="C228" s="116">
        <v>412</v>
      </c>
      <c r="D228" s="365"/>
      <c r="E228" s="365"/>
      <c r="F228" s="365"/>
      <c r="G228" s="108" t="s">
        <v>61</v>
      </c>
      <c r="H228" s="253">
        <f t="shared" ref="H228:J230" si="38">H229</f>
        <v>5000</v>
      </c>
      <c r="I228" s="253">
        <f t="shared" si="38"/>
        <v>20962.12</v>
      </c>
      <c r="J228" s="253">
        <f t="shared" si="38"/>
        <v>25962.12</v>
      </c>
      <c r="K228" s="187"/>
      <c r="L228" s="187"/>
      <c r="M228" s="187"/>
      <c r="N228" s="99"/>
      <c r="O228" s="104"/>
      <c r="P228" s="104"/>
      <c r="Q228" s="104"/>
    </row>
    <row r="229" spans="1:17" ht="20.100000000000001" hidden="1" customHeight="1" x14ac:dyDescent="0.2">
      <c r="A229" s="98"/>
      <c r="B229" s="98"/>
      <c r="C229" s="114"/>
      <c r="D229" s="364">
        <v>4123</v>
      </c>
      <c r="E229" s="364"/>
      <c r="F229" s="364"/>
      <c r="G229" s="110" t="s">
        <v>62</v>
      </c>
      <c r="H229" s="119">
        <f t="shared" si="38"/>
        <v>5000</v>
      </c>
      <c r="I229" s="119">
        <f t="shared" si="38"/>
        <v>20962.12</v>
      </c>
      <c r="J229" s="119">
        <f t="shared" si="38"/>
        <v>25962.12</v>
      </c>
      <c r="K229" s="111"/>
      <c r="L229" s="111"/>
      <c r="M229" s="111"/>
      <c r="N229" s="111"/>
      <c r="O229" s="104"/>
      <c r="P229" s="104"/>
      <c r="Q229" s="104"/>
    </row>
    <row r="230" spans="1:17" ht="20.100000000000001" hidden="1" customHeight="1" x14ac:dyDescent="0.2">
      <c r="A230" s="98"/>
      <c r="B230" s="98"/>
      <c r="C230" s="114"/>
      <c r="D230" s="364"/>
      <c r="E230" s="364">
        <v>41231</v>
      </c>
      <c r="F230" s="364"/>
      <c r="G230" s="110" t="s">
        <v>62</v>
      </c>
      <c r="H230" s="119">
        <f t="shared" si="38"/>
        <v>5000</v>
      </c>
      <c r="I230" s="119">
        <f t="shared" si="38"/>
        <v>20962.12</v>
      </c>
      <c r="J230" s="119">
        <f>J231</f>
        <v>25962.12</v>
      </c>
      <c r="K230" s="112"/>
      <c r="L230" s="112"/>
      <c r="M230" s="112"/>
      <c r="N230" s="112"/>
      <c r="O230" s="104"/>
      <c r="P230" s="104"/>
      <c r="Q230" s="104"/>
    </row>
    <row r="231" spans="1:17" ht="20.100000000000001" hidden="1" customHeight="1" x14ac:dyDescent="0.2">
      <c r="A231" s="231"/>
      <c r="B231" s="231"/>
      <c r="C231" s="234"/>
      <c r="D231" s="364"/>
      <c r="E231" s="364"/>
      <c r="F231" s="364">
        <v>412310</v>
      </c>
      <c r="G231" s="110" t="s">
        <v>62</v>
      </c>
      <c r="H231" s="236">
        <v>5000</v>
      </c>
      <c r="I231" s="236">
        <f>J231-H231</f>
        <v>20962.12</v>
      </c>
      <c r="J231" s="236">
        <v>25962.12</v>
      </c>
      <c r="K231" s="130"/>
      <c r="L231" s="130"/>
      <c r="M231" s="130"/>
      <c r="N231" s="112"/>
      <c r="O231" s="104"/>
      <c r="P231" s="104"/>
      <c r="Q231" s="104"/>
    </row>
    <row r="232" spans="1:17" ht="27" customHeight="1" x14ac:dyDescent="0.2">
      <c r="A232" s="97"/>
      <c r="B232" s="97">
        <v>42</v>
      </c>
      <c r="C232" s="116"/>
      <c r="D232" s="365"/>
      <c r="E232" s="365"/>
      <c r="F232" s="365"/>
      <c r="G232" s="201" t="s">
        <v>63</v>
      </c>
      <c r="H232" s="253">
        <f>H233+H255</f>
        <v>1589000</v>
      </c>
      <c r="I232" s="253">
        <f>I233+I255</f>
        <v>336368.81</v>
      </c>
      <c r="J232" s="253">
        <f>J233+J255</f>
        <v>1925368.81</v>
      </c>
      <c r="K232" s="100"/>
      <c r="L232" s="100"/>
      <c r="M232" s="100"/>
      <c r="N232" s="126"/>
      <c r="O232" s="104"/>
      <c r="P232" s="104"/>
      <c r="Q232" s="104"/>
    </row>
    <row r="233" spans="1:17" s="95" customFormat="1" ht="20.100000000000001" customHeight="1" x14ac:dyDescent="0.2">
      <c r="A233" s="186"/>
      <c r="B233" s="97"/>
      <c r="C233" s="116">
        <v>422</v>
      </c>
      <c r="D233" s="365"/>
      <c r="E233" s="365"/>
      <c r="F233" s="365"/>
      <c r="G233" s="117" t="s">
        <v>64</v>
      </c>
      <c r="H233" s="253">
        <f>H234+H244+H241</f>
        <v>1579000</v>
      </c>
      <c r="I233" s="253">
        <f>I234+I244+I241</f>
        <v>336368.81</v>
      </c>
      <c r="J233" s="253">
        <f>J234+J244+J241</f>
        <v>1915368.81</v>
      </c>
      <c r="K233" s="187"/>
      <c r="L233" s="187"/>
      <c r="M233" s="187"/>
      <c r="N233" s="99"/>
      <c r="O233" s="104"/>
      <c r="P233" s="104"/>
      <c r="Q233" s="104"/>
    </row>
    <row r="234" spans="1:17" s="123" customFormat="1" ht="20.100000000000001" hidden="1" customHeight="1" x14ac:dyDescent="0.2">
      <c r="A234" s="98"/>
      <c r="B234" s="98"/>
      <c r="C234" s="114"/>
      <c r="D234" s="364">
        <v>4221</v>
      </c>
      <c r="E234" s="364"/>
      <c r="F234" s="364"/>
      <c r="G234" s="183" t="s">
        <v>65</v>
      </c>
      <c r="H234" s="119">
        <f>H235+H237+H239</f>
        <v>44000</v>
      </c>
      <c r="I234" s="119">
        <f>I235+I237+I240</f>
        <v>136368.81</v>
      </c>
      <c r="J234" s="119">
        <f>J235+J237+J239</f>
        <v>180368.81</v>
      </c>
      <c r="K234" s="111"/>
      <c r="L234" s="111"/>
      <c r="M234" s="111"/>
      <c r="N234" s="111"/>
      <c r="O234" s="104"/>
      <c r="P234" s="104"/>
      <c r="Q234" s="104"/>
    </row>
    <row r="235" spans="1:17" s="123" customFormat="1" ht="20.100000000000001" hidden="1" customHeight="1" x14ac:dyDescent="0.2">
      <c r="A235" s="98"/>
      <c r="B235" s="98"/>
      <c r="C235" s="114"/>
      <c r="D235" s="364"/>
      <c r="E235" s="364">
        <v>42211</v>
      </c>
      <c r="F235" s="364"/>
      <c r="G235" s="183" t="s">
        <v>334</v>
      </c>
      <c r="H235" s="119">
        <f>H236</f>
        <v>24000</v>
      </c>
      <c r="I235" s="119">
        <f>I236</f>
        <v>136368.81</v>
      </c>
      <c r="J235" s="119">
        <f>J236</f>
        <v>160368.81</v>
      </c>
      <c r="K235" s="112"/>
      <c r="L235" s="112"/>
      <c r="M235" s="112"/>
      <c r="N235" s="112"/>
      <c r="O235" s="104"/>
      <c r="P235" s="104"/>
      <c r="Q235" s="104"/>
    </row>
    <row r="236" spans="1:17" s="123" customFormat="1" ht="20.100000000000001" hidden="1" customHeight="1" x14ac:dyDescent="0.2">
      <c r="A236" s="231"/>
      <c r="B236" s="231"/>
      <c r="C236" s="234"/>
      <c r="D236" s="364"/>
      <c r="E236" s="364"/>
      <c r="F236" s="364">
        <v>422110</v>
      </c>
      <c r="G236" s="324" t="s">
        <v>334</v>
      </c>
      <c r="H236" s="236">
        <v>24000</v>
      </c>
      <c r="I236" s="236">
        <f>J236-H236</f>
        <v>136368.81</v>
      </c>
      <c r="J236" s="236">
        <f>160369-0.19</f>
        <v>160368.81</v>
      </c>
      <c r="K236" s="130"/>
      <c r="L236" s="130"/>
      <c r="M236" s="130"/>
      <c r="N236" s="130"/>
      <c r="O236" s="104"/>
      <c r="P236" s="104"/>
      <c r="Q236" s="104"/>
    </row>
    <row r="237" spans="1:17" s="123" customFormat="1" ht="20.100000000000001" hidden="1" customHeight="1" x14ac:dyDescent="0.2">
      <c r="A237" s="98"/>
      <c r="B237" s="98"/>
      <c r="C237" s="114"/>
      <c r="D237" s="364"/>
      <c r="E237" s="364">
        <v>42212</v>
      </c>
      <c r="F237" s="364"/>
      <c r="G237" s="183" t="s">
        <v>337</v>
      </c>
      <c r="H237" s="119">
        <f>H238</f>
        <v>20000</v>
      </c>
      <c r="I237" s="119">
        <f>I238</f>
        <v>0</v>
      </c>
      <c r="J237" s="119">
        <f>J238</f>
        <v>20000</v>
      </c>
      <c r="K237" s="112"/>
      <c r="L237" s="112"/>
      <c r="M237" s="112"/>
      <c r="N237" s="112"/>
      <c r="O237" s="104"/>
      <c r="P237" s="104"/>
      <c r="Q237" s="104"/>
    </row>
    <row r="238" spans="1:17" s="123" customFormat="1" ht="20.100000000000001" hidden="1" customHeight="1" x14ac:dyDescent="0.2">
      <c r="A238" s="231"/>
      <c r="B238" s="231"/>
      <c r="C238" s="234"/>
      <c r="D238" s="364"/>
      <c r="E238" s="364"/>
      <c r="F238" s="364">
        <v>422120</v>
      </c>
      <c r="G238" s="183" t="s">
        <v>337</v>
      </c>
      <c r="H238" s="236">
        <v>20000</v>
      </c>
      <c r="I238" s="236">
        <f>J238-H238</f>
        <v>0</v>
      </c>
      <c r="J238" s="236">
        <v>20000</v>
      </c>
      <c r="K238" s="130"/>
      <c r="L238" s="130"/>
      <c r="M238" s="130"/>
      <c r="N238" s="130"/>
      <c r="O238" s="104"/>
      <c r="P238" s="104"/>
      <c r="Q238" s="104"/>
    </row>
    <row r="239" spans="1:17" s="123" customFormat="1" ht="20.100000000000001" hidden="1" customHeight="1" x14ac:dyDescent="0.2">
      <c r="A239" s="231"/>
      <c r="B239" s="231"/>
      <c r="C239" s="234"/>
      <c r="D239" s="364"/>
      <c r="E239" s="364">
        <v>42219</v>
      </c>
      <c r="F239" s="364"/>
      <c r="G239" s="183" t="s">
        <v>484</v>
      </c>
      <c r="H239" s="119">
        <f>H240</f>
        <v>0</v>
      </c>
      <c r="I239" s="119">
        <f t="shared" ref="I239:J239" si="39">I240</f>
        <v>0</v>
      </c>
      <c r="J239" s="119">
        <f t="shared" si="39"/>
        <v>0</v>
      </c>
      <c r="K239" s="130"/>
      <c r="L239" s="130"/>
      <c r="M239" s="130"/>
      <c r="N239" s="130"/>
      <c r="O239" s="104"/>
      <c r="P239" s="104"/>
      <c r="Q239" s="104"/>
    </row>
    <row r="240" spans="1:17" s="123" customFormat="1" ht="20.100000000000001" hidden="1" customHeight="1" x14ac:dyDescent="0.2">
      <c r="A240" s="231"/>
      <c r="B240" s="231"/>
      <c r="C240" s="234"/>
      <c r="D240" s="364"/>
      <c r="E240" s="364"/>
      <c r="F240" s="364">
        <v>422190</v>
      </c>
      <c r="G240" s="183" t="s">
        <v>484</v>
      </c>
      <c r="H240" s="236">
        <v>0</v>
      </c>
      <c r="I240" s="236">
        <f>J240-H240</f>
        <v>0</v>
      </c>
      <c r="J240" s="236">
        <f>50000-50000</f>
        <v>0</v>
      </c>
      <c r="K240" s="130"/>
      <c r="L240" s="130"/>
      <c r="M240" s="130"/>
      <c r="N240" s="130"/>
      <c r="O240" s="104"/>
      <c r="P240" s="104"/>
      <c r="Q240" s="104"/>
    </row>
    <row r="241" spans="1:17" s="123" customFormat="1" ht="20.100000000000001" hidden="1" customHeight="1" x14ac:dyDescent="0.2">
      <c r="A241" s="98"/>
      <c r="B241" s="98"/>
      <c r="C241" s="114"/>
      <c r="D241" s="364">
        <v>4223</v>
      </c>
      <c r="E241" s="364"/>
      <c r="F241" s="364"/>
      <c r="G241" s="183" t="s">
        <v>447</v>
      </c>
      <c r="H241" s="119">
        <f>H242</f>
        <v>20000</v>
      </c>
      <c r="I241" s="119">
        <f t="shared" ref="I241:J241" si="40">I242</f>
        <v>0</v>
      </c>
      <c r="J241" s="119">
        <f t="shared" si="40"/>
        <v>20000</v>
      </c>
      <c r="K241" s="111"/>
      <c r="L241" s="111"/>
      <c r="M241" s="111"/>
      <c r="N241" s="130"/>
      <c r="O241" s="104"/>
      <c r="P241" s="104"/>
      <c r="Q241" s="104"/>
    </row>
    <row r="242" spans="1:17" s="123" customFormat="1" ht="20.100000000000001" hidden="1" customHeight="1" x14ac:dyDescent="0.2">
      <c r="A242" s="98"/>
      <c r="B242" s="98"/>
      <c r="C242" s="114"/>
      <c r="D242" s="364"/>
      <c r="E242" s="364">
        <v>42231</v>
      </c>
      <c r="F242" s="364"/>
      <c r="G242" s="183" t="s">
        <v>448</v>
      </c>
      <c r="H242" s="119">
        <f>H243</f>
        <v>20000</v>
      </c>
      <c r="I242" s="119">
        <f t="shared" ref="I242:J242" si="41">I243</f>
        <v>0</v>
      </c>
      <c r="J242" s="119">
        <f t="shared" si="41"/>
        <v>20000</v>
      </c>
      <c r="K242" s="112"/>
      <c r="L242" s="112"/>
      <c r="M242" s="112"/>
      <c r="N242" s="130"/>
      <c r="O242" s="104"/>
      <c r="P242" s="104"/>
      <c r="Q242" s="104"/>
    </row>
    <row r="243" spans="1:17" s="123" customFormat="1" ht="20.100000000000001" hidden="1" customHeight="1" x14ac:dyDescent="0.2">
      <c r="A243" s="231"/>
      <c r="B243" s="231"/>
      <c r="C243" s="234"/>
      <c r="D243" s="364"/>
      <c r="E243" s="364"/>
      <c r="F243" s="364">
        <v>422310</v>
      </c>
      <c r="G243" s="324" t="s">
        <v>448</v>
      </c>
      <c r="H243" s="236">
        <v>20000</v>
      </c>
      <c r="I243" s="236">
        <f>J243-H243</f>
        <v>0</v>
      </c>
      <c r="J243" s="236">
        <v>20000</v>
      </c>
      <c r="K243" s="130"/>
      <c r="L243" s="130"/>
      <c r="M243" s="130"/>
      <c r="N243" s="130"/>
      <c r="O243" s="104"/>
      <c r="P243" s="104"/>
      <c r="Q243" s="104"/>
    </row>
    <row r="244" spans="1:17" ht="20.100000000000001" hidden="1" customHeight="1" x14ac:dyDescent="0.2">
      <c r="A244" s="98"/>
      <c r="B244" s="98"/>
      <c r="C244" s="114"/>
      <c r="D244" s="364">
        <v>4224</v>
      </c>
      <c r="E244" s="364"/>
      <c r="F244" s="364"/>
      <c r="G244" s="183" t="s">
        <v>66</v>
      </c>
      <c r="H244" s="119">
        <f>H245+H247</f>
        <v>1515000</v>
      </c>
      <c r="I244" s="119">
        <f>I245+I247</f>
        <v>200000</v>
      </c>
      <c r="J244" s="119">
        <f>J245+J247</f>
        <v>1715000</v>
      </c>
      <c r="K244" s="111"/>
      <c r="L244" s="111"/>
      <c r="M244" s="111"/>
      <c r="N244" s="111"/>
      <c r="O244" s="104"/>
      <c r="P244" s="104"/>
      <c r="Q244" s="104"/>
    </row>
    <row r="245" spans="1:17" ht="20.100000000000001" hidden="1" customHeight="1" x14ac:dyDescent="0.2">
      <c r="A245" s="98"/>
      <c r="B245" s="98"/>
      <c r="C245" s="114"/>
      <c r="D245" s="364"/>
      <c r="E245" s="364">
        <v>42241</v>
      </c>
      <c r="F245" s="364"/>
      <c r="G245" s="183" t="s">
        <v>340</v>
      </c>
      <c r="H245" s="119">
        <f>H246</f>
        <v>70000</v>
      </c>
      <c r="I245" s="119">
        <f>I246</f>
        <v>0</v>
      </c>
      <c r="J245" s="119">
        <f>J246</f>
        <v>70000</v>
      </c>
      <c r="K245" s="112"/>
      <c r="L245" s="112"/>
      <c r="M245" s="112"/>
      <c r="N245" s="112"/>
      <c r="O245" s="104"/>
      <c r="P245" s="104"/>
      <c r="Q245" s="104"/>
    </row>
    <row r="246" spans="1:17" s="123" customFormat="1" ht="20.100000000000001" hidden="1" customHeight="1" x14ac:dyDescent="0.2">
      <c r="A246" s="231"/>
      <c r="B246" s="231"/>
      <c r="C246" s="234"/>
      <c r="D246" s="364"/>
      <c r="E246" s="364"/>
      <c r="F246" s="364">
        <v>422410</v>
      </c>
      <c r="G246" s="324" t="s">
        <v>340</v>
      </c>
      <c r="H246" s="236">
        <v>70000</v>
      </c>
      <c r="I246" s="236">
        <f>J246-H246</f>
        <v>0</v>
      </c>
      <c r="J246" s="236">
        <v>70000</v>
      </c>
      <c r="K246" s="130"/>
      <c r="L246" s="130"/>
      <c r="M246" s="130"/>
      <c r="N246" s="121"/>
      <c r="O246" s="104"/>
      <c r="P246" s="104"/>
      <c r="Q246" s="104"/>
    </row>
    <row r="247" spans="1:17" ht="20.100000000000001" hidden="1" customHeight="1" x14ac:dyDescent="0.2">
      <c r="A247" s="98"/>
      <c r="B247" s="98"/>
      <c r="C247" s="114"/>
      <c r="D247" s="364"/>
      <c r="E247" s="364">
        <v>42242</v>
      </c>
      <c r="F247" s="364"/>
      <c r="G247" s="183" t="s">
        <v>343</v>
      </c>
      <c r="H247" s="119">
        <f>H248</f>
        <v>1445000</v>
      </c>
      <c r="I247" s="119">
        <f>I248</f>
        <v>200000</v>
      </c>
      <c r="J247" s="119">
        <f>J248</f>
        <v>1645000</v>
      </c>
      <c r="K247" s="112"/>
      <c r="L247" s="112"/>
      <c r="M247" s="112"/>
      <c r="N247" s="112"/>
      <c r="O247" s="104"/>
      <c r="P247" s="104"/>
      <c r="Q247" s="104"/>
    </row>
    <row r="248" spans="1:17" ht="20.100000000000001" hidden="1" customHeight="1" x14ac:dyDescent="0.2">
      <c r="A248" s="231"/>
      <c r="B248" s="231"/>
      <c r="C248" s="234"/>
      <c r="D248" s="364"/>
      <c r="E248" s="364"/>
      <c r="F248" s="364">
        <v>422420</v>
      </c>
      <c r="G248" s="324" t="s">
        <v>343</v>
      </c>
      <c r="H248" s="236">
        <v>1445000</v>
      </c>
      <c r="I248" s="236">
        <f>J248-H248</f>
        <v>200000</v>
      </c>
      <c r="J248" s="236">
        <v>1645000</v>
      </c>
      <c r="K248" s="130"/>
      <c r="L248" s="130"/>
      <c r="M248" s="130"/>
      <c r="N248" s="130"/>
      <c r="O248" s="104"/>
      <c r="P248" s="104"/>
      <c r="Q248" s="104"/>
    </row>
    <row r="249" spans="1:17" ht="20.100000000000001" hidden="1" customHeight="1" x14ac:dyDescent="0.2">
      <c r="A249" s="98"/>
      <c r="B249" s="98"/>
      <c r="C249" s="114">
        <v>4225</v>
      </c>
      <c r="D249" s="364"/>
      <c r="E249" s="364"/>
      <c r="F249" s="364"/>
      <c r="G249" s="183" t="s">
        <v>67</v>
      </c>
      <c r="H249" s="119">
        <v>0</v>
      </c>
      <c r="I249" s="119">
        <v>0</v>
      </c>
      <c r="J249" s="119">
        <v>0</v>
      </c>
      <c r="K249" s="111"/>
      <c r="L249" s="111"/>
      <c r="M249" s="111"/>
      <c r="N249" s="126"/>
      <c r="O249" s="104"/>
      <c r="P249" s="104"/>
      <c r="Q249" s="104"/>
    </row>
    <row r="250" spans="1:17" ht="20.100000000000001" hidden="1" customHeight="1" x14ac:dyDescent="0.2">
      <c r="A250" s="98"/>
      <c r="B250" s="98"/>
      <c r="C250" s="114">
        <v>4227</v>
      </c>
      <c r="D250" s="364"/>
      <c r="E250" s="364"/>
      <c r="F250" s="364"/>
      <c r="G250" s="183" t="s">
        <v>68</v>
      </c>
      <c r="H250" s="119">
        <v>0</v>
      </c>
      <c r="I250" s="119">
        <v>0</v>
      </c>
      <c r="J250" s="119">
        <v>0</v>
      </c>
      <c r="K250" s="111"/>
      <c r="L250" s="111"/>
      <c r="M250" s="111"/>
      <c r="N250" s="126"/>
      <c r="O250" s="104"/>
      <c r="P250" s="104"/>
      <c r="Q250" s="104"/>
    </row>
    <row r="251" spans="1:17" s="95" customFormat="1" ht="20.100000000000001" hidden="1" customHeight="1" x14ac:dyDescent="0.2">
      <c r="A251" s="97"/>
      <c r="B251" s="97"/>
      <c r="C251" s="116">
        <v>423</v>
      </c>
      <c r="D251" s="365"/>
      <c r="E251" s="365"/>
      <c r="F251" s="365"/>
      <c r="G251" s="117" t="s">
        <v>69</v>
      </c>
      <c r="H251" s="253">
        <f t="shared" ref="H251:J251" si="42">H252</f>
        <v>0</v>
      </c>
      <c r="I251" s="253">
        <f t="shared" si="42"/>
        <v>0</v>
      </c>
      <c r="J251" s="253">
        <f t="shared" si="42"/>
        <v>0</v>
      </c>
      <c r="K251" s="99"/>
      <c r="L251" s="99"/>
      <c r="M251" s="99"/>
      <c r="N251" s="99"/>
      <c r="O251" s="104"/>
      <c r="P251" s="104"/>
      <c r="Q251" s="104"/>
    </row>
    <row r="252" spans="1:17" ht="20.100000000000001" hidden="1" customHeight="1" x14ac:dyDescent="0.2">
      <c r="A252" s="98"/>
      <c r="B252" s="98"/>
      <c r="C252" s="114"/>
      <c r="D252" s="364">
        <v>4231</v>
      </c>
      <c r="E252" s="364"/>
      <c r="F252" s="364"/>
      <c r="G252" s="183" t="s">
        <v>70</v>
      </c>
      <c r="H252" s="119">
        <v>0</v>
      </c>
      <c r="I252" s="119">
        <v>0</v>
      </c>
      <c r="J252" s="119">
        <v>0</v>
      </c>
      <c r="K252" s="111"/>
      <c r="L252" s="111"/>
      <c r="M252" s="111"/>
      <c r="N252" s="111"/>
      <c r="O252" s="104"/>
      <c r="P252" s="104"/>
      <c r="Q252" s="104"/>
    </row>
    <row r="253" spans="1:17" ht="20.100000000000001" hidden="1" customHeight="1" x14ac:dyDescent="0.2">
      <c r="A253" s="98"/>
      <c r="B253" s="98"/>
      <c r="C253" s="114"/>
      <c r="D253" s="364"/>
      <c r="E253" s="364">
        <v>42311</v>
      </c>
      <c r="F253" s="364"/>
      <c r="G253" s="183" t="s">
        <v>70</v>
      </c>
      <c r="H253" s="119">
        <v>0</v>
      </c>
      <c r="I253" s="119">
        <v>0</v>
      </c>
      <c r="J253" s="119">
        <v>0</v>
      </c>
      <c r="K253" s="111"/>
      <c r="L253" s="111"/>
      <c r="M253" s="111"/>
      <c r="N253" s="111"/>
      <c r="O253" s="104"/>
      <c r="P253" s="104"/>
      <c r="Q253" s="104"/>
    </row>
    <row r="254" spans="1:17" ht="20.100000000000001" hidden="1" customHeight="1" x14ac:dyDescent="0.2">
      <c r="A254" s="231"/>
      <c r="B254" s="231"/>
      <c r="C254" s="234"/>
      <c r="D254" s="364"/>
      <c r="E254" s="364"/>
      <c r="F254" s="364">
        <v>423110</v>
      </c>
      <c r="G254" s="183" t="s">
        <v>70</v>
      </c>
      <c r="H254" s="236">
        <v>0</v>
      </c>
      <c r="I254" s="236">
        <f>J254-H254</f>
        <v>0</v>
      </c>
      <c r="J254" s="236">
        <v>0</v>
      </c>
      <c r="K254" s="111"/>
      <c r="L254" s="111"/>
      <c r="M254" s="111"/>
      <c r="N254" s="111"/>
      <c r="O254" s="104"/>
      <c r="P254" s="104"/>
      <c r="Q254" s="104"/>
    </row>
    <row r="255" spans="1:17" s="95" customFormat="1" ht="20.100000000000001" customHeight="1" x14ac:dyDescent="0.2">
      <c r="A255" s="186"/>
      <c r="B255" s="97"/>
      <c r="C255" s="116">
        <v>426</v>
      </c>
      <c r="D255" s="365"/>
      <c r="E255" s="365"/>
      <c r="F255" s="365"/>
      <c r="G255" s="246" t="s">
        <v>71</v>
      </c>
      <c r="H255" s="253">
        <f t="shared" ref="H255:J257" si="43">H256</f>
        <v>10000</v>
      </c>
      <c r="I255" s="253">
        <f t="shared" si="43"/>
        <v>0</v>
      </c>
      <c r="J255" s="253">
        <f t="shared" si="43"/>
        <v>10000</v>
      </c>
      <c r="K255" s="187"/>
      <c r="L255" s="187"/>
      <c r="M255" s="187"/>
      <c r="N255" s="99"/>
      <c r="O255" s="104"/>
      <c r="P255" s="104"/>
      <c r="Q255" s="104"/>
    </row>
    <row r="256" spans="1:17" ht="20.100000000000001" hidden="1" customHeight="1" x14ac:dyDescent="0.2">
      <c r="A256" s="132"/>
      <c r="B256" s="98"/>
      <c r="C256" s="114"/>
      <c r="D256" s="364">
        <v>4262</v>
      </c>
      <c r="E256" s="364"/>
      <c r="F256" s="364"/>
      <c r="G256" s="247" t="s">
        <v>72</v>
      </c>
      <c r="H256" s="119">
        <f t="shared" si="43"/>
        <v>10000</v>
      </c>
      <c r="I256" s="119">
        <f t="shared" si="43"/>
        <v>0</v>
      </c>
      <c r="J256" s="119">
        <f t="shared" si="43"/>
        <v>10000</v>
      </c>
      <c r="K256" s="111"/>
      <c r="L256" s="111"/>
      <c r="M256" s="111"/>
      <c r="N256" s="111"/>
      <c r="O256" s="104"/>
      <c r="P256" s="104"/>
      <c r="Q256" s="104"/>
    </row>
    <row r="257" spans="1:17" ht="20.100000000000001" hidden="1" customHeight="1" x14ac:dyDescent="0.2">
      <c r="A257" s="132"/>
      <c r="B257" s="98"/>
      <c r="C257" s="114"/>
      <c r="D257" s="364"/>
      <c r="E257" s="364">
        <v>42621</v>
      </c>
      <c r="F257" s="364"/>
      <c r="G257" s="247" t="s">
        <v>72</v>
      </c>
      <c r="H257" s="119">
        <f t="shared" si="43"/>
        <v>10000</v>
      </c>
      <c r="I257" s="119">
        <f t="shared" si="43"/>
        <v>0</v>
      </c>
      <c r="J257" s="119">
        <f t="shared" si="43"/>
        <v>10000</v>
      </c>
      <c r="K257" s="112"/>
      <c r="L257" s="112"/>
      <c r="M257" s="112"/>
      <c r="N257" s="112"/>
      <c r="O257" s="104"/>
      <c r="P257" s="104"/>
      <c r="Q257" s="104"/>
    </row>
    <row r="258" spans="1:17" s="123" customFormat="1" ht="20.100000000000001" hidden="1" customHeight="1" x14ac:dyDescent="0.2">
      <c r="A258" s="238"/>
      <c r="B258" s="231"/>
      <c r="C258" s="234"/>
      <c r="D258" s="364"/>
      <c r="E258" s="364"/>
      <c r="F258" s="364">
        <v>426210</v>
      </c>
      <c r="G258" s="325" t="s">
        <v>72</v>
      </c>
      <c r="H258" s="236">
        <v>10000</v>
      </c>
      <c r="I258" s="236">
        <f>J258-H258</f>
        <v>0</v>
      </c>
      <c r="J258" s="236">
        <v>10000</v>
      </c>
      <c r="K258" s="130"/>
      <c r="L258" s="130"/>
      <c r="M258" s="130"/>
      <c r="N258" s="121"/>
      <c r="O258" s="104"/>
      <c r="P258" s="104"/>
      <c r="Q258" s="104"/>
    </row>
    <row r="259" spans="1:17" ht="20.100000000000001" customHeight="1" x14ac:dyDescent="0.2">
      <c r="A259" s="133"/>
      <c r="B259" s="134"/>
      <c r="C259" s="134"/>
      <c r="D259" s="373"/>
      <c r="E259" s="373"/>
      <c r="F259" s="373"/>
      <c r="G259" s="135" t="s">
        <v>73</v>
      </c>
      <c r="H259" s="118">
        <f>H226+H4</f>
        <v>25711235</v>
      </c>
      <c r="I259" s="118">
        <f>I226+I4</f>
        <v>15587999.779999999</v>
      </c>
      <c r="J259" s="118">
        <f>J226+J4</f>
        <v>41299234.779999994</v>
      </c>
      <c r="K259" s="129"/>
      <c r="L259" s="129"/>
      <c r="M259" s="129"/>
      <c r="O259" s="104"/>
    </row>
    <row r="260" spans="1:17" ht="20.100000000000001" customHeight="1" x14ac:dyDescent="0.2">
      <c r="A260" s="136"/>
      <c r="B260" s="136"/>
      <c r="C260" s="136"/>
      <c r="D260" s="374"/>
      <c r="E260" s="374"/>
      <c r="F260" s="374"/>
      <c r="G260" s="322"/>
      <c r="H260" s="254"/>
      <c r="I260" s="337"/>
      <c r="J260" s="337"/>
      <c r="O260" s="104"/>
      <c r="P260" s="104"/>
      <c r="Q260" s="104"/>
    </row>
    <row r="261" spans="1:17" ht="20.100000000000001" customHeight="1" x14ac:dyDescent="0.2">
      <c r="A261" s="136"/>
      <c r="B261" s="136"/>
      <c r="C261" s="136"/>
      <c r="D261" s="374"/>
      <c r="E261" s="374"/>
      <c r="F261" s="374"/>
      <c r="G261" s="322"/>
      <c r="H261" s="254"/>
      <c r="I261" s="337"/>
      <c r="J261" s="337"/>
      <c r="K261" s="128"/>
      <c r="L261" s="128"/>
      <c r="M261" s="128"/>
      <c r="N261" s="128"/>
      <c r="O261" s="104"/>
      <c r="P261" s="104"/>
      <c r="Q261" s="104"/>
    </row>
    <row r="262" spans="1:17" ht="20.100000000000001" customHeight="1" x14ac:dyDescent="0.2">
      <c r="G262" s="131"/>
    </row>
    <row r="263" spans="1:17" ht="20.100000000000001" customHeight="1" x14ac:dyDescent="0.2">
      <c r="H263" s="131"/>
      <c r="K263" s="129"/>
    </row>
    <row r="264" spans="1:17" x14ac:dyDescent="0.2">
      <c r="K264" s="129"/>
      <c r="L264" s="129"/>
      <c r="M264" s="129"/>
    </row>
    <row r="265" spans="1:17" x14ac:dyDescent="0.2">
      <c r="H265" s="131"/>
    </row>
    <row r="266" spans="1:17" x14ac:dyDescent="0.2">
      <c r="K266" s="129"/>
      <c r="L266" s="129"/>
      <c r="M266" s="129"/>
      <c r="N266" s="129"/>
    </row>
    <row r="267" spans="1:17" x14ac:dyDescent="0.2">
      <c r="K267" s="129"/>
    </row>
    <row r="269" spans="1:17" x14ac:dyDescent="0.2">
      <c r="M269" s="129"/>
    </row>
    <row r="274" spans="13:13" x14ac:dyDescent="0.2">
      <c r="M274" s="129"/>
    </row>
  </sheetData>
  <mergeCells count="1">
    <mergeCell ref="A1:J1"/>
  </mergeCells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5"/>
  <sheetViews>
    <sheetView view="pageBreakPreview" zoomScaleNormal="100" zoomScaleSheetLayoutView="100" workbookViewId="0">
      <selection activeCell="A2" sqref="A2"/>
    </sheetView>
  </sheetViews>
  <sheetFormatPr defaultColWidth="9.140625" defaultRowHeight="12.75" x14ac:dyDescent="0.25"/>
  <cols>
    <col min="1" max="2" width="5.7109375" style="225" customWidth="1"/>
    <col min="3" max="3" width="7.7109375" style="225" customWidth="1"/>
    <col min="4" max="4" width="9.5703125" style="225" hidden="1" customWidth="1"/>
    <col min="5" max="5" width="8.7109375" style="225" hidden="1" customWidth="1"/>
    <col min="6" max="6" width="9.5703125" style="334" hidden="1" customWidth="1"/>
    <col min="7" max="7" width="6.85546875" style="230" customWidth="1"/>
    <col min="8" max="8" width="40" style="334" customWidth="1"/>
    <col min="9" max="11" width="15.140625" style="350" customWidth="1"/>
    <col min="12" max="12" width="17" style="21" hidden="1" customWidth="1"/>
    <col min="13" max="13" width="16.85546875" style="21" hidden="1" customWidth="1"/>
    <col min="14" max="14" width="20.7109375" style="22" customWidth="1"/>
    <col min="15" max="15" width="29.5703125" style="23" customWidth="1"/>
    <col min="16" max="16" width="14.140625" style="24" customWidth="1"/>
    <col min="17" max="18" width="13.28515625" style="25" bestFit="1" customWidth="1"/>
    <col min="19" max="19" width="9.140625" style="26"/>
    <col min="20" max="20" width="12.7109375" style="26" bestFit="1" customWidth="1"/>
    <col min="21" max="16384" width="9.140625" style="26"/>
  </cols>
  <sheetData>
    <row r="1" spans="1:20" ht="32.25" customHeight="1" x14ac:dyDescent="0.25">
      <c r="A1" s="388" t="s">
        <v>74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20" s="33" customFormat="1" ht="93" customHeight="1" x14ac:dyDescent="0.25">
      <c r="A2" s="255" t="s">
        <v>75</v>
      </c>
      <c r="B2" s="255" t="s">
        <v>76</v>
      </c>
      <c r="C2" s="255" t="s">
        <v>10</v>
      </c>
      <c r="D2" s="255" t="s">
        <v>77</v>
      </c>
      <c r="E2" s="255" t="s">
        <v>438</v>
      </c>
      <c r="F2" s="249"/>
      <c r="G2" s="144" t="s">
        <v>79</v>
      </c>
      <c r="H2" s="256" t="s">
        <v>80</v>
      </c>
      <c r="I2" s="335" t="s">
        <v>490</v>
      </c>
      <c r="J2" s="335" t="s">
        <v>420</v>
      </c>
      <c r="K2" s="335" t="s">
        <v>491</v>
      </c>
      <c r="L2" s="27" t="s">
        <v>1</v>
      </c>
      <c r="M2" s="28" t="s">
        <v>374</v>
      </c>
      <c r="N2" s="29"/>
      <c r="O2" s="30"/>
      <c r="P2" s="31"/>
      <c r="Q2" s="32"/>
      <c r="R2" s="32"/>
    </row>
    <row r="3" spans="1:20" s="90" customFormat="1" ht="15" customHeight="1" x14ac:dyDescent="0.25">
      <c r="A3" s="257">
        <v>1</v>
      </c>
      <c r="B3" s="257">
        <v>2</v>
      </c>
      <c r="C3" s="257">
        <v>3</v>
      </c>
      <c r="D3" s="257">
        <v>4</v>
      </c>
      <c r="E3" s="257">
        <v>5</v>
      </c>
      <c r="F3" s="257">
        <v>6</v>
      </c>
      <c r="G3" s="257">
        <v>4</v>
      </c>
      <c r="H3" s="138">
        <v>5</v>
      </c>
      <c r="I3" s="338">
        <v>6</v>
      </c>
      <c r="J3" s="338">
        <v>7</v>
      </c>
      <c r="K3" s="338">
        <v>8</v>
      </c>
      <c r="L3" s="87">
        <v>6</v>
      </c>
      <c r="M3" s="87">
        <v>7</v>
      </c>
      <c r="N3" s="320"/>
      <c r="O3" s="88"/>
      <c r="P3" s="88"/>
      <c r="Q3" s="89"/>
      <c r="R3" s="89"/>
    </row>
    <row r="4" spans="1:20" ht="32.25" customHeight="1" x14ac:dyDescent="0.25">
      <c r="A4" s="292"/>
      <c r="B4" s="292"/>
      <c r="C4" s="292"/>
      <c r="D4" s="292"/>
      <c r="E4" s="292"/>
      <c r="F4" s="291"/>
      <c r="G4" s="294"/>
      <c r="H4" s="300" t="s">
        <v>81</v>
      </c>
      <c r="I4" s="339"/>
      <c r="J4" s="339"/>
      <c r="K4" s="339"/>
      <c r="L4" s="34"/>
      <c r="M4" s="34"/>
      <c r="N4" s="35"/>
      <c r="O4" s="326"/>
      <c r="P4" s="327"/>
    </row>
    <row r="5" spans="1:20" ht="30" customHeight="1" x14ac:dyDescent="0.25">
      <c r="A5" s="219"/>
      <c r="B5" s="219"/>
      <c r="C5" s="219"/>
      <c r="D5" s="219"/>
      <c r="E5" s="219"/>
      <c r="F5" s="56"/>
      <c r="G5" s="258"/>
      <c r="H5" s="52" t="s">
        <v>481</v>
      </c>
      <c r="I5" s="340"/>
      <c r="J5" s="340"/>
      <c r="K5" s="340"/>
      <c r="L5" s="36"/>
      <c r="M5" s="36"/>
      <c r="N5" s="37"/>
      <c r="O5" s="326"/>
    </row>
    <row r="6" spans="1:20" s="33" customFormat="1" ht="20.100000000000001" customHeight="1" x14ac:dyDescent="0.25">
      <c r="A6" s="219">
        <v>3</v>
      </c>
      <c r="B6" s="219"/>
      <c r="C6" s="219"/>
      <c r="D6" s="219"/>
      <c r="E6" s="219"/>
      <c r="F6" s="56"/>
      <c r="G6" s="258"/>
      <c r="H6" s="57" t="s">
        <v>82</v>
      </c>
      <c r="I6" s="341">
        <f>I7+I43+I191+I201+I207+I212</f>
        <v>12150000</v>
      </c>
      <c r="J6" s="341">
        <f t="shared" ref="J6:K6" si="0">J7+J43+J191+J201+J207+J212</f>
        <v>12658970.610000001</v>
      </c>
      <c r="K6" s="341">
        <f t="shared" si="0"/>
        <v>24808970.609999999</v>
      </c>
      <c r="L6" s="38">
        <f>L7+L43</f>
        <v>6095000</v>
      </c>
      <c r="M6" s="38">
        <f>M7+M43</f>
        <v>6095000</v>
      </c>
      <c r="N6" s="39"/>
      <c r="O6" s="242"/>
      <c r="P6" s="41"/>
      <c r="Q6" s="32"/>
      <c r="R6" s="42"/>
    </row>
    <row r="7" spans="1:20" s="33" customFormat="1" ht="20.100000000000001" customHeight="1" x14ac:dyDescent="0.25">
      <c r="A7" s="219"/>
      <c r="B7" s="219">
        <v>31</v>
      </c>
      <c r="C7" s="219"/>
      <c r="D7" s="219"/>
      <c r="E7" s="219"/>
      <c r="F7" s="56"/>
      <c r="G7" s="258"/>
      <c r="H7" s="57" t="s">
        <v>13</v>
      </c>
      <c r="I7" s="341">
        <f>I8+I20+I34</f>
        <v>6091800</v>
      </c>
      <c r="J7" s="341">
        <f>J8+J20+J34</f>
        <v>1757702.55</v>
      </c>
      <c r="K7" s="341">
        <f>K8+K20+K34</f>
        <v>7849502.5499999998</v>
      </c>
      <c r="L7" s="43">
        <f>L8+L20+L34</f>
        <v>5176300</v>
      </c>
      <c r="M7" s="43">
        <f>M8+M20+M34</f>
        <v>5176300</v>
      </c>
      <c r="N7" s="39"/>
      <c r="O7" s="242"/>
      <c r="P7" s="31"/>
      <c r="Q7" s="42"/>
      <c r="R7" s="42"/>
    </row>
    <row r="8" spans="1:20" s="33" customFormat="1" ht="20.100000000000001" customHeight="1" x14ac:dyDescent="0.25">
      <c r="A8" s="219"/>
      <c r="B8" s="219"/>
      <c r="C8" s="219">
        <v>311</v>
      </c>
      <c r="D8" s="219"/>
      <c r="E8" s="219"/>
      <c r="F8" s="56"/>
      <c r="G8" s="227" t="s">
        <v>480</v>
      </c>
      <c r="H8" s="57" t="s">
        <v>14</v>
      </c>
      <c r="I8" s="341">
        <f>I9+I16+I13</f>
        <v>5110000</v>
      </c>
      <c r="J8" s="341">
        <f>J9+J16+J13</f>
        <v>1467402.55</v>
      </c>
      <c r="K8" s="341">
        <f>K9+K16+K13</f>
        <v>6577402.5499999998</v>
      </c>
      <c r="L8" s="44">
        <f>L9+L16</f>
        <v>4700000</v>
      </c>
      <c r="M8" s="44">
        <f>M9+M16</f>
        <v>4700000</v>
      </c>
      <c r="N8" s="39"/>
      <c r="O8" s="242"/>
      <c r="P8" s="41"/>
      <c r="Q8" s="32"/>
      <c r="R8" s="32"/>
      <c r="T8" s="45"/>
    </row>
    <row r="9" spans="1:20" ht="20.100000000000001" hidden="1" customHeight="1" x14ac:dyDescent="0.25">
      <c r="A9" s="221"/>
      <c r="B9" s="221"/>
      <c r="C9" s="221"/>
      <c r="D9" s="221">
        <v>3111</v>
      </c>
      <c r="E9" s="221"/>
      <c r="F9" s="58"/>
      <c r="G9" s="227" t="s">
        <v>480</v>
      </c>
      <c r="H9" s="52" t="s">
        <v>15</v>
      </c>
      <c r="I9" s="342">
        <f t="shared" ref="I9:M9" si="1">I10</f>
        <v>4705000</v>
      </c>
      <c r="J9" s="342">
        <f t="shared" si="1"/>
        <v>1007402.55</v>
      </c>
      <c r="K9" s="342">
        <f t="shared" si="1"/>
        <v>5712402.5499999998</v>
      </c>
      <c r="L9" s="47">
        <f t="shared" si="1"/>
        <v>4300000</v>
      </c>
      <c r="M9" s="47">
        <f t="shared" si="1"/>
        <v>4300000</v>
      </c>
      <c r="N9" s="39"/>
      <c r="O9" s="242"/>
      <c r="P9" s="48"/>
      <c r="Q9" s="49"/>
    </row>
    <row r="10" spans="1:20" ht="20.100000000000001" hidden="1" customHeight="1" x14ac:dyDescent="0.25">
      <c r="A10" s="221"/>
      <c r="B10" s="221"/>
      <c r="C10" s="221"/>
      <c r="D10" s="221"/>
      <c r="E10" s="221">
        <v>31111</v>
      </c>
      <c r="F10" s="58"/>
      <c r="G10" s="227" t="s">
        <v>480</v>
      </c>
      <c r="H10" s="52" t="s">
        <v>83</v>
      </c>
      <c r="I10" s="342">
        <f>I11+I12</f>
        <v>4705000</v>
      </c>
      <c r="J10" s="342">
        <f>J11+J12</f>
        <v>1007402.55</v>
      </c>
      <c r="K10" s="342">
        <f>K11+K12</f>
        <v>5712402.5499999998</v>
      </c>
      <c r="L10" s="47">
        <f>L11</f>
        <v>4300000</v>
      </c>
      <c r="M10" s="47">
        <f>M11</f>
        <v>4300000</v>
      </c>
      <c r="N10" s="39"/>
      <c r="O10" s="242"/>
      <c r="P10" s="328"/>
    </row>
    <row r="11" spans="1:20" ht="15" hidden="1" customHeight="1" x14ac:dyDescent="0.25">
      <c r="A11" s="221"/>
      <c r="B11" s="221"/>
      <c r="C11" s="221"/>
      <c r="D11" s="221"/>
      <c r="E11" s="221"/>
      <c r="F11" s="58">
        <v>311110</v>
      </c>
      <c r="G11" s="227" t="s">
        <v>480</v>
      </c>
      <c r="H11" s="52" t="s">
        <v>84</v>
      </c>
      <c r="I11" s="342">
        <v>4500000</v>
      </c>
      <c r="J11" s="342">
        <f>K11-I11</f>
        <v>1000000</v>
      </c>
      <c r="K11" s="342">
        <v>5500000</v>
      </c>
      <c r="L11" s="47">
        <v>4300000</v>
      </c>
      <c r="M11" s="47">
        <v>4300000</v>
      </c>
      <c r="N11" s="39"/>
      <c r="O11" s="242"/>
      <c r="P11" s="50"/>
    </row>
    <row r="12" spans="1:20" s="215" customFormat="1" ht="15" hidden="1" customHeight="1" x14ac:dyDescent="0.25">
      <c r="A12" s="221"/>
      <c r="B12" s="221"/>
      <c r="C12" s="221"/>
      <c r="D12" s="221"/>
      <c r="E12" s="221"/>
      <c r="F12" s="58">
        <v>311111</v>
      </c>
      <c r="G12" s="227" t="s">
        <v>480</v>
      </c>
      <c r="H12" s="52" t="s">
        <v>478</v>
      </c>
      <c r="I12" s="342">
        <v>205000</v>
      </c>
      <c r="J12" s="342">
        <f>K12-I12</f>
        <v>7402.5499999999884</v>
      </c>
      <c r="K12" s="342">
        <v>212402.55</v>
      </c>
      <c r="L12" s="47"/>
      <c r="M12" s="47"/>
      <c r="N12" s="243"/>
      <c r="O12" s="242"/>
      <c r="P12" s="50"/>
      <c r="Q12" s="25"/>
      <c r="R12" s="25"/>
    </row>
    <row r="13" spans="1:20" ht="14.25" hidden="1" customHeight="1" x14ac:dyDescent="0.25">
      <c r="A13" s="221"/>
      <c r="B13" s="221"/>
      <c r="C13" s="221"/>
      <c r="D13" s="221">
        <v>3113</v>
      </c>
      <c r="E13" s="221"/>
      <c r="F13" s="58"/>
      <c r="G13" s="227" t="s">
        <v>480</v>
      </c>
      <c r="H13" s="52" t="s">
        <v>16</v>
      </c>
      <c r="I13" s="342">
        <f t="shared" ref="I13:K14" si="2">I14</f>
        <v>0</v>
      </c>
      <c r="J13" s="342">
        <f t="shared" si="2"/>
        <v>85000</v>
      </c>
      <c r="K13" s="342">
        <f t="shared" si="2"/>
        <v>85000</v>
      </c>
      <c r="L13" s="47"/>
      <c r="M13" s="47"/>
      <c r="N13" s="39"/>
      <c r="O13" s="242"/>
      <c r="T13" s="51"/>
    </row>
    <row r="14" spans="1:20" ht="15" hidden="1" customHeight="1" x14ac:dyDescent="0.25">
      <c r="A14" s="221"/>
      <c r="B14" s="221"/>
      <c r="C14" s="221"/>
      <c r="D14" s="221"/>
      <c r="E14" s="221">
        <v>31131</v>
      </c>
      <c r="F14" s="58"/>
      <c r="G14" s="227" t="s">
        <v>480</v>
      </c>
      <c r="H14" s="52" t="s">
        <v>16</v>
      </c>
      <c r="I14" s="342">
        <f t="shared" si="2"/>
        <v>0</v>
      </c>
      <c r="J14" s="342">
        <f t="shared" si="2"/>
        <v>85000</v>
      </c>
      <c r="K14" s="342">
        <f t="shared" si="2"/>
        <v>85000</v>
      </c>
      <c r="L14" s="47"/>
      <c r="M14" s="47"/>
      <c r="N14" s="39"/>
      <c r="O14" s="242"/>
    </row>
    <row r="15" spans="1:20" ht="15" hidden="1" customHeight="1" x14ac:dyDescent="0.25">
      <c r="A15" s="221"/>
      <c r="B15" s="221"/>
      <c r="C15" s="221"/>
      <c r="D15" s="221"/>
      <c r="E15" s="221"/>
      <c r="F15" s="58">
        <v>311310</v>
      </c>
      <c r="G15" s="227" t="s">
        <v>480</v>
      </c>
      <c r="H15" s="52" t="s">
        <v>16</v>
      </c>
      <c r="I15" s="342">
        <v>0</v>
      </c>
      <c r="J15" s="342">
        <f>K15-I15</f>
        <v>85000</v>
      </c>
      <c r="K15" s="342">
        <v>85000</v>
      </c>
      <c r="L15" s="47"/>
      <c r="M15" s="47"/>
      <c r="N15" s="39"/>
      <c r="O15" s="242"/>
    </row>
    <row r="16" spans="1:20" ht="20.100000000000001" hidden="1" customHeight="1" x14ac:dyDescent="0.25">
      <c r="A16" s="221"/>
      <c r="B16" s="221"/>
      <c r="C16" s="221"/>
      <c r="D16" s="221">
        <v>3114</v>
      </c>
      <c r="E16" s="221"/>
      <c r="F16" s="58"/>
      <c r="G16" s="227" t="s">
        <v>480</v>
      </c>
      <c r="H16" s="52" t="s">
        <v>17</v>
      </c>
      <c r="I16" s="342">
        <f>I17</f>
        <v>405000</v>
      </c>
      <c r="J16" s="342">
        <f>J17</f>
        <v>375000</v>
      </c>
      <c r="K16" s="342">
        <f>K17</f>
        <v>780000</v>
      </c>
      <c r="L16" s="47">
        <f>L17</f>
        <v>400000</v>
      </c>
      <c r="M16" s="47">
        <f>M17</f>
        <v>400000</v>
      </c>
      <c r="N16" s="39"/>
      <c r="O16" s="242"/>
      <c r="P16" s="50"/>
      <c r="R16" s="49"/>
    </row>
    <row r="17" spans="1:20" ht="20.100000000000001" hidden="1" customHeight="1" x14ac:dyDescent="0.25">
      <c r="A17" s="221"/>
      <c r="B17" s="221"/>
      <c r="C17" s="221"/>
      <c r="D17" s="221"/>
      <c r="E17" s="221">
        <v>31141</v>
      </c>
      <c r="F17" s="58"/>
      <c r="G17" s="227" t="s">
        <v>480</v>
      </c>
      <c r="H17" s="52" t="s">
        <v>17</v>
      </c>
      <c r="I17" s="342">
        <f>I18+I19</f>
        <v>405000</v>
      </c>
      <c r="J17" s="342">
        <f t="shared" ref="J17:K17" si="3">J18+J19</f>
        <v>375000</v>
      </c>
      <c r="K17" s="342">
        <f t="shared" si="3"/>
        <v>780000</v>
      </c>
      <c r="L17" s="47">
        <f>L18</f>
        <v>400000</v>
      </c>
      <c r="M17" s="47">
        <f>M18</f>
        <v>400000</v>
      </c>
      <c r="N17" s="39"/>
      <c r="O17" s="242"/>
      <c r="P17" s="50"/>
      <c r="S17" s="51"/>
      <c r="T17" s="51"/>
    </row>
    <row r="18" spans="1:20" ht="15" hidden="1" customHeight="1" x14ac:dyDescent="0.25">
      <c r="A18" s="221"/>
      <c r="B18" s="221"/>
      <c r="C18" s="221"/>
      <c r="D18" s="221"/>
      <c r="E18" s="221"/>
      <c r="F18" s="58">
        <v>311410</v>
      </c>
      <c r="G18" s="227" t="s">
        <v>480</v>
      </c>
      <c r="H18" s="52" t="s">
        <v>17</v>
      </c>
      <c r="I18" s="342">
        <v>405000</v>
      </c>
      <c r="J18" s="342">
        <f>K18-I18</f>
        <v>105000</v>
      </c>
      <c r="K18" s="342">
        <v>510000</v>
      </c>
      <c r="L18" s="47">
        <v>400000</v>
      </c>
      <c r="M18" s="47">
        <v>400000</v>
      </c>
      <c r="N18" s="243"/>
      <c r="O18" s="242"/>
      <c r="P18" s="50"/>
      <c r="S18" s="51"/>
      <c r="T18" s="51"/>
    </row>
    <row r="19" spans="1:20" s="239" customFormat="1" ht="15" hidden="1" customHeight="1" x14ac:dyDescent="0.25">
      <c r="A19" s="221"/>
      <c r="B19" s="221"/>
      <c r="C19" s="221"/>
      <c r="D19" s="221"/>
      <c r="E19" s="221"/>
      <c r="F19" s="58">
        <v>311411</v>
      </c>
      <c r="G19" s="227" t="s">
        <v>480</v>
      </c>
      <c r="H19" s="52" t="s">
        <v>506</v>
      </c>
      <c r="I19" s="342">
        <v>0</v>
      </c>
      <c r="J19" s="342">
        <f>K19-I19</f>
        <v>270000</v>
      </c>
      <c r="K19" s="342">
        <v>270000</v>
      </c>
      <c r="L19" s="47"/>
      <c r="M19" s="47"/>
      <c r="N19" s="243"/>
      <c r="O19" s="242"/>
      <c r="P19" s="50"/>
      <c r="Q19" s="316"/>
      <c r="R19" s="316"/>
      <c r="S19" s="51"/>
      <c r="T19" s="51"/>
    </row>
    <row r="20" spans="1:20" s="33" customFormat="1" ht="20.100000000000001" customHeight="1" x14ac:dyDescent="0.25">
      <c r="A20" s="219"/>
      <c r="B20" s="219"/>
      <c r="C20" s="219">
        <v>312</v>
      </c>
      <c r="D20" s="219"/>
      <c r="E20" s="219"/>
      <c r="F20" s="56"/>
      <c r="G20" s="227" t="s">
        <v>480</v>
      </c>
      <c r="H20" s="57" t="s">
        <v>18</v>
      </c>
      <c r="I20" s="341">
        <f t="shared" ref="I20:K20" si="4">I21</f>
        <v>138800</v>
      </c>
      <c r="J20" s="341">
        <f t="shared" si="4"/>
        <v>33300</v>
      </c>
      <c r="K20" s="341">
        <f t="shared" si="4"/>
        <v>172100</v>
      </c>
      <c r="L20" s="44">
        <f>L21</f>
        <v>33700</v>
      </c>
      <c r="M20" s="44">
        <f>M21</f>
        <v>33700</v>
      </c>
      <c r="N20" s="39"/>
      <c r="O20" s="242"/>
      <c r="P20" s="41"/>
      <c r="Q20" s="32"/>
      <c r="R20" s="32"/>
    </row>
    <row r="21" spans="1:20" ht="20.100000000000001" hidden="1" customHeight="1" x14ac:dyDescent="0.25">
      <c r="A21" s="221"/>
      <c r="B21" s="221"/>
      <c r="C21" s="221"/>
      <c r="D21" s="221">
        <v>3121</v>
      </c>
      <c r="E21" s="221"/>
      <c r="F21" s="58"/>
      <c r="G21" s="227" t="s">
        <v>480</v>
      </c>
      <c r="H21" s="52" t="s">
        <v>18</v>
      </c>
      <c r="I21" s="342">
        <f>I22+I24+I32+I30+I26</f>
        <v>138800</v>
      </c>
      <c r="J21" s="342">
        <f>J22+J24+J32+J30+J26</f>
        <v>33300</v>
      </c>
      <c r="K21" s="342">
        <f>K22+K24+K32+K30+K26</f>
        <v>172100</v>
      </c>
      <c r="L21" s="47">
        <f>L22+L24+L32</f>
        <v>33700</v>
      </c>
      <c r="M21" s="47">
        <f>M22+M24+M32</f>
        <v>33700</v>
      </c>
      <c r="N21" s="39"/>
      <c r="O21" s="242"/>
      <c r="P21" s="50"/>
    </row>
    <row r="22" spans="1:20" ht="20.100000000000001" hidden="1" customHeight="1" x14ac:dyDescent="0.25">
      <c r="A22" s="221"/>
      <c r="B22" s="221"/>
      <c r="C22" s="221"/>
      <c r="D22" s="221"/>
      <c r="E22" s="218" t="s">
        <v>85</v>
      </c>
      <c r="F22" s="52"/>
      <c r="G22" s="227" t="s">
        <v>480</v>
      </c>
      <c r="H22" s="52" t="s">
        <v>86</v>
      </c>
      <c r="I22" s="342">
        <f>I23</f>
        <v>14000</v>
      </c>
      <c r="J22" s="342">
        <f>J23</f>
        <v>5300</v>
      </c>
      <c r="K22" s="342">
        <f>K23</f>
        <v>19300</v>
      </c>
      <c r="L22" s="47">
        <f>L23</f>
        <v>14000</v>
      </c>
      <c r="M22" s="47">
        <f>M23</f>
        <v>14000</v>
      </c>
      <c r="N22" s="39"/>
      <c r="O22" s="242"/>
    </row>
    <row r="23" spans="1:20" ht="20.100000000000001" hidden="1" customHeight="1" x14ac:dyDescent="0.25">
      <c r="A23" s="221"/>
      <c r="B23" s="221"/>
      <c r="C23" s="221"/>
      <c r="D23" s="221"/>
      <c r="E23" s="218"/>
      <c r="F23" s="52" t="s">
        <v>87</v>
      </c>
      <c r="G23" s="227" t="s">
        <v>480</v>
      </c>
      <c r="H23" s="52" t="s">
        <v>86</v>
      </c>
      <c r="I23" s="342">
        <v>14000</v>
      </c>
      <c r="J23" s="342">
        <f>K23-I23</f>
        <v>5300</v>
      </c>
      <c r="K23" s="342">
        <v>19300</v>
      </c>
      <c r="L23" s="47">
        <v>14000</v>
      </c>
      <c r="M23" s="47">
        <v>14000</v>
      </c>
      <c r="N23" s="39"/>
      <c r="O23" s="242"/>
    </row>
    <row r="24" spans="1:20" ht="20.100000000000001" hidden="1" customHeight="1" x14ac:dyDescent="0.25">
      <c r="A24" s="221"/>
      <c r="B24" s="221"/>
      <c r="C24" s="221"/>
      <c r="D24" s="221"/>
      <c r="E24" s="218" t="s">
        <v>88</v>
      </c>
      <c r="F24" s="52"/>
      <c r="G24" s="227" t="s">
        <v>480</v>
      </c>
      <c r="H24" s="52" t="s">
        <v>89</v>
      </c>
      <c r="I24" s="342">
        <f>I25</f>
        <v>19800</v>
      </c>
      <c r="J24" s="342">
        <f>J25</f>
        <v>0</v>
      </c>
      <c r="K24" s="342">
        <f>K25</f>
        <v>19800</v>
      </c>
      <c r="L24" s="47">
        <f>L25</f>
        <v>2000</v>
      </c>
      <c r="M24" s="47">
        <f>M25</f>
        <v>2000</v>
      </c>
      <c r="N24" s="39"/>
      <c r="O24" s="242"/>
      <c r="P24" s="50"/>
    </row>
    <row r="25" spans="1:20" ht="20.100000000000001" hidden="1" customHeight="1" x14ac:dyDescent="0.25">
      <c r="A25" s="221"/>
      <c r="B25" s="221"/>
      <c r="C25" s="221"/>
      <c r="D25" s="221"/>
      <c r="E25" s="218"/>
      <c r="F25" s="52" t="s">
        <v>90</v>
      </c>
      <c r="G25" s="227" t="s">
        <v>480</v>
      </c>
      <c r="H25" s="52" t="s">
        <v>89</v>
      </c>
      <c r="I25" s="342">
        <v>19800</v>
      </c>
      <c r="J25" s="342">
        <f>K25-I25</f>
        <v>0</v>
      </c>
      <c r="K25" s="342">
        <v>19800</v>
      </c>
      <c r="L25" s="47">
        <v>2000</v>
      </c>
      <c r="M25" s="47">
        <v>2000</v>
      </c>
      <c r="N25" s="39"/>
      <c r="O25" s="242"/>
      <c r="P25" s="50"/>
    </row>
    <row r="26" spans="1:20" ht="20.100000000000001" hidden="1" customHeight="1" x14ac:dyDescent="0.25">
      <c r="A26" s="221"/>
      <c r="B26" s="221"/>
      <c r="C26" s="221"/>
      <c r="D26" s="221"/>
      <c r="E26" s="218" t="s">
        <v>91</v>
      </c>
      <c r="F26" s="52"/>
      <c r="G26" s="227" t="s">
        <v>480</v>
      </c>
      <c r="H26" s="52" t="s">
        <v>92</v>
      </c>
      <c r="I26" s="342">
        <f>I27</f>
        <v>0</v>
      </c>
      <c r="J26" s="342">
        <f>J27</f>
        <v>28000</v>
      </c>
      <c r="K26" s="342">
        <f>K27</f>
        <v>28000</v>
      </c>
      <c r="L26" s="47"/>
      <c r="M26" s="47"/>
      <c r="N26" s="39"/>
      <c r="O26" s="242"/>
    </row>
    <row r="27" spans="1:20" ht="20.100000000000001" hidden="1" customHeight="1" x14ac:dyDescent="0.25">
      <c r="A27" s="221"/>
      <c r="B27" s="221"/>
      <c r="C27" s="221"/>
      <c r="D27" s="221"/>
      <c r="E27" s="218"/>
      <c r="F27" s="52" t="s">
        <v>93</v>
      </c>
      <c r="G27" s="227" t="s">
        <v>480</v>
      </c>
      <c r="H27" s="52" t="s">
        <v>92</v>
      </c>
      <c r="I27" s="342">
        <v>0</v>
      </c>
      <c r="J27" s="342">
        <f>K27-I27</f>
        <v>28000</v>
      </c>
      <c r="K27" s="342">
        <f>16000+12000</f>
        <v>28000</v>
      </c>
      <c r="L27" s="47"/>
      <c r="M27" s="47"/>
      <c r="N27" s="39"/>
      <c r="O27" s="242"/>
    </row>
    <row r="28" spans="1:20" ht="20.100000000000001" hidden="1" customHeight="1" x14ac:dyDescent="0.25">
      <c r="A28" s="221"/>
      <c r="B28" s="221"/>
      <c r="C28" s="221"/>
      <c r="D28" s="221"/>
      <c r="E28" s="218" t="s">
        <v>94</v>
      </c>
      <c r="F28" s="52"/>
      <c r="G28" s="227" t="s">
        <v>480</v>
      </c>
      <c r="H28" s="52" t="s">
        <v>95</v>
      </c>
      <c r="I28" s="342"/>
      <c r="J28" s="342"/>
      <c r="K28" s="342"/>
      <c r="L28" s="47"/>
      <c r="M28" s="47"/>
      <c r="N28" s="39"/>
      <c r="O28" s="242"/>
    </row>
    <row r="29" spans="1:20" ht="20.100000000000001" hidden="1" customHeight="1" x14ac:dyDescent="0.25">
      <c r="A29" s="221"/>
      <c r="B29" s="221"/>
      <c r="C29" s="221"/>
      <c r="D29" s="221"/>
      <c r="E29" s="218"/>
      <c r="F29" s="52" t="s">
        <v>96</v>
      </c>
      <c r="G29" s="227" t="s">
        <v>480</v>
      </c>
      <c r="H29" s="52" t="s">
        <v>95</v>
      </c>
      <c r="I29" s="342"/>
      <c r="J29" s="342"/>
      <c r="K29" s="342"/>
      <c r="L29" s="47"/>
      <c r="M29" s="47"/>
      <c r="N29" s="39"/>
      <c r="O29" s="242"/>
    </row>
    <row r="30" spans="1:20" s="239" customFormat="1" ht="20.100000000000001" hidden="1" customHeight="1" x14ac:dyDescent="0.25">
      <c r="A30" s="221"/>
      <c r="B30" s="221"/>
      <c r="C30" s="221"/>
      <c r="D30" s="221"/>
      <c r="E30" s="218" t="s">
        <v>299</v>
      </c>
      <c r="F30" s="52"/>
      <c r="G30" s="227" t="s">
        <v>480</v>
      </c>
      <c r="H30" s="52" t="s">
        <v>300</v>
      </c>
      <c r="I30" s="342">
        <f>I31</f>
        <v>49500</v>
      </c>
      <c r="J30" s="342">
        <f t="shared" ref="J30:K30" si="5">J31</f>
        <v>0</v>
      </c>
      <c r="K30" s="342">
        <f t="shared" si="5"/>
        <v>49500</v>
      </c>
      <c r="L30" s="47"/>
      <c r="M30" s="47"/>
      <c r="N30" s="39"/>
      <c r="O30" s="242"/>
      <c r="P30" s="24"/>
      <c r="Q30" s="309"/>
      <c r="R30" s="309"/>
    </row>
    <row r="31" spans="1:20" s="239" customFormat="1" ht="20.100000000000001" hidden="1" customHeight="1" x14ac:dyDescent="0.25">
      <c r="A31" s="221"/>
      <c r="B31" s="221"/>
      <c r="C31" s="221"/>
      <c r="D31" s="221"/>
      <c r="E31" s="218"/>
      <c r="F31" s="52" t="s">
        <v>301</v>
      </c>
      <c r="G31" s="227" t="s">
        <v>480</v>
      </c>
      <c r="H31" s="52" t="s">
        <v>300</v>
      </c>
      <c r="I31" s="342">
        <v>49500</v>
      </c>
      <c r="J31" s="342">
        <f>K31-I31</f>
        <v>0</v>
      </c>
      <c r="K31" s="342">
        <v>49500</v>
      </c>
      <c r="L31" s="47"/>
      <c r="M31" s="47"/>
      <c r="N31" s="39"/>
      <c r="O31" s="242"/>
      <c r="P31" s="24"/>
      <c r="Q31" s="309"/>
      <c r="R31" s="309"/>
    </row>
    <row r="32" spans="1:20" ht="20.100000000000001" hidden="1" customHeight="1" x14ac:dyDescent="0.25">
      <c r="A32" s="221"/>
      <c r="B32" s="221"/>
      <c r="C32" s="221"/>
      <c r="D32" s="221"/>
      <c r="E32" s="218" t="s">
        <v>97</v>
      </c>
      <c r="F32" s="52"/>
      <c r="G32" s="227" t="s">
        <v>480</v>
      </c>
      <c r="H32" s="52" t="s">
        <v>98</v>
      </c>
      <c r="I32" s="342">
        <f>I33</f>
        <v>55500</v>
      </c>
      <c r="J32" s="342">
        <f>J33</f>
        <v>0</v>
      </c>
      <c r="K32" s="342">
        <f>K33</f>
        <v>55500</v>
      </c>
      <c r="L32" s="47">
        <f>L33</f>
        <v>17700</v>
      </c>
      <c r="M32" s="47">
        <f>M33</f>
        <v>17700</v>
      </c>
      <c r="N32" s="39"/>
      <c r="O32" s="242"/>
    </row>
    <row r="33" spans="1:18" ht="34.5" hidden="1" customHeight="1" x14ac:dyDescent="0.25">
      <c r="A33" s="221"/>
      <c r="B33" s="221"/>
      <c r="C33" s="221"/>
      <c r="D33" s="221"/>
      <c r="E33" s="218"/>
      <c r="F33" s="52" t="s">
        <v>99</v>
      </c>
      <c r="G33" s="227" t="s">
        <v>480</v>
      </c>
      <c r="H33" s="52" t="s">
        <v>100</v>
      </c>
      <c r="I33" s="342">
        <v>55500</v>
      </c>
      <c r="J33" s="342">
        <f>K33-I33</f>
        <v>0</v>
      </c>
      <c r="K33" s="342">
        <v>55500</v>
      </c>
      <c r="L33" s="47">
        <v>17700</v>
      </c>
      <c r="M33" s="47">
        <v>17700</v>
      </c>
      <c r="N33" s="39"/>
      <c r="O33" s="242"/>
    </row>
    <row r="34" spans="1:18" s="33" customFormat="1" ht="20.100000000000001" customHeight="1" x14ac:dyDescent="0.25">
      <c r="A34" s="219"/>
      <c r="B34" s="219"/>
      <c r="C34" s="219">
        <v>313</v>
      </c>
      <c r="D34" s="219"/>
      <c r="E34" s="219"/>
      <c r="F34" s="56"/>
      <c r="G34" s="227" t="s">
        <v>480</v>
      </c>
      <c r="H34" s="57" t="s">
        <v>101</v>
      </c>
      <c r="I34" s="341">
        <f>I35+I40</f>
        <v>843000</v>
      </c>
      <c r="J34" s="341">
        <f>J35+J40</f>
        <v>257000</v>
      </c>
      <c r="K34" s="341">
        <f>K35+K40</f>
        <v>1100000</v>
      </c>
      <c r="L34" s="44">
        <f>L35+L40</f>
        <v>442600</v>
      </c>
      <c r="M34" s="44">
        <f>M35+M40</f>
        <v>442600</v>
      </c>
      <c r="N34" s="39"/>
      <c r="O34" s="242"/>
      <c r="P34" s="31"/>
      <c r="Q34" s="32"/>
      <c r="R34" s="32"/>
    </row>
    <row r="35" spans="1:18" ht="20.100000000000001" hidden="1" customHeight="1" x14ac:dyDescent="0.25">
      <c r="A35" s="221"/>
      <c r="B35" s="221"/>
      <c r="C35" s="221"/>
      <c r="D35" s="221">
        <v>3132</v>
      </c>
      <c r="E35" s="221"/>
      <c r="F35" s="58"/>
      <c r="G35" s="227" t="s">
        <v>480</v>
      </c>
      <c r="H35" s="52" t="s">
        <v>20</v>
      </c>
      <c r="I35" s="342">
        <f>I36+I38</f>
        <v>843000</v>
      </c>
      <c r="J35" s="342">
        <f>J36+J38</f>
        <v>257000</v>
      </c>
      <c r="K35" s="342">
        <f>K36+K38</f>
        <v>1100000</v>
      </c>
      <c r="L35" s="47">
        <f>L36+L38</f>
        <v>392600</v>
      </c>
      <c r="M35" s="47">
        <f>M36+M38</f>
        <v>392600</v>
      </c>
      <c r="N35" s="39"/>
      <c r="O35" s="242"/>
    </row>
    <row r="36" spans="1:18" ht="20.100000000000001" hidden="1" customHeight="1" x14ac:dyDescent="0.25">
      <c r="A36" s="221"/>
      <c r="B36" s="221"/>
      <c r="C36" s="221"/>
      <c r="D36" s="221"/>
      <c r="E36" s="221">
        <v>31321</v>
      </c>
      <c r="F36" s="58"/>
      <c r="G36" s="227" t="s">
        <v>480</v>
      </c>
      <c r="H36" s="52" t="s">
        <v>20</v>
      </c>
      <c r="I36" s="342">
        <f>I37</f>
        <v>843000</v>
      </c>
      <c r="J36" s="342">
        <f>J37</f>
        <v>257000</v>
      </c>
      <c r="K36" s="342">
        <f>K37</f>
        <v>1100000</v>
      </c>
      <c r="L36" s="47">
        <f>L37</f>
        <v>372600</v>
      </c>
      <c r="M36" s="47">
        <f>M37</f>
        <v>372600</v>
      </c>
      <c r="N36" s="39"/>
      <c r="O36" s="242"/>
    </row>
    <row r="37" spans="1:18" ht="20.100000000000001" hidden="1" customHeight="1" x14ac:dyDescent="0.25">
      <c r="A37" s="221"/>
      <c r="B37" s="221"/>
      <c r="C37" s="221"/>
      <c r="D37" s="221"/>
      <c r="E37" s="221"/>
      <c r="F37" s="58">
        <v>313210</v>
      </c>
      <c r="G37" s="227" t="s">
        <v>480</v>
      </c>
      <c r="H37" s="52" t="s">
        <v>20</v>
      </c>
      <c r="I37" s="342">
        <v>843000</v>
      </c>
      <c r="J37" s="342">
        <f>K37-I37</f>
        <v>257000</v>
      </c>
      <c r="K37" s="342">
        <v>1100000</v>
      </c>
      <c r="L37" s="47">
        <v>372600</v>
      </c>
      <c r="M37" s="47">
        <v>372600</v>
      </c>
      <c r="N37" s="243"/>
      <c r="O37" s="242"/>
    </row>
    <row r="38" spans="1:18" ht="30" hidden="1" customHeight="1" x14ac:dyDescent="0.25">
      <c r="A38" s="221"/>
      <c r="B38" s="221"/>
      <c r="C38" s="221"/>
      <c r="D38" s="221"/>
      <c r="E38" s="221">
        <v>31322</v>
      </c>
      <c r="F38" s="58"/>
      <c r="G38" s="227" t="s">
        <v>480</v>
      </c>
      <c r="H38" s="52" t="s">
        <v>102</v>
      </c>
      <c r="I38" s="342">
        <f>I39</f>
        <v>0</v>
      </c>
      <c r="J38" s="342">
        <f>J39</f>
        <v>0</v>
      </c>
      <c r="K38" s="342">
        <f>K39</f>
        <v>0</v>
      </c>
      <c r="L38" s="47">
        <f>L39</f>
        <v>20000</v>
      </c>
      <c r="M38" s="47">
        <f>M39</f>
        <v>20000</v>
      </c>
      <c r="N38" s="39"/>
      <c r="O38" s="242"/>
      <c r="P38" s="50"/>
    </row>
    <row r="39" spans="1:18" ht="35.25" hidden="1" customHeight="1" x14ac:dyDescent="0.25">
      <c r="A39" s="221"/>
      <c r="B39" s="221"/>
      <c r="C39" s="221"/>
      <c r="D39" s="221"/>
      <c r="E39" s="221"/>
      <c r="F39" s="58">
        <v>313220</v>
      </c>
      <c r="G39" s="227" t="s">
        <v>480</v>
      </c>
      <c r="H39" s="52" t="s">
        <v>102</v>
      </c>
      <c r="I39" s="342">
        <v>0</v>
      </c>
      <c r="J39" s="342">
        <f>K39-I39</f>
        <v>0</v>
      </c>
      <c r="K39" s="342">
        <v>0</v>
      </c>
      <c r="L39" s="47">
        <v>20000</v>
      </c>
      <c r="M39" s="47">
        <v>20000</v>
      </c>
      <c r="N39" s="39"/>
      <c r="O39" s="242"/>
      <c r="P39" s="50"/>
    </row>
    <row r="40" spans="1:18" ht="30" hidden="1" customHeight="1" x14ac:dyDescent="0.25">
      <c r="A40" s="221"/>
      <c r="B40" s="221"/>
      <c r="C40" s="221"/>
      <c r="D40" s="221">
        <v>3133</v>
      </c>
      <c r="E40" s="221"/>
      <c r="F40" s="58"/>
      <c r="G40" s="227" t="s">
        <v>480</v>
      </c>
      <c r="H40" s="52" t="s">
        <v>21</v>
      </c>
      <c r="I40" s="342">
        <f t="shared" ref="I40:M40" si="6">I41</f>
        <v>0</v>
      </c>
      <c r="J40" s="342">
        <f t="shared" si="6"/>
        <v>0</v>
      </c>
      <c r="K40" s="342">
        <f t="shared" si="6"/>
        <v>0</v>
      </c>
      <c r="L40" s="47">
        <f t="shared" si="6"/>
        <v>50000</v>
      </c>
      <c r="M40" s="47">
        <f t="shared" si="6"/>
        <v>50000</v>
      </c>
      <c r="N40" s="39"/>
      <c r="O40" s="242"/>
      <c r="P40" s="50"/>
      <c r="Q40" s="49"/>
    </row>
    <row r="41" spans="1:18" ht="30" hidden="1" customHeight="1" x14ac:dyDescent="0.25">
      <c r="A41" s="221"/>
      <c r="B41" s="221"/>
      <c r="C41" s="221"/>
      <c r="D41" s="221"/>
      <c r="E41" s="221">
        <v>31332</v>
      </c>
      <c r="F41" s="58"/>
      <c r="G41" s="227" t="s">
        <v>480</v>
      </c>
      <c r="H41" s="52" t="s">
        <v>21</v>
      </c>
      <c r="I41" s="342">
        <f>I42</f>
        <v>0</v>
      </c>
      <c r="J41" s="342">
        <f>J42</f>
        <v>0</v>
      </c>
      <c r="K41" s="342">
        <f>K42</f>
        <v>0</v>
      </c>
      <c r="L41" s="47">
        <f>L42</f>
        <v>50000</v>
      </c>
      <c r="M41" s="47">
        <f>M42</f>
        <v>50000</v>
      </c>
      <c r="N41" s="39"/>
      <c r="O41" s="242"/>
    </row>
    <row r="42" spans="1:18" ht="36.75" hidden="1" customHeight="1" x14ac:dyDescent="0.25">
      <c r="A42" s="221"/>
      <c r="B42" s="221"/>
      <c r="C42" s="221"/>
      <c r="D42" s="221"/>
      <c r="E42" s="221"/>
      <c r="F42" s="58">
        <v>313320</v>
      </c>
      <c r="G42" s="227">
        <v>46</v>
      </c>
      <c r="H42" s="52" t="s">
        <v>21</v>
      </c>
      <c r="I42" s="342">
        <v>0</v>
      </c>
      <c r="J42" s="342">
        <f>K42-I42</f>
        <v>0</v>
      </c>
      <c r="K42" s="342">
        <v>0</v>
      </c>
      <c r="L42" s="47">
        <v>50000</v>
      </c>
      <c r="M42" s="47">
        <v>50000</v>
      </c>
      <c r="N42" s="39"/>
      <c r="O42" s="242"/>
    </row>
    <row r="43" spans="1:18" s="33" customFormat="1" ht="20.100000000000001" customHeight="1" x14ac:dyDescent="0.25">
      <c r="A43" s="219"/>
      <c r="B43" s="219">
        <v>32</v>
      </c>
      <c r="C43" s="219"/>
      <c r="D43" s="219"/>
      <c r="E43" s="219"/>
      <c r="F43" s="56"/>
      <c r="G43" s="258"/>
      <c r="H43" s="57" t="s">
        <v>22</v>
      </c>
      <c r="I43" s="341">
        <f>I44+I65+I103</f>
        <v>6058200</v>
      </c>
      <c r="J43" s="341">
        <f>J44+J65+J103</f>
        <v>10653070.5</v>
      </c>
      <c r="K43" s="341">
        <f>K44+K65+K103</f>
        <v>16711270.5</v>
      </c>
      <c r="L43" s="44">
        <f>L44+L65+L103</f>
        <v>918700</v>
      </c>
      <c r="M43" s="44">
        <f>M44+M65+M103</f>
        <v>918700</v>
      </c>
      <c r="N43" s="39"/>
      <c r="O43" s="242"/>
      <c r="P43" s="31"/>
      <c r="Q43" s="32"/>
      <c r="R43" s="32"/>
    </row>
    <row r="44" spans="1:18" s="33" customFormat="1" ht="20.100000000000001" customHeight="1" x14ac:dyDescent="0.25">
      <c r="A44" s="259"/>
      <c r="B44" s="259"/>
      <c r="C44" s="219">
        <v>321</v>
      </c>
      <c r="D44" s="219"/>
      <c r="E44" s="259"/>
      <c r="F44" s="260"/>
      <c r="G44" s="227" t="s">
        <v>480</v>
      </c>
      <c r="H44" s="57" t="s">
        <v>23</v>
      </c>
      <c r="I44" s="341">
        <f>I54</f>
        <v>115000</v>
      </c>
      <c r="J44" s="341">
        <f>J54</f>
        <v>34295.5</v>
      </c>
      <c r="K44" s="341">
        <f>K54</f>
        <v>149295.5</v>
      </c>
      <c r="L44" s="54">
        <f>L54</f>
        <v>101000</v>
      </c>
      <c r="M44" s="54">
        <f>M54</f>
        <v>101000</v>
      </c>
      <c r="N44" s="39"/>
      <c r="O44" s="242"/>
      <c r="P44" s="31"/>
      <c r="Q44" s="32"/>
      <c r="R44" s="32"/>
    </row>
    <row r="45" spans="1:18" ht="20.100000000000001" hidden="1" customHeight="1" x14ac:dyDescent="0.25">
      <c r="A45" s="261"/>
      <c r="B45" s="261"/>
      <c r="C45" s="221"/>
      <c r="D45" s="221">
        <v>3211</v>
      </c>
      <c r="E45" s="261"/>
      <c r="F45" s="262"/>
      <c r="G45" s="227">
        <v>43</v>
      </c>
      <c r="H45" s="52" t="s">
        <v>24</v>
      </c>
      <c r="I45" s="342">
        <f>I46+I48+I50+I52</f>
        <v>0</v>
      </c>
      <c r="J45" s="342">
        <f>J46+J48+J50+J52</f>
        <v>0</v>
      </c>
      <c r="K45" s="342">
        <f>K46+K48+K50+K52</f>
        <v>0</v>
      </c>
      <c r="L45" s="44"/>
      <c r="M45" s="44"/>
      <c r="N45" s="39"/>
      <c r="O45" s="242"/>
    </row>
    <row r="46" spans="1:18" ht="20.100000000000001" hidden="1" customHeight="1" x14ac:dyDescent="0.25">
      <c r="A46" s="261"/>
      <c r="B46" s="261"/>
      <c r="C46" s="221"/>
      <c r="D46" s="221"/>
      <c r="E46" s="221">
        <v>32111</v>
      </c>
      <c r="F46" s="58"/>
      <c r="G46" s="227">
        <v>43</v>
      </c>
      <c r="H46" s="52" t="s">
        <v>103</v>
      </c>
      <c r="I46" s="342">
        <f>I47</f>
        <v>0</v>
      </c>
      <c r="J46" s="342">
        <f>J47</f>
        <v>0</v>
      </c>
      <c r="K46" s="342">
        <f>K47</f>
        <v>0</v>
      </c>
      <c r="L46" s="44"/>
      <c r="M46" s="44"/>
      <c r="N46" s="39"/>
      <c r="O46" s="242"/>
    </row>
    <row r="47" spans="1:18" ht="20.100000000000001" hidden="1" customHeight="1" x14ac:dyDescent="0.25">
      <c r="A47" s="261"/>
      <c r="B47" s="261"/>
      <c r="C47" s="221"/>
      <c r="D47" s="221"/>
      <c r="E47" s="221"/>
      <c r="F47" s="58">
        <v>321110</v>
      </c>
      <c r="G47" s="227">
        <v>43</v>
      </c>
      <c r="H47" s="52" t="s">
        <v>103</v>
      </c>
      <c r="I47" s="342">
        <v>0</v>
      </c>
      <c r="J47" s="342">
        <v>0</v>
      </c>
      <c r="K47" s="342">
        <f>I47+J47</f>
        <v>0</v>
      </c>
      <c r="L47" s="44"/>
      <c r="M47" s="44"/>
      <c r="N47" s="39"/>
      <c r="O47" s="242"/>
    </row>
    <row r="48" spans="1:18" ht="20.100000000000001" hidden="1" customHeight="1" x14ac:dyDescent="0.25">
      <c r="A48" s="261"/>
      <c r="B48" s="261"/>
      <c r="C48" s="221"/>
      <c r="D48" s="221"/>
      <c r="E48" s="221">
        <v>32113</v>
      </c>
      <c r="F48" s="58"/>
      <c r="G48" s="227">
        <v>43</v>
      </c>
      <c r="H48" s="52" t="s">
        <v>104</v>
      </c>
      <c r="I48" s="342">
        <f>I49</f>
        <v>0</v>
      </c>
      <c r="J48" s="342">
        <f>J49</f>
        <v>0</v>
      </c>
      <c r="K48" s="342">
        <f>K49</f>
        <v>0</v>
      </c>
      <c r="L48" s="44"/>
      <c r="M48" s="44"/>
      <c r="N48" s="39"/>
      <c r="O48" s="242"/>
    </row>
    <row r="49" spans="1:16" ht="20.100000000000001" hidden="1" customHeight="1" x14ac:dyDescent="0.25">
      <c r="A49" s="261"/>
      <c r="B49" s="261"/>
      <c r="C49" s="221"/>
      <c r="D49" s="221"/>
      <c r="E49" s="221"/>
      <c r="F49" s="58">
        <v>321130</v>
      </c>
      <c r="G49" s="227">
        <v>43</v>
      </c>
      <c r="H49" s="52" t="s">
        <v>104</v>
      </c>
      <c r="I49" s="342">
        <v>0</v>
      </c>
      <c r="J49" s="342">
        <v>0</v>
      </c>
      <c r="K49" s="342">
        <f>I49+J49</f>
        <v>0</v>
      </c>
      <c r="L49" s="44"/>
      <c r="M49" s="44"/>
      <c r="N49" s="39"/>
      <c r="O49" s="242"/>
    </row>
    <row r="50" spans="1:16" ht="20.100000000000001" hidden="1" customHeight="1" x14ac:dyDescent="0.25">
      <c r="A50" s="261"/>
      <c r="B50" s="261"/>
      <c r="C50" s="221"/>
      <c r="D50" s="221"/>
      <c r="E50" s="221">
        <v>32115</v>
      </c>
      <c r="F50" s="58"/>
      <c r="G50" s="227">
        <v>43</v>
      </c>
      <c r="H50" s="52" t="s">
        <v>105</v>
      </c>
      <c r="I50" s="342">
        <f>I51</f>
        <v>0</v>
      </c>
      <c r="J50" s="342">
        <f>J51</f>
        <v>0</v>
      </c>
      <c r="K50" s="342">
        <f>K51</f>
        <v>0</v>
      </c>
      <c r="L50" s="44"/>
      <c r="M50" s="44"/>
      <c r="N50" s="39"/>
      <c r="O50" s="242"/>
    </row>
    <row r="51" spans="1:16" ht="20.100000000000001" hidden="1" customHeight="1" x14ac:dyDescent="0.25">
      <c r="A51" s="261"/>
      <c r="B51" s="261"/>
      <c r="C51" s="221"/>
      <c r="D51" s="221"/>
      <c r="E51" s="221"/>
      <c r="F51" s="58">
        <v>321150</v>
      </c>
      <c r="G51" s="227">
        <v>43</v>
      </c>
      <c r="H51" s="52" t="s">
        <v>105</v>
      </c>
      <c r="I51" s="342">
        <v>0</v>
      </c>
      <c r="J51" s="342">
        <v>0</v>
      </c>
      <c r="K51" s="342">
        <f>I51+J51</f>
        <v>0</v>
      </c>
      <c r="L51" s="44"/>
      <c r="M51" s="44"/>
      <c r="N51" s="39"/>
      <c r="O51" s="242"/>
    </row>
    <row r="52" spans="1:16" ht="20.100000000000001" hidden="1" customHeight="1" x14ac:dyDescent="0.25">
      <c r="A52" s="261"/>
      <c r="B52" s="261"/>
      <c r="C52" s="221"/>
      <c r="D52" s="221"/>
      <c r="E52" s="221">
        <v>32119</v>
      </c>
      <c r="F52" s="58"/>
      <c r="G52" s="227">
        <v>43</v>
      </c>
      <c r="H52" s="52" t="s">
        <v>106</v>
      </c>
      <c r="I52" s="342">
        <f>I53</f>
        <v>0</v>
      </c>
      <c r="J52" s="342">
        <f>J53</f>
        <v>0</v>
      </c>
      <c r="K52" s="342">
        <f>K53</f>
        <v>0</v>
      </c>
      <c r="L52" s="44"/>
      <c r="M52" s="44"/>
      <c r="N52" s="39"/>
      <c r="O52" s="242"/>
    </row>
    <row r="53" spans="1:16" ht="20.100000000000001" hidden="1" customHeight="1" x14ac:dyDescent="0.25">
      <c r="A53" s="261"/>
      <c r="B53" s="261"/>
      <c r="C53" s="221"/>
      <c r="D53" s="221"/>
      <c r="E53" s="221"/>
      <c r="F53" s="58">
        <v>321190</v>
      </c>
      <c r="G53" s="227">
        <v>43</v>
      </c>
      <c r="H53" s="52" t="s">
        <v>106</v>
      </c>
      <c r="I53" s="342">
        <v>0</v>
      </c>
      <c r="J53" s="342">
        <v>0</v>
      </c>
      <c r="K53" s="342">
        <f>I53+J53</f>
        <v>0</v>
      </c>
      <c r="L53" s="44"/>
      <c r="M53" s="44"/>
      <c r="N53" s="39"/>
      <c r="O53" s="242"/>
    </row>
    <row r="54" spans="1:16" ht="30" hidden="1" customHeight="1" x14ac:dyDescent="0.25">
      <c r="A54" s="261"/>
      <c r="B54" s="261"/>
      <c r="C54" s="221"/>
      <c r="D54" s="221">
        <v>3212</v>
      </c>
      <c r="E54" s="261"/>
      <c r="F54" s="262"/>
      <c r="G54" s="227" t="s">
        <v>480</v>
      </c>
      <c r="H54" s="52" t="s">
        <v>25</v>
      </c>
      <c r="I54" s="342">
        <f>I55+I57</f>
        <v>115000</v>
      </c>
      <c r="J54" s="342">
        <f>J55+J57</f>
        <v>34295.5</v>
      </c>
      <c r="K54" s="342">
        <f>K55+K57</f>
        <v>149295.5</v>
      </c>
      <c r="L54" s="47">
        <f>L55+L57</f>
        <v>101000</v>
      </c>
      <c r="M54" s="47">
        <f>M55+M57</f>
        <v>101000</v>
      </c>
      <c r="N54" s="39"/>
      <c r="O54" s="242"/>
    </row>
    <row r="55" spans="1:16" ht="20.100000000000001" hidden="1" customHeight="1" x14ac:dyDescent="0.25">
      <c r="A55" s="261"/>
      <c r="B55" s="261"/>
      <c r="C55" s="221"/>
      <c r="D55" s="221"/>
      <c r="E55" s="221">
        <v>32121</v>
      </c>
      <c r="F55" s="58"/>
      <c r="G55" s="227" t="s">
        <v>480</v>
      </c>
      <c r="H55" s="52" t="s">
        <v>107</v>
      </c>
      <c r="I55" s="342">
        <f>I56</f>
        <v>90000</v>
      </c>
      <c r="J55" s="342">
        <f>J56</f>
        <v>50000</v>
      </c>
      <c r="K55" s="342">
        <f>K56</f>
        <v>140000</v>
      </c>
      <c r="L55" s="47">
        <f>L56</f>
        <v>81000</v>
      </c>
      <c r="M55" s="47">
        <f>M56</f>
        <v>81000</v>
      </c>
      <c r="N55" s="39"/>
      <c r="O55" s="242"/>
    </row>
    <row r="56" spans="1:16" ht="20.100000000000001" hidden="1" customHeight="1" x14ac:dyDescent="0.25">
      <c r="A56" s="261"/>
      <c r="B56" s="261"/>
      <c r="C56" s="221"/>
      <c r="D56" s="221"/>
      <c r="E56" s="221"/>
      <c r="F56" s="58">
        <v>321210</v>
      </c>
      <c r="G56" s="227" t="s">
        <v>480</v>
      </c>
      <c r="H56" s="52" t="s">
        <v>107</v>
      </c>
      <c r="I56" s="342">
        <v>90000</v>
      </c>
      <c r="J56" s="342">
        <f>K56-I56</f>
        <v>50000</v>
      </c>
      <c r="K56" s="342">
        <v>140000</v>
      </c>
      <c r="L56" s="47">
        <v>81000</v>
      </c>
      <c r="M56" s="47">
        <v>81000</v>
      </c>
      <c r="N56" s="39"/>
      <c r="O56" s="242"/>
    </row>
    <row r="57" spans="1:16" ht="20.100000000000001" hidden="1" customHeight="1" x14ac:dyDescent="0.25">
      <c r="A57" s="261"/>
      <c r="B57" s="261"/>
      <c r="C57" s="221"/>
      <c r="D57" s="221"/>
      <c r="E57" s="221">
        <v>32123</v>
      </c>
      <c r="F57" s="58"/>
      <c r="G57" s="227" t="s">
        <v>480</v>
      </c>
      <c r="H57" s="52" t="s">
        <v>108</v>
      </c>
      <c r="I57" s="342">
        <f>I58</f>
        <v>25000</v>
      </c>
      <c r="J57" s="342">
        <f>J58</f>
        <v>-15704.5</v>
      </c>
      <c r="K57" s="342">
        <f>K58</f>
        <v>9295.5</v>
      </c>
      <c r="L57" s="47">
        <f>L58</f>
        <v>20000</v>
      </c>
      <c r="M57" s="47">
        <f>M58</f>
        <v>20000</v>
      </c>
      <c r="N57" s="39"/>
      <c r="O57" s="242"/>
    </row>
    <row r="58" spans="1:16" ht="20.100000000000001" hidden="1" customHeight="1" x14ac:dyDescent="0.25">
      <c r="A58" s="261"/>
      <c r="B58" s="261"/>
      <c r="C58" s="221"/>
      <c r="D58" s="221"/>
      <c r="E58" s="221"/>
      <c r="F58" s="58">
        <v>321230</v>
      </c>
      <c r="G58" s="227">
        <v>46</v>
      </c>
      <c r="H58" s="52" t="s">
        <v>108</v>
      </c>
      <c r="I58" s="342">
        <v>25000</v>
      </c>
      <c r="J58" s="342">
        <f>K58-I58</f>
        <v>-15704.5</v>
      </c>
      <c r="K58" s="342">
        <v>9295.5</v>
      </c>
      <c r="L58" s="47">
        <v>20000</v>
      </c>
      <c r="M58" s="47">
        <v>20000</v>
      </c>
      <c r="N58" s="243"/>
      <c r="O58" s="242"/>
    </row>
    <row r="59" spans="1:16" ht="20.100000000000001" hidden="1" customHeight="1" x14ac:dyDescent="0.25">
      <c r="A59" s="261"/>
      <c r="B59" s="261"/>
      <c r="C59" s="221"/>
      <c r="D59" s="221">
        <v>3213</v>
      </c>
      <c r="E59" s="261"/>
      <c r="F59" s="262"/>
      <c r="G59" s="227">
        <v>43</v>
      </c>
      <c r="H59" s="52" t="s">
        <v>26</v>
      </c>
      <c r="I59" s="342"/>
      <c r="J59" s="342"/>
      <c r="K59" s="342"/>
      <c r="L59" s="44"/>
      <c r="M59" s="44"/>
      <c r="N59" s="39"/>
      <c r="O59" s="242"/>
      <c r="P59" s="50"/>
    </row>
    <row r="60" spans="1:16" ht="20.100000000000001" hidden="1" customHeight="1" x14ac:dyDescent="0.25">
      <c r="A60" s="261"/>
      <c r="B60" s="261"/>
      <c r="C60" s="261"/>
      <c r="D60" s="261"/>
      <c r="E60" s="218" t="s">
        <v>109</v>
      </c>
      <c r="F60" s="52"/>
      <c r="G60" s="227">
        <v>43</v>
      </c>
      <c r="H60" s="52" t="s">
        <v>110</v>
      </c>
      <c r="I60" s="342"/>
      <c r="J60" s="342"/>
      <c r="K60" s="342"/>
      <c r="L60" s="44"/>
      <c r="M60" s="44"/>
      <c r="N60" s="39"/>
      <c r="O60" s="242"/>
    </row>
    <row r="61" spans="1:16" ht="20.100000000000001" hidden="1" customHeight="1" x14ac:dyDescent="0.25">
      <c r="A61" s="261"/>
      <c r="B61" s="261"/>
      <c r="C61" s="261"/>
      <c r="D61" s="261"/>
      <c r="E61" s="218"/>
      <c r="F61" s="52" t="s">
        <v>111</v>
      </c>
      <c r="G61" s="227">
        <v>43</v>
      </c>
      <c r="H61" s="52" t="s">
        <v>112</v>
      </c>
      <c r="I61" s="342"/>
      <c r="J61" s="342"/>
      <c r="K61" s="342"/>
      <c r="L61" s="44"/>
      <c r="M61" s="44"/>
      <c r="N61" s="39"/>
      <c r="O61" s="242"/>
    </row>
    <row r="62" spans="1:16" ht="32.25" hidden="1" customHeight="1" x14ac:dyDescent="0.25">
      <c r="A62" s="261"/>
      <c r="B62" s="261"/>
      <c r="C62" s="261"/>
      <c r="D62" s="261"/>
      <c r="E62" s="218"/>
      <c r="F62" s="52" t="s">
        <v>113</v>
      </c>
      <c r="G62" s="227">
        <v>46</v>
      </c>
      <c r="H62" s="52" t="s">
        <v>114</v>
      </c>
      <c r="I62" s="342"/>
      <c r="J62" s="342"/>
      <c r="K62" s="342"/>
      <c r="L62" s="44"/>
      <c r="M62" s="44"/>
      <c r="N62" s="39"/>
      <c r="O62" s="242"/>
    </row>
    <row r="63" spans="1:16" ht="20.100000000000001" hidden="1" customHeight="1" x14ac:dyDescent="0.25">
      <c r="A63" s="261"/>
      <c r="B63" s="261"/>
      <c r="C63" s="261"/>
      <c r="D63" s="261"/>
      <c r="E63" s="218" t="s">
        <v>115</v>
      </c>
      <c r="F63" s="52"/>
      <c r="G63" s="227">
        <v>42</v>
      </c>
      <c r="H63" s="52" t="s">
        <v>116</v>
      </c>
      <c r="I63" s="342"/>
      <c r="J63" s="342"/>
      <c r="K63" s="342"/>
      <c r="L63" s="44"/>
      <c r="M63" s="44"/>
      <c r="N63" s="39"/>
      <c r="O63" s="242"/>
    </row>
    <row r="64" spans="1:16" ht="20.100000000000001" hidden="1" customHeight="1" x14ac:dyDescent="0.25">
      <c r="A64" s="261"/>
      <c r="B64" s="261"/>
      <c r="C64" s="261"/>
      <c r="D64" s="261"/>
      <c r="E64" s="218"/>
      <c r="F64" s="52" t="s">
        <v>117</v>
      </c>
      <c r="G64" s="227">
        <v>43</v>
      </c>
      <c r="H64" s="52" t="s">
        <v>116</v>
      </c>
      <c r="I64" s="342"/>
      <c r="J64" s="342"/>
      <c r="K64" s="342"/>
      <c r="L64" s="44"/>
      <c r="M64" s="44"/>
      <c r="N64" s="39"/>
      <c r="O64" s="242"/>
    </row>
    <row r="65" spans="1:18" s="33" customFormat="1" ht="20.100000000000001" customHeight="1" x14ac:dyDescent="0.25">
      <c r="A65" s="219"/>
      <c r="B65" s="219"/>
      <c r="C65" s="219">
        <v>322</v>
      </c>
      <c r="D65" s="219"/>
      <c r="E65" s="219"/>
      <c r="F65" s="56"/>
      <c r="G65" s="227" t="s">
        <v>480</v>
      </c>
      <c r="H65" s="57" t="s">
        <v>27</v>
      </c>
      <c r="I65" s="341">
        <f>I66+I79+I84+I92+I95+I100</f>
        <v>5908900</v>
      </c>
      <c r="J65" s="341">
        <f>J66+J79+J84+J92+J95+J100</f>
        <v>10340575</v>
      </c>
      <c r="K65" s="341">
        <f>K66+K79+K84+K92+K95+K100</f>
        <v>16249475</v>
      </c>
      <c r="L65" s="44">
        <f>L66+L79</f>
        <v>800000</v>
      </c>
      <c r="M65" s="44">
        <f>M66+M79</f>
        <v>800000</v>
      </c>
      <c r="N65" s="39"/>
      <c r="O65" s="242"/>
      <c r="P65" s="329"/>
      <c r="Q65" s="32"/>
      <c r="R65" s="32"/>
    </row>
    <row r="66" spans="1:18" ht="20.100000000000001" hidden="1" customHeight="1" x14ac:dyDescent="0.25">
      <c r="A66" s="221"/>
      <c r="B66" s="221"/>
      <c r="C66" s="221"/>
      <c r="D66" s="221">
        <v>3221</v>
      </c>
      <c r="E66" s="221"/>
      <c r="F66" s="58"/>
      <c r="G66" s="227" t="s">
        <v>480</v>
      </c>
      <c r="H66" s="52" t="s">
        <v>118</v>
      </c>
      <c r="I66" s="342">
        <f>I67+I71+I73+I75+I77</f>
        <v>18000</v>
      </c>
      <c r="J66" s="342">
        <f>J67+J71+J73+J75+J77</f>
        <v>35000</v>
      </c>
      <c r="K66" s="342">
        <f>K67+K71+K73+K75+K77</f>
        <v>53000</v>
      </c>
      <c r="L66" s="47">
        <f>L67</f>
        <v>50000</v>
      </c>
      <c r="M66" s="47">
        <f>M67</f>
        <v>50000</v>
      </c>
      <c r="N66" s="39"/>
      <c r="O66" s="242"/>
    </row>
    <row r="67" spans="1:18" ht="20.100000000000001" hidden="1" customHeight="1" x14ac:dyDescent="0.25">
      <c r="A67" s="221"/>
      <c r="B67" s="221"/>
      <c r="C67" s="221"/>
      <c r="D67" s="221"/>
      <c r="E67" s="218" t="s">
        <v>119</v>
      </c>
      <c r="F67" s="52"/>
      <c r="G67" s="227" t="s">
        <v>480</v>
      </c>
      <c r="H67" s="52" t="s">
        <v>120</v>
      </c>
      <c r="I67" s="342">
        <f>I69+I70</f>
        <v>18000</v>
      </c>
      <c r="J67" s="342">
        <f>J69+J70</f>
        <v>14000</v>
      </c>
      <c r="K67" s="342">
        <f>K69+K70</f>
        <v>32000</v>
      </c>
      <c r="L67" s="47">
        <f>L69+L70</f>
        <v>50000</v>
      </c>
      <c r="M67" s="47">
        <f>M69+M70</f>
        <v>50000</v>
      </c>
      <c r="N67" s="39"/>
      <c r="O67" s="242"/>
      <c r="P67" s="330"/>
    </row>
    <row r="68" spans="1:18" ht="20.100000000000001" hidden="1" customHeight="1" x14ac:dyDescent="0.25">
      <c r="A68" s="221"/>
      <c r="B68" s="221"/>
      <c r="C68" s="221"/>
      <c r="D68" s="221"/>
      <c r="E68" s="218"/>
      <c r="F68" s="52"/>
      <c r="G68" s="227" t="s">
        <v>480</v>
      </c>
      <c r="H68" s="52"/>
      <c r="I68" s="342"/>
      <c r="J68" s="342"/>
      <c r="K68" s="342"/>
      <c r="L68" s="47"/>
      <c r="M68" s="47"/>
      <c r="N68" s="39"/>
      <c r="O68" s="242"/>
    </row>
    <row r="69" spans="1:18" ht="20.100000000000001" hidden="1" customHeight="1" x14ac:dyDescent="0.25">
      <c r="A69" s="221"/>
      <c r="B69" s="221"/>
      <c r="C69" s="221"/>
      <c r="D69" s="221"/>
      <c r="E69" s="218"/>
      <c r="F69" s="52" t="s">
        <v>121</v>
      </c>
      <c r="G69" s="227" t="s">
        <v>480</v>
      </c>
      <c r="H69" s="52" t="s">
        <v>120</v>
      </c>
      <c r="I69" s="342">
        <v>15000</v>
      </c>
      <c r="J69" s="342">
        <f>K69-I69</f>
        <v>5000</v>
      </c>
      <c r="K69" s="342">
        <v>20000</v>
      </c>
      <c r="L69" s="47">
        <v>27000</v>
      </c>
      <c r="M69" s="47">
        <v>27000</v>
      </c>
      <c r="N69" s="39"/>
      <c r="O69" s="242"/>
    </row>
    <row r="70" spans="1:18" ht="20.100000000000001" hidden="1" customHeight="1" x14ac:dyDescent="0.25">
      <c r="A70" s="221"/>
      <c r="B70" s="221"/>
      <c r="C70" s="221"/>
      <c r="D70" s="221"/>
      <c r="E70" s="218"/>
      <c r="F70" s="52" t="s">
        <v>122</v>
      </c>
      <c r="G70" s="227" t="s">
        <v>480</v>
      </c>
      <c r="H70" s="52" t="s">
        <v>123</v>
      </c>
      <c r="I70" s="342">
        <v>3000</v>
      </c>
      <c r="J70" s="342">
        <f>K70-I70</f>
        <v>9000</v>
      </c>
      <c r="K70" s="342">
        <v>12000</v>
      </c>
      <c r="L70" s="47">
        <v>23000</v>
      </c>
      <c r="M70" s="47">
        <v>23000</v>
      </c>
      <c r="N70" s="243"/>
      <c r="O70" s="242"/>
    </row>
    <row r="71" spans="1:18" ht="28.5" hidden="1" customHeight="1" x14ac:dyDescent="0.25">
      <c r="A71" s="221"/>
      <c r="B71" s="221"/>
      <c r="C71" s="221"/>
      <c r="D71" s="221"/>
      <c r="E71" s="218" t="s">
        <v>124</v>
      </c>
      <c r="F71" s="52"/>
      <c r="G71" s="227" t="s">
        <v>480</v>
      </c>
      <c r="H71" s="52" t="s">
        <v>125</v>
      </c>
      <c r="I71" s="342"/>
      <c r="J71" s="342"/>
      <c r="K71" s="342"/>
      <c r="L71" s="47"/>
      <c r="M71" s="47"/>
      <c r="N71" s="39"/>
      <c r="O71" s="242"/>
    </row>
    <row r="72" spans="1:18" ht="30.75" hidden="1" customHeight="1" x14ac:dyDescent="0.25">
      <c r="A72" s="221"/>
      <c r="B72" s="221"/>
      <c r="C72" s="221"/>
      <c r="D72" s="221"/>
      <c r="E72" s="218"/>
      <c r="F72" s="52" t="s">
        <v>126</v>
      </c>
      <c r="G72" s="227" t="s">
        <v>480</v>
      </c>
      <c r="H72" s="52" t="s">
        <v>125</v>
      </c>
      <c r="I72" s="342"/>
      <c r="J72" s="342"/>
      <c r="K72" s="342"/>
      <c r="L72" s="47"/>
      <c r="M72" s="47"/>
      <c r="N72" s="39"/>
      <c r="O72" s="242"/>
    </row>
    <row r="73" spans="1:18" ht="20.100000000000001" hidden="1" customHeight="1" x14ac:dyDescent="0.25">
      <c r="A73" s="221"/>
      <c r="B73" s="221"/>
      <c r="C73" s="221"/>
      <c r="D73" s="221"/>
      <c r="E73" s="218" t="s">
        <v>127</v>
      </c>
      <c r="F73" s="52"/>
      <c r="G73" s="227" t="s">
        <v>480</v>
      </c>
      <c r="H73" s="52" t="s">
        <v>128</v>
      </c>
      <c r="I73" s="342">
        <f>I74</f>
        <v>0</v>
      </c>
      <c r="J73" s="342">
        <f t="shared" ref="J73:K73" si="7">J74</f>
        <v>3000</v>
      </c>
      <c r="K73" s="342">
        <f t="shared" si="7"/>
        <v>3000</v>
      </c>
      <c r="L73" s="47"/>
      <c r="M73" s="47"/>
      <c r="N73" s="39"/>
      <c r="O73" s="242"/>
      <c r="P73" s="329"/>
    </row>
    <row r="74" spans="1:18" ht="20.100000000000001" hidden="1" customHeight="1" x14ac:dyDescent="0.25">
      <c r="A74" s="221"/>
      <c r="B74" s="221"/>
      <c r="C74" s="221"/>
      <c r="D74" s="221"/>
      <c r="E74" s="218"/>
      <c r="F74" s="52" t="s">
        <v>129</v>
      </c>
      <c r="G74" s="227" t="s">
        <v>480</v>
      </c>
      <c r="H74" s="52" t="s">
        <v>128</v>
      </c>
      <c r="I74" s="342">
        <v>0</v>
      </c>
      <c r="J74" s="342">
        <f>K74-I74</f>
        <v>3000</v>
      </c>
      <c r="K74" s="342">
        <v>3000</v>
      </c>
      <c r="L74" s="47"/>
      <c r="M74" s="47"/>
      <c r="N74" s="39"/>
      <c r="O74" s="242"/>
      <c r="Q74" s="26"/>
      <c r="R74" s="26"/>
    </row>
    <row r="75" spans="1:18" ht="20.100000000000001" hidden="1" customHeight="1" x14ac:dyDescent="0.25">
      <c r="A75" s="221"/>
      <c r="B75" s="221"/>
      <c r="C75" s="221"/>
      <c r="D75" s="221"/>
      <c r="E75" s="218" t="s">
        <v>130</v>
      </c>
      <c r="F75" s="52"/>
      <c r="G75" s="227" t="s">
        <v>480</v>
      </c>
      <c r="H75" s="52" t="s">
        <v>131</v>
      </c>
      <c r="I75" s="342">
        <f>I76</f>
        <v>0</v>
      </c>
      <c r="J75" s="342">
        <f t="shared" ref="J75:K75" si="8">J76</f>
        <v>18000</v>
      </c>
      <c r="K75" s="342">
        <f t="shared" si="8"/>
        <v>18000</v>
      </c>
      <c r="L75" s="47"/>
      <c r="M75" s="47"/>
      <c r="N75" s="39"/>
      <c r="O75" s="242"/>
      <c r="Q75" s="26"/>
      <c r="R75" s="26"/>
    </row>
    <row r="76" spans="1:18" ht="20.100000000000001" hidden="1" customHeight="1" x14ac:dyDescent="0.25">
      <c r="A76" s="221"/>
      <c r="B76" s="221"/>
      <c r="C76" s="221"/>
      <c r="D76" s="221"/>
      <c r="E76" s="218"/>
      <c r="F76" s="52" t="s">
        <v>132</v>
      </c>
      <c r="G76" s="227" t="s">
        <v>480</v>
      </c>
      <c r="H76" s="52" t="s">
        <v>131</v>
      </c>
      <c r="I76" s="342">
        <v>0</v>
      </c>
      <c r="J76" s="342">
        <f>K76-I76</f>
        <v>18000</v>
      </c>
      <c r="K76" s="342">
        <v>18000</v>
      </c>
      <c r="L76" s="47"/>
      <c r="M76" s="47"/>
      <c r="N76" s="39"/>
      <c r="O76" s="242"/>
      <c r="Q76" s="26"/>
      <c r="R76" s="26"/>
    </row>
    <row r="77" spans="1:18" ht="20.100000000000001" hidden="1" customHeight="1" x14ac:dyDescent="0.25">
      <c r="A77" s="221"/>
      <c r="B77" s="221"/>
      <c r="C77" s="221"/>
      <c r="D77" s="221"/>
      <c r="E77" s="218" t="s">
        <v>133</v>
      </c>
      <c r="F77" s="52"/>
      <c r="G77" s="227" t="s">
        <v>480</v>
      </c>
      <c r="H77" s="52" t="s">
        <v>134</v>
      </c>
      <c r="I77" s="342"/>
      <c r="J77" s="342"/>
      <c r="K77" s="342"/>
      <c r="L77" s="47"/>
      <c r="M77" s="47"/>
      <c r="N77" s="39"/>
      <c r="O77" s="242"/>
      <c r="Q77" s="26"/>
      <c r="R77" s="26"/>
    </row>
    <row r="78" spans="1:18" ht="20.100000000000001" hidden="1" customHeight="1" x14ac:dyDescent="0.25">
      <c r="A78" s="221"/>
      <c r="B78" s="221"/>
      <c r="C78" s="221"/>
      <c r="D78" s="221"/>
      <c r="E78" s="218"/>
      <c r="F78" s="52" t="s">
        <v>135</v>
      </c>
      <c r="G78" s="227" t="s">
        <v>480</v>
      </c>
      <c r="H78" s="52" t="s">
        <v>134</v>
      </c>
      <c r="I78" s="342"/>
      <c r="J78" s="342"/>
      <c r="K78" s="342"/>
      <c r="L78" s="47"/>
      <c r="M78" s="47"/>
      <c r="N78" s="39"/>
      <c r="O78" s="242"/>
      <c r="Q78" s="26"/>
      <c r="R78" s="26"/>
    </row>
    <row r="79" spans="1:18" ht="20.100000000000001" hidden="1" customHeight="1" x14ac:dyDescent="0.25">
      <c r="A79" s="221"/>
      <c r="B79" s="221"/>
      <c r="C79" s="221"/>
      <c r="D79" s="221">
        <v>3222</v>
      </c>
      <c r="E79" s="221"/>
      <c r="F79" s="58"/>
      <c r="G79" s="227" t="s">
        <v>480</v>
      </c>
      <c r="H79" s="52" t="s">
        <v>29</v>
      </c>
      <c r="I79" s="342">
        <f>I80+I82</f>
        <v>5890900</v>
      </c>
      <c r="J79" s="342">
        <f>J80+J82</f>
        <v>10208375</v>
      </c>
      <c r="K79" s="342">
        <f>K80+K82</f>
        <v>16099275</v>
      </c>
      <c r="L79" s="47">
        <f>L80+L82</f>
        <v>750000</v>
      </c>
      <c r="M79" s="47">
        <f>M80+M82</f>
        <v>750000</v>
      </c>
      <c r="N79" s="39"/>
      <c r="O79" s="242"/>
      <c r="Q79" s="26"/>
      <c r="R79" s="26"/>
    </row>
    <row r="80" spans="1:18" ht="20.100000000000001" hidden="1" customHeight="1" x14ac:dyDescent="0.25">
      <c r="A80" s="221"/>
      <c r="B80" s="221"/>
      <c r="C80" s="221"/>
      <c r="D80" s="221"/>
      <c r="E80" s="218" t="s">
        <v>136</v>
      </c>
      <c r="F80" s="52"/>
      <c r="G80" s="227" t="s">
        <v>480</v>
      </c>
      <c r="H80" s="52" t="s">
        <v>137</v>
      </c>
      <c r="I80" s="342">
        <f>I81</f>
        <v>5628000</v>
      </c>
      <c r="J80" s="342">
        <f>J81</f>
        <v>9358375</v>
      </c>
      <c r="K80" s="342">
        <f>K81</f>
        <v>14986375</v>
      </c>
      <c r="L80" s="47">
        <f>L81</f>
        <v>450000</v>
      </c>
      <c r="M80" s="47">
        <f>M81</f>
        <v>450000</v>
      </c>
      <c r="N80" s="39"/>
      <c r="O80" s="242"/>
      <c r="Q80" s="26"/>
      <c r="R80" s="26"/>
    </row>
    <row r="81" spans="1:18" ht="20.100000000000001" hidden="1" customHeight="1" x14ac:dyDescent="0.25">
      <c r="A81" s="221"/>
      <c r="B81" s="221"/>
      <c r="C81" s="221"/>
      <c r="D81" s="221"/>
      <c r="E81" s="218"/>
      <c r="F81" s="52" t="s">
        <v>138</v>
      </c>
      <c r="G81" s="227" t="s">
        <v>480</v>
      </c>
      <c r="H81" s="52" t="s">
        <v>137</v>
      </c>
      <c r="I81" s="342">
        <v>5628000</v>
      </c>
      <c r="J81" s="342">
        <f>K81-I81</f>
        <v>9358375</v>
      </c>
      <c r="K81" s="342">
        <f>5628000+8956645-500000-67296+1094902-12000-43875-1-70000</f>
        <v>14986375</v>
      </c>
      <c r="L81" s="47">
        <v>450000</v>
      </c>
      <c r="M81" s="47">
        <v>450000</v>
      </c>
      <c r="N81" s="243"/>
      <c r="O81" s="242"/>
      <c r="Q81" s="26"/>
      <c r="R81" s="26"/>
    </row>
    <row r="82" spans="1:18" ht="20.100000000000001" hidden="1" customHeight="1" x14ac:dyDescent="0.25">
      <c r="A82" s="221"/>
      <c r="B82" s="221"/>
      <c r="C82" s="221"/>
      <c r="D82" s="221"/>
      <c r="E82" s="218" t="s">
        <v>139</v>
      </c>
      <c r="F82" s="52"/>
      <c r="G82" s="227" t="s">
        <v>480</v>
      </c>
      <c r="H82" s="52" t="s">
        <v>140</v>
      </c>
      <c r="I82" s="342">
        <f>I83</f>
        <v>262900</v>
      </c>
      <c r="J82" s="342">
        <f>J83</f>
        <v>850000</v>
      </c>
      <c r="K82" s="342">
        <f>K83</f>
        <v>1112900</v>
      </c>
      <c r="L82" s="47">
        <f>L83</f>
        <v>300000</v>
      </c>
      <c r="M82" s="47">
        <f>M83</f>
        <v>300000</v>
      </c>
      <c r="N82" s="39"/>
      <c r="O82" s="242"/>
      <c r="P82" s="50"/>
      <c r="Q82" s="26"/>
      <c r="R82" s="26"/>
    </row>
    <row r="83" spans="1:18" ht="20.100000000000001" hidden="1" customHeight="1" x14ac:dyDescent="0.25">
      <c r="A83" s="221"/>
      <c r="B83" s="221"/>
      <c r="C83" s="221"/>
      <c r="D83" s="221"/>
      <c r="E83" s="218"/>
      <c r="F83" s="52" t="s">
        <v>141</v>
      </c>
      <c r="G83" s="227" t="s">
        <v>480</v>
      </c>
      <c r="H83" s="52" t="s">
        <v>140</v>
      </c>
      <c r="I83" s="342">
        <v>262900</v>
      </c>
      <c r="J83" s="342">
        <f>K83-I83</f>
        <v>850000</v>
      </c>
      <c r="K83" s="342">
        <f>612900+500000</f>
        <v>1112900</v>
      </c>
      <c r="L83" s="47">
        <v>300000</v>
      </c>
      <c r="M83" s="47">
        <v>300000</v>
      </c>
      <c r="N83" s="243"/>
      <c r="O83" s="242"/>
      <c r="P83" s="50"/>
      <c r="Q83" s="26"/>
      <c r="R83" s="26"/>
    </row>
    <row r="84" spans="1:18" ht="20.100000000000001" hidden="1" customHeight="1" x14ac:dyDescent="0.25">
      <c r="A84" s="221"/>
      <c r="B84" s="221"/>
      <c r="C84" s="221"/>
      <c r="D84" s="221">
        <v>3223</v>
      </c>
      <c r="E84" s="221"/>
      <c r="F84" s="58"/>
      <c r="G84" s="227" t="s">
        <v>480</v>
      </c>
      <c r="H84" s="52" t="s">
        <v>30</v>
      </c>
      <c r="I84" s="342">
        <f>I85+I88+I90</f>
        <v>0</v>
      </c>
      <c r="J84" s="342">
        <f t="shared" ref="J84:K84" si="9">J85+J88+J90</f>
        <v>35000</v>
      </c>
      <c r="K84" s="342">
        <f t="shared" si="9"/>
        <v>35000</v>
      </c>
      <c r="L84" s="44"/>
      <c r="M84" s="44"/>
      <c r="N84" s="39"/>
      <c r="O84" s="242"/>
      <c r="Q84" s="26"/>
      <c r="R84" s="26"/>
    </row>
    <row r="85" spans="1:18" ht="20.100000000000001" hidden="1" customHeight="1" x14ac:dyDescent="0.25">
      <c r="A85" s="221"/>
      <c r="B85" s="221"/>
      <c r="C85" s="221"/>
      <c r="D85" s="221"/>
      <c r="E85" s="218" t="s">
        <v>142</v>
      </c>
      <c r="F85" s="52"/>
      <c r="G85" s="227" t="s">
        <v>480</v>
      </c>
      <c r="H85" s="52" t="s">
        <v>143</v>
      </c>
      <c r="I85" s="342">
        <f>I86+I87</f>
        <v>0</v>
      </c>
      <c r="J85" s="342">
        <f t="shared" ref="J85:K85" si="10">J86+J87</f>
        <v>16000</v>
      </c>
      <c r="K85" s="342">
        <f t="shared" si="10"/>
        <v>16000</v>
      </c>
      <c r="L85" s="44"/>
      <c r="M85" s="44"/>
      <c r="N85" s="39"/>
      <c r="O85" s="242"/>
      <c r="Q85" s="26"/>
      <c r="R85" s="26"/>
    </row>
    <row r="86" spans="1:18" ht="20.100000000000001" hidden="1" customHeight="1" x14ac:dyDescent="0.25">
      <c r="A86" s="221"/>
      <c r="B86" s="221"/>
      <c r="C86" s="221"/>
      <c r="D86" s="221"/>
      <c r="E86" s="218"/>
      <c r="F86" s="52" t="s">
        <v>144</v>
      </c>
      <c r="G86" s="227" t="s">
        <v>480</v>
      </c>
      <c r="H86" s="52" t="s">
        <v>143</v>
      </c>
      <c r="I86" s="342">
        <v>0</v>
      </c>
      <c r="J86" s="342">
        <f>K86-I86</f>
        <v>6000</v>
      </c>
      <c r="K86" s="342">
        <v>6000</v>
      </c>
      <c r="L86" s="44"/>
      <c r="M86" s="44"/>
      <c r="N86" s="39"/>
      <c r="O86" s="242"/>
      <c r="Q86" s="26"/>
      <c r="R86" s="26"/>
    </row>
    <row r="87" spans="1:18" ht="20.100000000000001" hidden="1" customHeight="1" x14ac:dyDescent="0.25">
      <c r="A87" s="221"/>
      <c r="B87" s="221"/>
      <c r="C87" s="221"/>
      <c r="D87" s="221"/>
      <c r="E87" s="218"/>
      <c r="F87" s="52" t="s">
        <v>145</v>
      </c>
      <c r="G87" s="227" t="s">
        <v>480</v>
      </c>
      <c r="H87" s="52" t="s">
        <v>146</v>
      </c>
      <c r="I87" s="342">
        <v>0</v>
      </c>
      <c r="J87" s="342">
        <f>K87-I87</f>
        <v>10000</v>
      </c>
      <c r="K87" s="342">
        <v>10000</v>
      </c>
      <c r="L87" s="44"/>
      <c r="M87" s="44"/>
      <c r="N87" s="39"/>
      <c r="O87" s="242"/>
      <c r="Q87" s="26"/>
      <c r="R87" s="26"/>
    </row>
    <row r="88" spans="1:18" ht="20.100000000000001" hidden="1" customHeight="1" x14ac:dyDescent="0.25">
      <c r="A88" s="221"/>
      <c r="B88" s="221"/>
      <c r="C88" s="221"/>
      <c r="D88" s="221"/>
      <c r="E88" s="218" t="s">
        <v>147</v>
      </c>
      <c r="F88" s="52"/>
      <c r="G88" s="227" t="s">
        <v>480</v>
      </c>
      <c r="H88" s="52" t="s">
        <v>148</v>
      </c>
      <c r="I88" s="342">
        <f>I89</f>
        <v>0</v>
      </c>
      <c r="J88" s="342">
        <f t="shared" ref="J88:K88" si="11">J89</f>
        <v>10000</v>
      </c>
      <c r="K88" s="342">
        <f t="shared" si="11"/>
        <v>10000</v>
      </c>
      <c r="L88" s="44"/>
      <c r="M88" s="44"/>
      <c r="N88" s="39"/>
      <c r="O88" s="242"/>
      <c r="Q88" s="26"/>
      <c r="R88" s="26"/>
    </row>
    <row r="89" spans="1:18" ht="20.100000000000001" hidden="1" customHeight="1" x14ac:dyDescent="0.25">
      <c r="A89" s="221"/>
      <c r="B89" s="221"/>
      <c r="C89" s="221"/>
      <c r="D89" s="221"/>
      <c r="E89" s="218"/>
      <c r="F89" s="52" t="s">
        <v>149</v>
      </c>
      <c r="G89" s="227" t="s">
        <v>480</v>
      </c>
      <c r="H89" s="52" t="s">
        <v>148</v>
      </c>
      <c r="I89" s="342">
        <v>0</v>
      </c>
      <c r="J89" s="342">
        <f>K89-I89</f>
        <v>10000</v>
      </c>
      <c r="K89" s="342">
        <v>10000</v>
      </c>
      <c r="L89" s="44"/>
      <c r="M89" s="44"/>
      <c r="N89" s="39"/>
      <c r="O89" s="242"/>
      <c r="Q89" s="26"/>
      <c r="R89" s="26"/>
    </row>
    <row r="90" spans="1:18" ht="20.100000000000001" hidden="1" customHeight="1" x14ac:dyDescent="0.25">
      <c r="A90" s="221"/>
      <c r="B90" s="221"/>
      <c r="C90" s="221"/>
      <c r="D90" s="221"/>
      <c r="E90" s="218" t="s">
        <v>150</v>
      </c>
      <c r="F90" s="52"/>
      <c r="G90" s="227" t="s">
        <v>480</v>
      </c>
      <c r="H90" s="52" t="s">
        <v>151</v>
      </c>
      <c r="I90" s="342">
        <f>I91</f>
        <v>0</v>
      </c>
      <c r="J90" s="342">
        <f t="shared" ref="J90:K90" si="12">J91</f>
        <v>9000</v>
      </c>
      <c r="K90" s="342">
        <f t="shared" si="12"/>
        <v>9000</v>
      </c>
      <c r="L90" s="44"/>
      <c r="M90" s="44"/>
      <c r="N90" s="39"/>
      <c r="O90" s="242"/>
    </row>
    <row r="91" spans="1:18" ht="20.100000000000001" hidden="1" customHeight="1" x14ac:dyDescent="0.25">
      <c r="A91" s="221"/>
      <c r="B91" s="221"/>
      <c r="C91" s="221"/>
      <c r="D91" s="221"/>
      <c r="E91" s="218"/>
      <c r="F91" s="52" t="s">
        <v>152</v>
      </c>
      <c r="G91" s="227" t="s">
        <v>480</v>
      </c>
      <c r="H91" s="52" t="s">
        <v>151</v>
      </c>
      <c r="I91" s="342">
        <v>0</v>
      </c>
      <c r="J91" s="342">
        <f>K91-I91</f>
        <v>9000</v>
      </c>
      <c r="K91" s="342">
        <v>9000</v>
      </c>
      <c r="L91" s="44"/>
      <c r="M91" s="44"/>
      <c r="N91" s="39"/>
      <c r="O91" s="242"/>
    </row>
    <row r="92" spans="1:18" ht="31.5" hidden="1" customHeight="1" x14ac:dyDescent="0.25">
      <c r="A92" s="221"/>
      <c r="B92" s="221"/>
      <c r="C92" s="221"/>
      <c r="D92" s="221">
        <v>3224</v>
      </c>
      <c r="E92" s="221"/>
      <c r="F92" s="58"/>
      <c r="G92" s="227" t="s">
        <v>480</v>
      </c>
      <c r="H92" s="55" t="s">
        <v>153</v>
      </c>
      <c r="I92" s="342">
        <v>0</v>
      </c>
      <c r="J92" s="342">
        <v>0</v>
      </c>
      <c r="K92" s="342">
        <v>0</v>
      </c>
      <c r="L92" s="44"/>
      <c r="M92" s="44"/>
      <c r="N92" s="39"/>
      <c r="O92" s="242"/>
    </row>
    <row r="93" spans="1:18" ht="30.75" hidden="1" customHeight="1" x14ac:dyDescent="0.25">
      <c r="A93" s="221"/>
      <c r="B93" s="221"/>
      <c r="C93" s="221"/>
      <c r="D93" s="221"/>
      <c r="E93" s="218" t="s">
        <v>154</v>
      </c>
      <c r="F93" s="52"/>
      <c r="G93" s="227" t="s">
        <v>480</v>
      </c>
      <c r="H93" s="52" t="s">
        <v>155</v>
      </c>
      <c r="I93" s="342"/>
      <c r="J93" s="342"/>
      <c r="K93" s="342"/>
      <c r="L93" s="44"/>
      <c r="M93" s="44"/>
      <c r="N93" s="39"/>
      <c r="O93" s="242"/>
    </row>
    <row r="94" spans="1:18" ht="20.100000000000001" hidden="1" customHeight="1" x14ac:dyDescent="0.25">
      <c r="A94" s="221"/>
      <c r="B94" s="221"/>
      <c r="C94" s="221"/>
      <c r="D94" s="221"/>
      <c r="E94" s="218"/>
      <c r="F94" s="52" t="s">
        <v>156</v>
      </c>
      <c r="G94" s="227" t="s">
        <v>480</v>
      </c>
      <c r="H94" s="52" t="s">
        <v>155</v>
      </c>
      <c r="I94" s="342"/>
      <c r="J94" s="342"/>
      <c r="K94" s="342"/>
      <c r="L94" s="44"/>
      <c r="M94" s="44"/>
      <c r="N94" s="39"/>
      <c r="O94" s="242"/>
    </row>
    <row r="95" spans="1:18" ht="20.100000000000001" hidden="1" customHeight="1" x14ac:dyDescent="0.25">
      <c r="A95" s="221"/>
      <c r="B95" s="221"/>
      <c r="C95" s="221"/>
      <c r="D95" s="221">
        <v>3225</v>
      </c>
      <c r="E95" s="221"/>
      <c r="F95" s="58"/>
      <c r="G95" s="227" t="s">
        <v>480</v>
      </c>
      <c r="H95" s="55" t="s">
        <v>157</v>
      </c>
      <c r="I95" s="342">
        <f>I96</f>
        <v>0</v>
      </c>
      <c r="J95" s="342">
        <f t="shared" ref="J95:K95" si="13">J96</f>
        <v>17000</v>
      </c>
      <c r="K95" s="342">
        <f t="shared" si="13"/>
        <v>17000</v>
      </c>
      <c r="L95" s="44"/>
      <c r="M95" s="44"/>
      <c r="N95" s="39"/>
      <c r="O95" s="242"/>
    </row>
    <row r="96" spans="1:18" ht="20.100000000000001" hidden="1" customHeight="1" x14ac:dyDescent="0.25">
      <c r="A96" s="221"/>
      <c r="B96" s="221"/>
      <c r="C96" s="221"/>
      <c r="D96" s="221"/>
      <c r="E96" s="218" t="s">
        <v>158</v>
      </c>
      <c r="F96" s="52"/>
      <c r="G96" s="227" t="s">
        <v>480</v>
      </c>
      <c r="H96" s="52" t="s">
        <v>159</v>
      </c>
      <c r="I96" s="342">
        <f>I97</f>
        <v>0</v>
      </c>
      <c r="J96" s="342">
        <f t="shared" ref="J96:K96" si="14">J97</f>
        <v>17000</v>
      </c>
      <c r="K96" s="342">
        <f t="shared" si="14"/>
        <v>17000</v>
      </c>
      <c r="L96" s="44"/>
      <c r="M96" s="44"/>
      <c r="N96" s="39"/>
      <c r="O96" s="242"/>
    </row>
    <row r="97" spans="1:18" ht="20.100000000000001" hidden="1" customHeight="1" x14ac:dyDescent="0.25">
      <c r="A97" s="221"/>
      <c r="B97" s="221"/>
      <c r="C97" s="221"/>
      <c r="D97" s="221"/>
      <c r="E97" s="218"/>
      <c r="F97" s="52" t="s">
        <v>160</v>
      </c>
      <c r="G97" s="227" t="s">
        <v>480</v>
      </c>
      <c r="H97" s="52" t="s">
        <v>159</v>
      </c>
      <c r="I97" s="342">
        <v>0</v>
      </c>
      <c r="J97" s="342">
        <f>K97-I97</f>
        <v>17000</v>
      </c>
      <c r="K97" s="342">
        <v>17000</v>
      </c>
      <c r="L97" s="44"/>
      <c r="M97" s="44"/>
      <c r="N97" s="39"/>
      <c r="O97" s="242"/>
    </row>
    <row r="98" spans="1:18" ht="20.100000000000001" hidden="1" customHeight="1" x14ac:dyDescent="0.25">
      <c r="A98" s="221"/>
      <c r="B98" s="221"/>
      <c r="C98" s="221"/>
      <c r="D98" s="221"/>
      <c r="E98" s="218" t="s">
        <v>161</v>
      </c>
      <c r="F98" s="52"/>
      <c r="G98" s="227" t="s">
        <v>480</v>
      </c>
      <c r="H98" s="52" t="s">
        <v>162</v>
      </c>
      <c r="I98" s="342"/>
      <c r="J98" s="342"/>
      <c r="K98" s="342"/>
      <c r="L98" s="44"/>
      <c r="M98" s="44"/>
      <c r="N98" s="39"/>
      <c r="O98" s="242"/>
    </row>
    <row r="99" spans="1:18" ht="20.100000000000001" hidden="1" customHeight="1" x14ac:dyDescent="0.25">
      <c r="A99" s="221"/>
      <c r="B99" s="221"/>
      <c r="C99" s="221"/>
      <c r="D99" s="221"/>
      <c r="E99" s="218"/>
      <c r="F99" s="52" t="s">
        <v>163</v>
      </c>
      <c r="G99" s="227" t="s">
        <v>480</v>
      </c>
      <c r="H99" s="52" t="s">
        <v>162</v>
      </c>
      <c r="I99" s="342"/>
      <c r="J99" s="342"/>
      <c r="K99" s="342"/>
      <c r="L99" s="44"/>
      <c r="M99" s="44"/>
      <c r="N99" s="39"/>
      <c r="O99" s="242"/>
    </row>
    <row r="100" spans="1:18" ht="20.100000000000001" hidden="1" customHeight="1" x14ac:dyDescent="0.25">
      <c r="A100" s="221"/>
      <c r="B100" s="221"/>
      <c r="C100" s="221"/>
      <c r="D100" s="221">
        <v>3227</v>
      </c>
      <c r="E100" s="221"/>
      <c r="F100" s="58"/>
      <c r="G100" s="227" t="s">
        <v>480</v>
      </c>
      <c r="H100" s="52" t="s">
        <v>33</v>
      </c>
      <c r="I100" s="342">
        <f>I101</f>
        <v>0</v>
      </c>
      <c r="J100" s="342">
        <f t="shared" ref="J100:K100" si="15">J101</f>
        <v>45200</v>
      </c>
      <c r="K100" s="342">
        <f t="shared" si="15"/>
        <v>45200</v>
      </c>
      <c r="L100" s="44"/>
      <c r="M100" s="44"/>
      <c r="N100" s="39"/>
      <c r="O100" s="242"/>
    </row>
    <row r="101" spans="1:18" ht="20.100000000000001" hidden="1" customHeight="1" x14ac:dyDescent="0.25">
      <c r="A101" s="221"/>
      <c r="B101" s="221"/>
      <c r="C101" s="221"/>
      <c r="D101" s="221"/>
      <c r="E101" s="218" t="s">
        <v>164</v>
      </c>
      <c r="F101" s="52"/>
      <c r="G101" s="227" t="s">
        <v>480</v>
      </c>
      <c r="H101" s="52" t="s">
        <v>165</v>
      </c>
      <c r="I101" s="342">
        <f>I102</f>
        <v>0</v>
      </c>
      <c r="J101" s="342">
        <f t="shared" ref="J101:K101" si="16">J102</f>
        <v>45200</v>
      </c>
      <c r="K101" s="342">
        <f t="shared" si="16"/>
        <v>45200</v>
      </c>
      <c r="L101" s="44"/>
      <c r="M101" s="44"/>
      <c r="N101" s="39"/>
      <c r="O101" s="242"/>
    </row>
    <row r="102" spans="1:18" ht="20.100000000000001" hidden="1" customHeight="1" x14ac:dyDescent="0.25">
      <c r="A102" s="221"/>
      <c r="B102" s="221"/>
      <c r="C102" s="221"/>
      <c r="D102" s="221"/>
      <c r="E102" s="218"/>
      <c r="F102" s="52" t="s">
        <v>166</v>
      </c>
      <c r="G102" s="227" t="s">
        <v>480</v>
      </c>
      <c r="H102" s="55" t="s">
        <v>165</v>
      </c>
      <c r="I102" s="342">
        <v>0</v>
      </c>
      <c r="J102" s="342">
        <f>K102-I102</f>
        <v>45200</v>
      </c>
      <c r="K102" s="342">
        <v>45200</v>
      </c>
      <c r="L102" s="44"/>
      <c r="M102" s="44"/>
      <c r="N102" s="39"/>
      <c r="O102" s="242"/>
    </row>
    <row r="103" spans="1:18" s="33" customFormat="1" ht="20.100000000000001" customHeight="1" x14ac:dyDescent="0.25">
      <c r="A103" s="219"/>
      <c r="B103" s="219"/>
      <c r="C103" s="219">
        <v>323</v>
      </c>
      <c r="D103" s="219"/>
      <c r="E103" s="220"/>
      <c r="F103" s="57"/>
      <c r="G103" s="227" t="s">
        <v>480</v>
      </c>
      <c r="H103" s="57" t="s">
        <v>34</v>
      </c>
      <c r="I103" s="341">
        <f>I104+I119+I145+I137+I113</f>
        <v>34300</v>
      </c>
      <c r="J103" s="341">
        <f t="shared" ref="J103:K103" si="17">J104+J119+J145+J137+J113</f>
        <v>278200</v>
      </c>
      <c r="K103" s="341">
        <f t="shared" si="17"/>
        <v>312500</v>
      </c>
      <c r="L103" s="44">
        <f>L104+L119+L145</f>
        <v>17700</v>
      </c>
      <c r="M103" s="44">
        <f>M104+M119+M145</f>
        <v>17700</v>
      </c>
      <c r="N103" s="39"/>
      <c r="O103" s="242"/>
      <c r="P103" s="31"/>
      <c r="Q103" s="32"/>
      <c r="R103" s="32"/>
    </row>
    <row r="104" spans="1:18" s="25" customFormat="1" ht="20.100000000000001" hidden="1" customHeight="1" x14ac:dyDescent="0.25">
      <c r="A104" s="221"/>
      <c r="B104" s="221"/>
      <c r="C104" s="221"/>
      <c r="D104" s="221">
        <v>3231</v>
      </c>
      <c r="E104" s="221"/>
      <c r="F104" s="58"/>
      <c r="G104" s="227" t="s">
        <v>480</v>
      </c>
      <c r="H104" s="52" t="s">
        <v>167</v>
      </c>
      <c r="I104" s="342">
        <f>I105+I109</f>
        <v>7300</v>
      </c>
      <c r="J104" s="342">
        <f>J105+J109</f>
        <v>77700</v>
      </c>
      <c r="K104" s="342">
        <f>K105+K109</f>
        <v>85000</v>
      </c>
      <c r="L104" s="47">
        <f>L105+L109</f>
        <v>7300</v>
      </c>
      <c r="M104" s="47">
        <f>M105+M109</f>
        <v>7300</v>
      </c>
      <c r="N104" s="39"/>
      <c r="O104" s="242"/>
      <c r="P104" s="24"/>
    </row>
    <row r="105" spans="1:18" ht="20.100000000000001" hidden="1" customHeight="1" x14ac:dyDescent="0.25">
      <c r="A105" s="221"/>
      <c r="B105" s="221"/>
      <c r="C105" s="221"/>
      <c r="D105" s="221"/>
      <c r="E105" s="218" t="s">
        <v>168</v>
      </c>
      <c r="F105" s="52"/>
      <c r="G105" s="227" t="s">
        <v>480</v>
      </c>
      <c r="H105" s="52" t="s">
        <v>169</v>
      </c>
      <c r="I105" s="342">
        <f t="shared" ref="I105:M105" si="18">I106</f>
        <v>2300</v>
      </c>
      <c r="J105" s="342">
        <f t="shared" si="18"/>
        <v>77700</v>
      </c>
      <c r="K105" s="342">
        <f t="shared" si="18"/>
        <v>80000</v>
      </c>
      <c r="L105" s="47">
        <f t="shared" si="18"/>
        <v>2300</v>
      </c>
      <c r="M105" s="47">
        <f t="shared" si="18"/>
        <v>2300</v>
      </c>
      <c r="N105" s="39"/>
      <c r="O105" s="242"/>
    </row>
    <row r="106" spans="1:18" ht="20.100000000000001" hidden="1" customHeight="1" x14ac:dyDescent="0.25">
      <c r="A106" s="221"/>
      <c r="B106" s="221"/>
      <c r="C106" s="221"/>
      <c r="D106" s="221"/>
      <c r="E106" s="218"/>
      <c r="F106" s="52" t="s">
        <v>170</v>
      </c>
      <c r="G106" s="227" t="s">
        <v>480</v>
      </c>
      <c r="H106" s="52" t="s">
        <v>169</v>
      </c>
      <c r="I106" s="342">
        <v>2300</v>
      </c>
      <c r="J106" s="342">
        <f>K106-I106</f>
        <v>77700</v>
      </c>
      <c r="K106" s="342">
        <v>80000</v>
      </c>
      <c r="L106" s="47">
        <v>2300</v>
      </c>
      <c r="M106" s="47">
        <v>2300</v>
      </c>
      <c r="N106" s="39"/>
      <c r="O106" s="242"/>
      <c r="Q106" s="26"/>
      <c r="R106" s="26"/>
    </row>
    <row r="107" spans="1:18" ht="20.100000000000001" hidden="1" customHeight="1" x14ac:dyDescent="0.25">
      <c r="A107" s="221"/>
      <c r="B107" s="221"/>
      <c r="C107" s="221"/>
      <c r="D107" s="221"/>
      <c r="E107" s="218" t="s">
        <v>171</v>
      </c>
      <c r="F107" s="52"/>
      <c r="G107" s="227" t="s">
        <v>480</v>
      </c>
      <c r="H107" s="52" t="s">
        <v>172</v>
      </c>
      <c r="I107" s="342"/>
      <c r="J107" s="342"/>
      <c r="K107" s="342"/>
      <c r="L107" s="47"/>
      <c r="M107" s="47"/>
      <c r="N107" s="39"/>
      <c r="O107" s="242"/>
      <c r="Q107" s="26"/>
      <c r="R107" s="26"/>
    </row>
    <row r="108" spans="1:18" ht="20.100000000000001" hidden="1" customHeight="1" x14ac:dyDescent="0.25">
      <c r="A108" s="221"/>
      <c r="B108" s="221"/>
      <c r="C108" s="221"/>
      <c r="D108" s="221"/>
      <c r="E108" s="218"/>
      <c r="F108" s="52" t="s">
        <v>173</v>
      </c>
      <c r="G108" s="227" t="s">
        <v>480</v>
      </c>
      <c r="H108" s="52" t="s">
        <v>172</v>
      </c>
      <c r="I108" s="342"/>
      <c r="J108" s="342"/>
      <c r="K108" s="342"/>
      <c r="L108" s="47"/>
      <c r="M108" s="47"/>
      <c r="N108" s="39"/>
      <c r="O108" s="242"/>
      <c r="Q108" s="26"/>
      <c r="R108" s="26"/>
    </row>
    <row r="109" spans="1:18" ht="20.100000000000001" hidden="1" customHeight="1" x14ac:dyDescent="0.25">
      <c r="A109" s="221"/>
      <c r="B109" s="221"/>
      <c r="C109" s="221"/>
      <c r="D109" s="221"/>
      <c r="E109" s="218" t="s">
        <v>174</v>
      </c>
      <c r="F109" s="52"/>
      <c r="G109" s="227" t="s">
        <v>480</v>
      </c>
      <c r="H109" s="52" t="s">
        <v>175</v>
      </c>
      <c r="I109" s="342">
        <f>I110</f>
        <v>5000</v>
      </c>
      <c r="J109" s="342">
        <f>J110</f>
        <v>0</v>
      </c>
      <c r="K109" s="342">
        <f>K110</f>
        <v>5000</v>
      </c>
      <c r="L109" s="47">
        <f>L110</f>
        <v>5000</v>
      </c>
      <c r="M109" s="47">
        <f>M110</f>
        <v>5000</v>
      </c>
      <c r="N109" s="39"/>
      <c r="O109" s="242"/>
      <c r="Q109" s="26"/>
      <c r="R109" s="26"/>
    </row>
    <row r="110" spans="1:18" ht="20.100000000000001" hidden="1" customHeight="1" x14ac:dyDescent="0.25">
      <c r="A110" s="221"/>
      <c r="B110" s="221"/>
      <c r="C110" s="221"/>
      <c r="D110" s="221"/>
      <c r="E110" s="218"/>
      <c r="F110" s="52" t="s">
        <v>176</v>
      </c>
      <c r="G110" s="227" t="s">
        <v>480</v>
      </c>
      <c r="H110" s="52" t="s">
        <v>175</v>
      </c>
      <c r="I110" s="342">
        <v>5000</v>
      </c>
      <c r="J110" s="342">
        <f>K110-I110</f>
        <v>0</v>
      </c>
      <c r="K110" s="342">
        <v>5000</v>
      </c>
      <c r="L110" s="47">
        <v>5000</v>
      </c>
      <c r="M110" s="47">
        <v>5000</v>
      </c>
      <c r="N110" s="39"/>
      <c r="O110" s="242"/>
      <c r="Q110" s="26"/>
      <c r="R110" s="26"/>
    </row>
    <row r="111" spans="1:18" ht="20.100000000000001" hidden="1" customHeight="1" x14ac:dyDescent="0.25">
      <c r="A111" s="221"/>
      <c r="B111" s="221"/>
      <c r="C111" s="221"/>
      <c r="D111" s="221"/>
      <c r="E111" s="218" t="s">
        <v>177</v>
      </c>
      <c r="F111" s="52"/>
      <c r="G111" s="227" t="s">
        <v>480</v>
      </c>
      <c r="H111" s="52" t="s">
        <v>178</v>
      </c>
      <c r="I111" s="342"/>
      <c r="J111" s="342"/>
      <c r="K111" s="342"/>
      <c r="L111" s="47"/>
      <c r="M111" s="47"/>
      <c r="N111" s="39"/>
      <c r="O111" s="242"/>
      <c r="Q111" s="26"/>
      <c r="R111" s="26"/>
    </row>
    <row r="112" spans="1:18" ht="20.100000000000001" hidden="1" customHeight="1" x14ac:dyDescent="0.25">
      <c r="A112" s="221"/>
      <c r="B112" s="221"/>
      <c r="C112" s="221"/>
      <c r="D112" s="221"/>
      <c r="E112" s="218"/>
      <c r="F112" s="52" t="s">
        <v>179</v>
      </c>
      <c r="G112" s="227" t="s">
        <v>480</v>
      </c>
      <c r="H112" s="52" t="s">
        <v>178</v>
      </c>
      <c r="I112" s="342"/>
      <c r="J112" s="342"/>
      <c r="K112" s="342"/>
      <c r="L112" s="47"/>
      <c r="M112" s="47"/>
      <c r="N112" s="39"/>
      <c r="O112" s="242"/>
      <c r="Q112" s="26"/>
      <c r="R112" s="26"/>
    </row>
    <row r="113" spans="1:18" ht="20.100000000000001" hidden="1" customHeight="1" x14ac:dyDescent="0.25">
      <c r="A113" s="221"/>
      <c r="B113" s="221"/>
      <c r="C113" s="221"/>
      <c r="D113" s="221">
        <v>3232</v>
      </c>
      <c r="E113" s="218"/>
      <c r="F113" s="52"/>
      <c r="G113" s="227" t="s">
        <v>480</v>
      </c>
      <c r="H113" s="52" t="s">
        <v>36</v>
      </c>
      <c r="I113" s="342">
        <f>I114</f>
        <v>0</v>
      </c>
      <c r="J113" s="342">
        <f>J114</f>
        <v>30000</v>
      </c>
      <c r="K113" s="342">
        <f>K114</f>
        <v>30000</v>
      </c>
      <c r="L113" s="47"/>
      <c r="M113" s="47"/>
      <c r="N113" s="39"/>
      <c r="O113" s="242"/>
      <c r="Q113" s="26"/>
      <c r="R113" s="26"/>
    </row>
    <row r="114" spans="1:18" ht="25.5" hidden="1" x14ac:dyDescent="0.25">
      <c r="A114" s="221"/>
      <c r="B114" s="221"/>
      <c r="C114" s="221"/>
      <c r="D114" s="221"/>
      <c r="E114" s="218" t="s">
        <v>180</v>
      </c>
      <c r="F114" s="52"/>
      <c r="G114" s="227" t="s">
        <v>480</v>
      </c>
      <c r="H114" s="52" t="s">
        <v>181</v>
      </c>
      <c r="I114" s="342">
        <f>I115</f>
        <v>0</v>
      </c>
      <c r="J114" s="342">
        <f t="shared" ref="J114:K114" si="19">J115</f>
        <v>30000</v>
      </c>
      <c r="K114" s="342">
        <f t="shared" si="19"/>
        <v>30000</v>
      </c>
      <c r="L114" s="47"/>
      <c r="M114" s="47"/>
      <c r="N114" s="39"/>
      <c r="O114" s="242"/>
      <c r="Q114" s="26"/>
      <c r="R114" s="26"/>
    </row>
    <row r="115" spans="1:18" ht="25.5" hidden="1" x14ac:dyDescent="0.25">
      <c r="A115" s="221"/>
      <c r="B115" s="221"/>
      <c r="C115" s="221"/>
      <c r="D115" s="221"/>
      <c r="E115" s="218"/>
      <c r="F115" s="52" t="s">
        <v>182</v>
      </c>
      <c r="G115" s="227" t="s">
        <v>480</v>
      </c>
      <c r="H115" s="52" t="s">
        <v>181</v>
      </c>
      <c r="I115" s="342">
        <v>0</v>
      </c>
      <c r="J115" s="342">
        <f>K115-I115</f>
        <v>30000</v>
      </c>
      <c r="K115" s="342">
        <v>30000</v>
      </c>
      <c r="L115" s="47"/>
      <c r="M115" s="47"/>
      <c r="N115" s="39"/>
      <c r="O115" s="242"/>
      <c r="Q115" s="26"/>
      <c r="R115" s="26"/>
    </row>
    <row r="116" spans="1:18" ht="20.100000000000001" hidden="1" customHeight="1" x14ac:dyDescent="0.25">
      <c r="A116" s="221"/>
      <c r="B116" s="221"/>
      <c r="C116" s="221"/>
      <c r="D116" s="221">
        <v>3233</v>
      </c>
      <c r="E116" s="221"/>
      <c r="F116" s="58"/>
      <c r="G116" s="227" t="s">
        <v>480</v>
      </c>
      <c r="H116" s="52" t="s">
        <v>37</v>
      </c>
      <c r="I116" s="342"/>
      <c r="J116" s="342"/>
      <c r="K116" s="342"/>
      <c r="L116" s="47"/>
      <c r="M116" s="47"/>
      <c r="N116" s="39"/>
      <c r="O116" s="242"/>
      <c r="Q116" s="26"/>
      <c r="R116" s="26"/>
    </row>
    <row r="117" spans="1:18" ht="20.100000000000001" hidden="1" customHeight="1" x14ac:dyDescent="0.25">
      <c r="A117" s="221"/>
      <c r="B117" s="221"/>
      <c r="C117" s="221"/>
      <c r="D117" s="221"/>
      <c r="E117" s="218" t="s">
        <v>183</v>
      </c>
      <c r="F117" s="52"/>
      <c r="G117" s="227" t="s">
        <v>480</v>
      </c>
      <c r="H117" s="52" t="s">
        <v>184</v>
      </c>
      <c r="I117" s="342"/>
      <c r="J117" s="342"/>
      <c r="K117" s="342"/>
      <c r="L117" s="47"/>
      <c r="M117" s="47"/>
      <c r="N117" s="39"/>
      <c r="O117" s="242"/>
      <c r="Q117" s="26"/>
      <c r="R117" s="26"/>
    </row>
    <row r="118" spans="1:18" ht="20.100000000000001" hidden="1" customHeight="1" x14ac:dyDescent="0.25">
      <c r="A118" s="221"/>
      <c r="B118" s="221"/>
      <c r="C118" s="221"/>
      <c r="D118" s="221"/>
      <c r="E118" s="218"/>
      <c r="F118" s="52" t="s">
        <v>185</v>
      </c>
      <c r="G118" s="227" t="s">
        <v>480</v>
      </c>
      <c r="H118" s="52" t="s">
        <v>184</v>
      </c>
      <c r="I118" s="342"/>
      <c r="J118" s="342"/>
      <c r="K118" s="342"/>
      <c r="L118" s="47"/>
      <c r="M118" s="47"/>
      <c r="N118" s="39"/>
      <c r="O118" s="242"/>
      <c r="Q118" s="26"/>
      <c r="R118" s="26"/>
    </row>
    <row r="119" spans="1:18" ht="20.100000000000001" hidden="1" customHeight="1" x14ac:dyDescent="0.25">
      <c r="A119" s="221"/>
      <c r="B119" s="221"/>
      <c r="C119" s="221"/>
      <c r="D119" s="221">
        <v>3234</v>
      </c>
      <c r="E119" s="221"/>
      <c r="F119" s="58"/>
      <c r="G119" s="227" t="s">
        <v>480</v>
      </c>
      <c r="H119" s="52" t="s">
        <v>38</v>
      </c>
      <c r="I119" s="342">
        <f>I124+I122+I120</f>
        <v>3000</v>
      </c>
      <c r="J119" s="342">
        <f t="shared" ref="J119:K119" si="20">J124+J122+J120</f>
        <v>54500</v>
      </c>
      <c r="K119" s="342">
        <f t="shared" si="20"/>
        <v>57500</v>
      </c>
      <c r="L119" s="47">
        <f>L124</f>
        <v>3000</v>
      </c>
      <c r="M119" s="47">
        <f>M124</f>
        <v>3000</v>
      </c>
      <c r="N119" s="39"/>
      <c r="O119" s="242"/>
      <c r="P119" s="50"/>
      <c r="Q119" s="26"/>
      <c r="R119" s="26"/>
    </row>
    <row r="120" spans="1:18" ht="20.100000000000001" hidden="1" customHeight="1" x14ac:dyDescent="0.25">
      <c r="A120" s="221"/>
      <c r="B120" s="221"/>
      <c r="C120" s="221"/>
      <c r="D120" s="221"/>
      <c r="E120" s="218" t="s">
        <v>186</v>
      </c>
      <c r="F120" s="52"/>
      <c r="G120" s="227" t="s">
        <v>480</v>
      </c>
      <c r="H120" s="52" t="s">
        <v>187</v>
      </c>
      <c r="I120" s="342">
        <f>I121</f>
        <v>0</v>
      </c>
      <c r="J120" s="342">
        <f t="shared" ref="J120" si="21">J121</f>
        <v>8000</v>
      </c>
      <c r="K120" s="342">
        <f>K121</f>
        <v>8000</v>
      </c>
      <c r="L120" s="47"/>
      <c r="M120" s="47"/>
      <c r="N120" s="39"/>
      <c r="O120" s="242"/>
      <c r="Q120" s="26"/>
      <c r="R120" s="26"/>
    </row>
    <row r="121" spans="1:18" ht="20.100000000000001" hidden="1" customHeight="1" x14ac:dyDescent="0.25">
      <c r="A121" s="221"/>
      <c r="B121" s="221"/>
      <c r="C121" s="221"/>
      <c r="D121" s="221"/>
      <c r="E121" s="218"/>
      <c r="F121" s="52" t="s">
        <v>188</v>
      </c>
      <c r="G121" s="227" t="s">
        <v>480</v>
      </c>
      <c r="H121" s="52" t="s">
        <v>187</v>
      </c>
      <c r="I121" s="342">
        <v>0</v>
      </c>
      <c r="J121" s="342">
        <f>K121-I121</f>
        <v>8000</v>
      </c>
      <c r="K121" s="342">
        <v>8000</v>
      </c>
      <c r="L121" s="47"/>
      <c r="M121" s="47"/>
      <c r="N121" s="39"/>
      <c r="O121" s="242"/>
      <c r="Q121" s="26"/>
      <c r="R121" s="26"/>
    </row>
    <row r="122" spans="1:18" ht="20.100000000000001" hidden="1" customHeight="1" x14ac:dyDescent="0.25">
      <c r="A122" s="221"/>
      <c r="B122" s="221"/>
      <c r="C122" s="221"/>
      <c r="D122" s="221"/>
      <c r="E122" s="218" t="s">
        <v>189</v>
      </c>
      <c r="F122" s="52"/>
      <c r="G122" s="227" t="s">
        <v>480</v>
      </c>
      <c r="H122" s="52" t="s">
        <v>190</v>
      </c>
      <c r="I122" s="342">
        <f>I123</f>
        <v>0</v>
      </c>
      <c r="J122" s="342">
        <f t="shared" ref="J122:K122" si="22">J123</f>
        <v>40000</v>
      </c>
      <c r="K122" s="342">
        <f t="shared" si="22"/>
        <v>40000</v>
      </c>
      <c r="L122" s="47"/>
      <c r="M122" s="47"/>
      <c r="N122" s="39"/>
      <c r="O122" s="242"/>
      <c r="P122" s="22"/>
      <c r="Q122" s="26"/>
      <c r="R122" s="26"/>
    </row>
    <row r="123" spans="1:18" ht="20.100000000000001" hidden="1" customHeight="1" x14ac:dyDescent="0.25">
      <c r="A123" s="221"/>
      <c r="B123" s="221"/>
      <c r="C123" s="221"/>
      <c r="D123" s="221"/>
      <c r="E123" s="218"/>
      <c r="F123" s="52" t="s">
        <v>191</v>
      </c>
      <c r="G123" s="227" t="s">
        <v>480</v>
      </c>
      <c r="H123" s="52" t="s">
        <v>190</v>
      </c>
      <c r="I123" s="342">
        <v>0</v>
      </c>
      <c r="J123" s="342">
        <f>K123-I123</f>
        <v>40000</v>
      </c>
      <c r="K123" s="342">
        <v>40000</v>
      </c>
      <c r="L123" s="47"/>
      <c r="M123" s="47"/>
      <c r="N123" s="39"/>
      <c r="O123" s="242"/>
      <c r="P123" s="22"/>
      <c r="Q123" s="26"/>
      <c r="R123" s="26"/>
    </row>
    <row r="124" spans="1:18" ht="20.100000000000001" hidden="1" customHeight="1" x14ac:dyDescent="0.25">
      <c r="A124" s="221"/>
      <c r="B124" s="221"/>
      <c r="C124" s="221"/>
      <c r="D124" s="221"/>
      <c r="E124" s="218" t="s">
        <v>192</v>
      </c>
      <c r="F124" s="52"/>
      <c r="G124" s="227" t="s">
        <v>480</v>
      </c>
      <c r="H124" s="52" t="s">
        <v>193</v>
      </c>
      <c r="I124" s="342">
        <f>I126+I125</f>
        <v>3000</v>
      </c>
      <c r="J124" s="342">
        <f t="shared" ref="J124:K124" si="23">J126+J125</f>
        <v>6500</v>
      </c>
      <c r="K124" s="342">
        <f t="shared" si="23"/>
        <v>9500</v>
      </c>
      <c r="L124" s="47">
        <f>L126</f>
        <v>3000</v>
      </c>
      <c r="M124" s="47">
        <f>M126</f>
        <v>3000</v>
      </c>
      <c r="N124" s="39"/>
      <c r="O124" s="242"/>
      <c r="P124" s="22"/>
      <c r="Q124" s="26"/>
      <c r="R124" s="26"/>
    </row>
    <row r="125" spans="1:18" ht="20.100000000000001" hidden="1" customHeight="1" x14ac:dyDescent="0.25">
      <c r="A125" s="221"/>
      <c r="B125" s="221"/>
      <c r="C125" s="221"/>
      <c r="D125" s="221"/>
      <c r="E125" s="218"/>
      <c r="F125" s="52" t="s">
        <v>194</v>
      </c>
      <c r="G125" s="227" t="s">
        <v>480</v>
      </c>
      <c r="H125" s="52" t="s">
        <v>193</v>
      </c>
      <c r="I125" s="342">
        <v>0</v>
      </c>
      <c r="J125" s="342">
        <f>K125-I125</f>
        <v>1500</v>
      </c>
      <c r="K125" s="342">
        <v>1500</v>
      </c>
      <c r="L125" s="47"/>
      <c r="M125" s="47"/>
      <c r="N125" s="39"/>
      <c r="O125" s="242"/>
      <c r="P125" s="22"/>
      <c r="Q125" s="26"/>
      <c r="R125" s="26"/>
    </row>
    <row r="126" spans="1:18" ht="30" hidden="1" customHeight="1" x14ac:dyDescent="0.25">
      <c r="A126" s="221"/>
      <c r="B126" s="221"/>
      <c r="C126" s="221"/>
      <c r="D126" s="221"/>
      <c r="E126" s="218"/>
      <c r="F126" s="52" t="s">
        <v>195</v>
      </c>
      <c r="G126" s="227" t="s">
        <v>480</v>
      </c>
      <c r="H126" s="52" t="s">
        <v>196</v>
      </c>
      <c r="I126" s="342">
        <v>3000</v>
      </c>
      <c r="J126" s="342">
        <f>K126-I126</f>
        <v>5000</v>
      </c>
      <c r="K126" s="342">
        <v>8000</v>
      </c>
      <c r="L126" s="47">
        <v>3000</v>
      </c>
      <c r="M126" s="47">
        <v>3000</v>
      </c>
      <c r="N126" s="39"/>
      <c r="O126" s="242"/>
      <c r="P126" s="22"/>
      <c r="Q126" s="26"/>
      <c r="R126" s="26"/>
    </row>
    <row r="127" spans="1:18" ht="20.100000000000001" hidden="1" customHeight="1" x14ac:dyDescent="0.25">
      <c r="A127" s="221"/>
      <c r="B127" s="221"/>
      <c r="C127" s="221"/>
      <c r="D127" s="221">
        <v>3235</v>
      </c>
      <c r="E127" s="221"/>
      <c r="F127" s="58"/>
      <c r="G127" s="227" t="s">
        <v>480</v>
      </c>
      <c r="H127" s="52" t="s">
        <v>39</v>
      </c>
      <c r="I127" s="342"/>
      <c r="J127" s="342"/>
      <c r="K127" s="342"/>
      <c r="L127" s="47"/>
      <c r="M127" s="47"/>
      <c r="N127" s="39"/>
      <c r="O127" s="242"/>
      <c r="P127" s="22"/>
      <c r="Q127" s="26"/>
      <c r="R127" s="26"/>
    </row>
    <row r="128" spans="1:18" ht="20.100000000000001" hidden="1" customHeight="1" x14ac:dyDescent="0.25">
      <c r="A128" s="221"/>
      <c r="B128" s="221"/>
      <c r="C128" s="221"/>
      <c r="D128" s="221"/>
      <c r="E128" s="218" t="s">
        <v>197</v>
      </c>
      <c r="F128" s="52"/>
      <c r="G128" s="227" t="s">
        <v>480</v>
      </c>
      <c r="H128" s="52" t="s">
        <v>198</v>
      </c>
      <c r="I128" s="342"/>
      <c r="J128" s="342"/>
      <c r="K128" s="342"/>
      <c r="L128" s="47"/>
      <c r="M128" s="47"/>
      <c r="N128" s="39"/>
      <c r="O128" s="242"/>
      <c r="P128" s="22"/>
      <c r="Q128" s="26"/>
      <c r="R128" s="26"/>
    </row>
    <row r="129" spans="1:18" ht="20.100000000000001" hidden="1" customHeight="1" x14ac:dyDescent="0.25">
      <c r="A129" s="221"/>
      <c r="B129" s="221"/>
      <c r="C129" s="221"/>
      <c r="D129" s="221"/>
      <c r="E129" s="218"/>
      <c r="F129" s="52" t="s">
        <v>199</v>
      </c>
      <c r="G129" s="227" t="s">
        <v>480</v>
      </c>
      <c r="H129" s="52" t="s">
        <v>198</v>
      </c>
      <c r="I129" s="342"/>
      <c r="J129" s="342"/>
      <c r="K129" s="342"/>
      <c r="L129" s="47"/>
      <c r="M129" s="47"/>
      <c r="N129" s="39"/>
      <c r="O129" s="242"/>
      <c r="P129" s="22"/>
      <c r="Q129" s="26"/>
      <c r="R129" s="26"/>
    </row>
    <row r="130" spans="1:18" ht="20.100000000000001" hidden="1" customHeight="1" x14ac:dyDescent="0.25">
      <c r="A130" s="221"/>
      <c r="B130" s="221"/>
      <c r="C130" s="221"/>
      <c r="D130" s="221"/>
      <c r="E130" s="218" t="s">
        <v>200</v>
      </c>
      <c r="F130" s="52"/>
      <c r="G130" s="227" t="s">
        <v>480</v>
      </c>
      <c r="H130" s="52" t="s">
        <v>201</v>
      </c>
      <c r="I130" s="342"/>
      <c r="J130" s="342"/>
      <c r="K130" s="342"/>
      <c r="L130" s="47"/>
      <c r="M130" s="47"/>
      <c r="N130" s="39"/>
      <c r="O130" s="242"/>
      <c r="P130" s="22"/>
      <c r="Q130" s="26"/>
      <c r="R130" s="26"/>
    </row>
    <row r="131" spans="1:18" ht="20.100000000000001" hidden="1" customHeight="1" x14ac:dyDescent="0.25">
      <c r="A131" s="221"/>
      <c r="B131" s="221"/>
      <c r="C131" s="221"/>
      <c r="D131" s="221"/>
      <c r="E131" s="218"/>
      <c r="F131" s="52" t="s">
        <v>202</v>
      </c>
      <c r="G131" s="227" t="s">
        <v>480</v>
      </c>
      <c r="H131" s="52" t="s">
        <v>201</v>
      </c>
      <c r="I131" s="342"/>
      <c r="J131" s="342"/>
      <c r="K131" s="342"/>
      <c r="L131" s="47"/>
      <c r="M131" s="47"/>
      <c r="N131" s="39"/>
      <c r="O131" s="242"/>
      <c r="P131" s="22"/>
      <c r="Q131" s="26"/>
      <c r="R131" s="26"/>
    </row>
    <row r="132" spans="1:18" ht="20.100000000000001" hidden="1" customHeight="1" x14ac:dyDescent="0.25">
      <c r="A132" s="221"/>
      <c r="B132" s="221"/>
      <c r="C132" s="221"/>
      <c r="D132" s="221">
        <v>3236</v>
      </c>
      <c r="E132" s="221"/>
      <c r="F132" s="58"/>
      <c r="G132" s="227" t="s">
        <v>480</v>
      </c>
      <c r="H132" s="52" t="s">
        <v>40</v>
      </c>
      <c r="I132" s="342"/>
      <c r="J132" s="342"/>
      <c r="K132" s="342"/>
      <c r="L132" s="47"/>
      <c r="M132" s="47"/>
      <c r="N132" s="39"/>
      <c r="O132" s="242"/>
      <c r="P132" s="22"/>
      <c r="Q132" s="26"/>
      <c r="R132" s="26"/>
    </row>
    <row r="133" spans="1:18" ht="20.100000000000001" hidden="1" customHeight="1" x14ac:dyDescent="0.25">
      <c r="A133" s="221"/>
      <c r="B133" s="221"/>
      <c r="C133" s="221"/>
      <c r="D133" s="221"/>
      <c r="E133" s="218" t="s">
        <v>203</v>
      </c>
      <c r="F133" s="52"/>
      <c r="G133" s="227" t="s">
        <v>480</v>
      </c>
      <c r="H133" s="52" t="s">
        <v>204</v>
      </c>
      <c r="I133" s="342"/>
      <c r="J133" s="342"/>
      <c r="K133" s="342"/>
      <c r="L133" s="47"/>
      <c r="M133" s="47"/>
      <c r="N133" s="39"/>
      <c r="O133" s="242"/>
      <c r="P133" s="22"/>
      <c r="Q133" s="26"/>
      <c r="R133" s="26"/>
    </row>
    <row r="134" spans="1:18" ht="20.100000000000001" hidden="1" customHeight="1" x14ac:dyDescent="0.25">
      <c r="A134" s="221"/>
      <c r="B134" s="221"/>
      <c r="C134" s="221"/>
      <c r="D134" s="221"/>
      <c r="E134" s="218"/>
      <c r="F134" s="52" t="s">
        <v>205</v>
      </c>
      <c r="G134" s="227" t="s">
        <v>480</v>
      </c>
      <c r="H134" s="52" t="s">
        <v>204</v>
      </c>
      <c r="I134" s="342"/>
      <c r="J134" s="342"/>
      <c r="K134" s="342"/>
      <c r="L134" s="47"/>
      <c r="M134" s="47"/>
      <c r="N134" s="39"/>
      <c r="O134" s="242"/>
      <c r="P134" s="22"/>
      <c r="Q134" s="26"/>
      <c r="R134" s="26"/>
    </row>
    <row r="135" spans="1:18" ht="20.100000000000001" hidden="1" customHeight="1" x14ac:dyDescent="0.25">
      <c r="A135" s="221"/>
      <c r="B135" s="221"/>
      <c r="C135" s="221"/>
      <c r="D135" s="221"/>
      <c r="E135" s="218" t="s">
        <v>206</v>
      </c>
      <c r="F135" s="52"/>
      <c r="G135" s="227" t="s">
        <v>480</v>
      </c>
      <c r="H135" s="52" t="s">
        <v>207</v>
      </c>
      <c r="I135" s="342"/>
      <c r="J135" s="342"/>
      <c r="K135" s="342"/>
      <c r="L135" s="47"/>
      <c r="M135" s="47"/>
      <c r="N135" s="39"/>
      <c r="O135" s="242"/>
      <c r="P135" s="22"/>
      <c r="Q135" s="26"/>
      <c r="R135" s="26"/>
    </row>
    <row r="136" spans="1:18" ht="20.100000000000001" hidden="1" customHeight="1" x14ac:dyDescent="0.25">
      <c r="A136" s="221"/>
      <c r="B136" s="221"/>
      <c r="C136" s="221"/>
      <c r="D136" s="221"/>
      <c r="E136" s="218"/>
      <c r="F136" s="52" t="s">
        <v>208</v>
      </c>
      <c r="G136" s="227" t="s">
        <v>480</v>
      </c>
      <c r="H136" s="52" t="s">
        <v>207</v>
      </c>
      <c r="I136" s="342"/>
      <c r="J136" s="342"/>
      <c r="K136" s="342"/>
      <c r="L136" s="47"/>
      <c r="M136" s="47"/>
      <c r="N136" s="39"/>
      <c r="O136" s="242"/>
      <c r="P136" s="22"/>
      <c r="Q136" s="26"/>
      <c r="R136" s="26"/>
    </row>
    <row r="137" spans="1:18" ht="20.100000000000001" hidden="1" customHeight="1" x14ac:dyDescent="0.25">
      <c r="A137" s="221"/>
      <c r="B137" s="221"/>
      <c r="C137" s="221"/>
      <c r="D137" s="221">
        <v>3237</v>
      </c>
      <c r="E137" s="221"/>
      <c r="F137" s="58"/>
      <c r="G137" s="227" t="s">
        <v>480</v>
      </c>
      <c r="H137" s="52" t="s">
        <v>209</v>
      </c>
      <c r="I137" s="342">
        <f>I138</f>
        <v>0</v>
      </c>
      <c r="J137" s="342">
        <f t="shared" ref="J137:K137" si="24">J138</f>
        <v>80000</v>
      </c>
      <c r="K137" s="342">
        <f t="shared" si="24"/>
        <v>80000</v>
      </c>
      <c r="L137" s="47"/>
      <c r="M137" s="47"/>
      <c r="N137" s="39"/>
      <c r="O137" s="242"/>
      <c r="P137" s="22"/>
      <c r="Q137" s="26"/>
      <c r="R137" s="26"/>
    </row>
    <row r="138" spans="1:18" ht="20.100000000000001" hidden="1" customHeight="1" x14ac:dyDescent="0.25">
      <c r="A138" s="221"/>
      <c r="B138" s="221"/>
      <c r="C138" s="221"/>
      <c r="D138" s="221"/>
      <c r="E138" s="218" t="s">
        <v>210</v>
      </c>
      <c r="F138" s="52"/>
      <c r="G138" s="227" t="s">
        <v>480</v>
      </c>
      <c r="H138" s="52" t="s">
        <v>211</v>
      </c>
      <c r="I138" s="342">
        <f>I139</f>
        <v>0</v>
      </c>
      <c r="J138" s="342">
        <f t="shared" ref="J138:K138" si="25">J139</f>
        <v>80000</v>
      </c>
      <c r="K138" s="342">
        <f t="shared" si="25"/>
        <v>80000</v>
      </c>
      <c r="L138" s="47"/>
      <c r="M138" s="47"/>
      <c r="N138" s="39"/>
      <c r="O138" s="242"/>
      <c r="P138" s="22"/>
      <c r="Q138" s="26"/>
      <c r="R138" s="26"/>
    </row>
    <row r="139" spans="1:18" ht="20.100000000000001" hidden="1" customHeight="1" x14ac:dyDescent="0.25">
      <c r="A139" s="221"/>
      <c r="B139" s="221"/>
      <c r="C139" s="221"/>
      <c r="D139" s="221"/>
      <c r="E139" s="218"/>
      <c r="F139" s="52" t="s">
        <v>212</v>
      </c>
      <c r="G139" s="227" t="s">
        <v>480</v>
      </c>
      <c r="H139" s="52" t="s">
        <v>211</v>
      </c>
      <c r="I139" s="342">
        <v>0</v>
      </c>
      <c r="J139" s="342">
        <f>K139-I139</f>
        <v>80000</v>
      </c>
      <c r="K139" s="342">
        <v>80000</v>
      </c>
      <c r="L139" s="47"/>
      <c r="M139" s="47"/>
      <c r="N139" s="39"/>
      <c r="O139" s="242"/>
      <c r="P139" s="22"/>
      <c r="Q139" s="26"/>
      <c r="R139" s="26"/>
    </row>
    <row r="140" spans="1:18" ht="20.100000000000001" hidden="1" customHeight="1" x14ac:dyDescent="0.25">
      <c r="A140" s="221"/>
      <c r="B140" s="221"/>
      <c r="C140" s="221"/>
      <c r="D140" s="221"/>
      <c r="E140" s="218" t="s">
        <v>213</v>
      </c>
      <c r="F140" s="52"/>
      <c r="G140" s="227" t="s">
        <v>480</v>
      </c>
      <c r="H140" s="52" t="s">
        <v>214</v>
      </c>
      <c r="I140" s="342"/>
      <c r="J140" s="342"/>
      <c r="K140" s="342"/>
      <c r="L140" s="47"/>
      <c r="M140" s="47"/>
      <c r="N140" s="39"/>
      <c r="O140" s="242"/>
      <c r="P140" s="22"/>
      <c r="Q140" s="26"/>
      <c r="R140" s="26"/>
    </row>
    <row r="141" spans="1:18" ht="20.100000000000001" hidden="1" customHeight="1" x14ac:dyDescent="0.25">
      <c r="A141" s="221"/>
      <c r="B141" s="221"/>
      <c r="C141" s="221"/>
      <c r="D141" s="221"/>
      <c r="E141" s="218"/>
      <c r="F141" s="52" t="s">
        <v>215</v>
      </c>
      <c r="G141" s="227" t="s">
        <v>480</v>
      </c>
      <c r="H141" s="52" t="s">
        <v>214</v>
      </c>
      <c r="I141" s="342"/>
      <c r="J141" s="342"/>
      <c r="K141" s="342"/>
      <c r="L141" s="47"/>
      <c r="M141" s="47"/>
      <c r="N141" s="39"/>
      <c r="O141" s="242"/>
      <c r="P141" s="22"/>
      <c r="Q141" s="26"/>
      <c r="R141" s="26"/>
    </row>
    <row r="142" spans="1:18" ht="20.100000000000001" hidden="1" customHeight="1" x14ac:dyDescent="0.25">
      <c r="A142" s="221"/>
      <c r="B142" s="221"/>
      <c r="C142" s="221"/>
      <c r="D142" s="221"/>
      <c r="E142" s="218" t="s">
        <v>216</v>
      </c>
      <c r="F142" s="52"/>
      <c r="G142" s="227" t="s">
        <v>480</v>
      </c>
      <c r="H142" s="52" t="s">
        <v>217</v>
      </c>
      <c r="I142" s="342"/>
      <c r="J142" s="342"/>
      <c r="K142" s="342"/>
      <c r="L142" s="47"/>
      <c r="M142" s="47"/>
      <c r="N142" s="39"/>
      <c r="O142" s="242"/>
      <c r="P142" s="22"/>
      <c r="Q142" s="26"/>
      <c r="R142" s="26"/>
    </row>
    <row r="143" spans="1:18" ht="20.100000000000001" hidden="1" customHeight="1" x14ac:dyDescent="0.25">
      <c r="A143" s="221"/>
      <c r="B143" s="221"/>
      <c r="C143" s="221"/>
      <c r="D143" s="221"/>
      <c r="E143" s="218"/>
      <c r="F143" s="52" t="s">
        <v>218</v>
      </c>
      <c r="G143" s="227" t="s">
        <v>480</v>
      </c>
      <c r="H143" s="52" t="s">
        <v>217</v>
      </c>
      <c r="I143" s="342"/>
      <c r="J143" s="342"/>
      <c r="K143" s="342"/>
      <c r="L143" s="47"/>
      <c r="M143" s="47"/>
      <c r="N143" s="39"/>
      <c r="O143" s="242"/>
      <c r="P143" s="22"/>
      <c r="Q143" s="26"/>
      <c r="R143" s="26"/>
    </row>
    <row r="144" spans="1:18" ht="20.100000000000001" hidden="1" customHeight="1" x14ac:dyDescent="0.25">
      <c r="A144" s="221"/>
      <c r="B144" s="221"/>
      <c r="C144" s="221"/>
      <c r="D144" s="221"/>
      <c r="E144" s="218"/>
      <c r="F144" s="52" t="s">
        <v>219</v>
      </c>
      <c r="G144" s="227" t="s">
        <v>480</v>
      </c>
      <c r="H144" s="52" t="s">
        <v>217</v>
      </c>
      <c r="I144" s="342"/>
      <c r="J144" s="342"/>
      <c r="K144" s="342"/>
      <c r="L144" s="47"/>
      <c r="M144" s="47"/>
      <c r="N144" s="39"/>
      <c r="O144" s="242"/>
      <c r="P144" s="22"/>
      <c r="Q144" s="26"/>
      <c r="R144" s="26"/>
    </row>
    <row r="145" spans="1:18" ht="20.100000000000001" hidden="1" customHeight="1" x14ac:dyDescent="0.25">
      <c r="A145" s="221"/>
      <c r="B145" s="221"/>
      <c r="C145" s="221"/>
      <c r="D145" s="221">
        <v>3238</v>
      </c>
      <c r="E145" s="218"/>
      <c r="F145" s="52"/>
      <c r="G145" s="227" t="s">
        <v>480</v>
      </c>
      <c r="H145" s="52" t="s">
        <v>221</v>
      </c>
      <c r="I145" s="342">
        <f t="shared" ref="I145:M146" si="26">I146</f>
        <v>24000</v>
      </c>
      <c r="J145" s="342">
        <f t="shared" si="26"/>
        <v>36000</v>
      </c>
      <c r="K145" s="342">
        <f t="shared" si="26"/>
        <v>60000</v>
      </c>
      <c r="L145" s="47">
        <f t="shared" si="26"/>
        <v>7400</v>
      </c>
      <c r="M145" s="47">
        <f t="shared" si="26"/>
        <v>7400</v>
      </c>
      <c r="N145" s="39"/>
      <c r="O145" s="242"/>
      <c r="P145" s="22"/>
      <c r="Q145" s="26"/>
      <c r="R145" s="26"/>
    </row>
    <row r="146" spans="1:18" ht="20.100000000000001" hidden="1" customHeight="1" x14ac:dyDescent="0.25">
      <c r="A146" s="221"/>
      <c r="B146" s="221"/>
      <c r="C146" s="221"/>
      <c r="D146" s="221"/>
      <c r="E146" s="218" t="s">
        <v>220</v>
      </c>
      <c r="F146" s="52"/>
      <c r="G146" s="227" t="s">
        <v>480</v>
      </c>
      <c r="H146" s="52" t="s">
        <v>221</v>
      </c>
      <c r="I146" s="342">
        <f t="shared" si="26"/>
        <v>24000</v>
      </c>
      <c r="J146" s="342">
        <f t="shared" si="26"/>
        <v>36000</v>
      </c>
      <c r="K146" s="342">
        <f t="shared" si="26"/>
        <v>60000</v>
      </c>
      <c r="L146" s="47">
        <f t="shared" si="26"/>
        <v>7400</v>
      </c>
      <c r="M146" s="47">
        <f t="shared" si="26"/>
        <v>7400</v>
      </c>
      <c r="N146" s="39"/>
      <c r="O146" s="242"/>
      <c r="P146" s="22"/>
      <c r="Q146" s="26"/>
      <c r="R146" s="26"/>
    </row>
    <row r="147" spans="1:18" ht="20.100000000000001" hidden="1" customHeight="1" x14ac:dyDescent="0.25">
      <c r="A147" s="221"/>
      <c r="B147" s="221"/>
      <c r="C147" s="221"/>
      <c r="D147" s="221"/>
      <c r="E147" s="218"/>
      <c r="F147" s="52" t="s">
        <v>222</v>
      </c>
      <c r="G147" s="227" t="s">
        <v>480</v>
      </c>
      <c r="H147" s="52" t="s">
        <v>221</v>
      </c>
      <c r="I147" s="342">
        <v>24000</v>
      </c>
      <c r="J147" s="342">
        <f>K147-I147</f>
        <v>36000</v>
      </c>
      <c r="K147" s="342">
        <v>60000</v>
      </c>
      <c r="L147" s="47">
        <v>7400</v>
      </c>
      <c r="M147" s="47">
        <v>7400</v>
      </c>
      <c r="N147" s="39"/>
      <c r="O147" s="242"/>
      <c r="P147" s="22"/>
      <c r="Q147" s="26"/>
      <c r="R147" s="26"/>
    </row>
    <row r="148" spans="1:18" ht="20.100000000000001" hidden="1" customHeight="1" x14ac:dyDescent="0.25">
      <c r="A148" s="221"/>
      <c r="B148" s="221"/>
      <c r="C148" s="221"/>
      <c r="D148" s="221">
        <v>3239</v>
      </c>
      <c r="E148" s="218"/>
      <c r="F148" s="52"/>
      <c r="G148" s="227" t="s">
        <v>480</v>
      </c>
      <c r="H148" s="52" t="s">
        <v>42</v>
      </c>
      <c r="I148" s="342"/>
      <c r="J148" s="342"/>
      <c r="K148" s="342"/>
      <c r="L148" s="44"/>
      <c r="M148" s="44"/>
      <c r="N148" s="39"/>
      <c r="O148" s="242"/>
      <c r="P148" s="22"/>
      <c r="Q148" s="26"/>
      <c r="R148" s="26"/>
    </row>
    <row r="149" spans="1:18" ht="20.100000000000001" hidden="1" customHeight="1" x14ac:dyDescent="0.25">
      <c r="A149" s="221"/>
      <c r="B149" s="221"/>
      <c r="C149" s="221"/>
      <c r="D149" s="221"/>
      <c r="E149" s="218" t="s">
        <v>223</v>
      </c>
      <c r="F149" s="52"/>
      <c r="G149" s="227" t="s">
        <v>480</v>
      </c>
      <c r="H149" s="52" t="s">
        <v>224</v>
      </c>
      <c r="I149" s="342"/>
      <c r="J149" s="342"/>
      <c r="K149" s="342"/>
      <c r="L149" s="44"/>
      <c r="M149" s="44"/>
      <c r="N149" s="39"/>
      <c r="O149" s="242"/>
      <c r="P149" s="22"/>
      <c r="Q149" s="26"/>
      <c r="R149" s="26"/>
    </row>
    <row r="150" spans="1:18" ht="20.100000000000001" hidden="1" customHeight="1" x14ac:dyDescent="0.25">
      <c r="A150" s="221"/>
      <c r="B150" s="221"/>
      <c r="C150" s="221"/>
      <c r="D150" s="221"/>
      <c r="E150" s="218"/>
      <c r="F150" s="52" t="s">
        <v>225</v>
      </c>
      <c r="G150" s="227" t="s">
        <v>480</v>
      </c>
      <c r="H150" s="52" t="s">
        <v>224</v>
      </c>
      <c r="I150" s="342"/>
      <c r="J150" s="342"/>
      <c r="K150" s="342"/>
      <c r="L150" s="44"/>
      <c r="M150" s="44"/>
      <c r="N150" s="39"/>
      <c r="O150" s="242"/>
      <c r="P150" s="22"/>
      <c r="Q150" s="26"/>
      <c r="R150" s="26"/>
    </row>
    <row r="151" spans="1:18" ht="20.100000000000001" hidden="1" customHeight="1" x14ac:dyDescent="0.25">
      <c r="A151" s="221"/>
      <c r="B151" s="221"/>
      <c r="C151" s="221"/>
      <c r="D151" s="221"/>
      <c r="E151" s="218" t="s">
        <v>226</v>
      </c>
      <c r="F151" s="52"/>
      <c r="G151" s="227" t="s">
        <v>480</v>
      </c>
      <c r="H151" s="52" t="s">
        <v>227</v>
      </c>
      <c r="I151" s="342"/>
      <c r="J151" s="342"/>
      <c r="K151" s="342"/>
      <c r="L151" s="44"/>
      <c r="M151" s="44"/>
      <c r="N151" s="39"/>
      <c r="O151" s="242"/>
      <c r="P151" s="22"/>
      <c r="Q151" s="26"/>
      <c r="R151" s="26"/>
    </row>
    <row r="152" spans="1:18" ht="20.100000000000001" hidden="1" customHeight="1" x14ac:dyDescent="0.25">
      <c r="A152" s="221"/>
      <c r="B152" s="221"/>
      <c r="C152" s="221"/>
      <c r="D152" s="221"/>
      <c r="E152" s="218"/>
      <c r="F152" s="52" t="s">
        <v>228</v>
      </c>
      <c r="G152" s="227" t="s">
        <v>480</v>
      </c>
      <c r="H152" s="52" t="s">
        <v>227</v>
      </c>
      <c r="I152" s="342"/>
      <c r="J152" s="342"/>
      <c r="K152" s="342"/>
      <c r="L152" s="44"/>
      <c r="M152" s="44"/>
      <c r="N152" s="39"/>
      <c r="O152" s="242"/>
      <c r="P152" s="22"/>
      <c r="Q152" s="26"/>
      <c r="R152" s="26"/>
    </row>
    <row r="153" spans="1:18" ht="20.100000000000001" hidden="1" customHeight="1" x14ac:dyDescent="0.25">
      <c r="A153" s="221"/>
      <c r="B153" s="221"/>
      <c r="C153" s="221"/>
      <c r="D153" s="221"/>
      <c r="E153" s="218" t="s">
        <v>229</v>
      </c>
      <c r="F153" s="52"/>
      <c r="G153" s="227" t="s">
        <v>480</v>
      </c>
      <c r="H153" s="52" t="s">
        <v>230</v>
      </c>
      <c r="I153" s="342"/>
      <c r="J153" s="342"/>
      <c r="K153" s="342"/>
      <c r="L153" s="44"/>
      <c r="M153" s="44"/>
      <c r="N153" s="39"/>
      <c r="O153" s="242"/>
      <c r="P153" s="22"/>
      <c r="Q153" s="26"/>
      <c r="R153" s="26"/>
    </row>
    <row r="154" spans="1:18" ht="20.100000000000001" hidden="1" customHeight="1" x14ac:dyDescent="0.25">
      <c r="A154" s="221"/>
      <c r="B154" s="221"/>
      <c r="C154" s="221"/>
      <c r="D154" s="221"/>
      <c r="E154" s="218"/>
      <c r="F154" s="52" t="s">
        <v>231</v>
      </c>
      <c r="G154" s="227" t="s">
        <v>480</v>
      </c>
      <c r="H154" s="52" t="s">
        <v>230</v>
      </c>
      <c r="I154" s="342"/>
      <c r="J154" s="342"/>
      <c r="K154" s="342"/>
      <c r="L154" s="44"/>
      <c r="M154" s="44"/>
      <c r="N154" s="39"/>
      <c r="O154" s="242"/>
    </row>
    <row r="155" spans="1:18" ht="20.100000000000001" hidden="1" customHeight="1" x14ac:dyDescent="0.25">
      <c r="A155" s="221"/>
      <c r="B155" s="221"/>
      <c r="C155" s="221"/>
      <c r="D155" s="221"/>
      <c r="E155" s="218" t="s">
        <v>232</v>
      </c>
      <c r="F155" s="52"/>
      <c r="G155" s="227" t="s">
        <v>480</v>
      </c>
      <c r="H155" s="52" t="s">
        <v>233</v>
      </c>
      <c r="I155" s="342">
        <f>I156+I157+I158+I159+I160</f>
        <v>0</v>
      </c>
      <c r="J155" s="342">
        <f>J156+J157+J158+J159+J160</f>
        <v>0</v>
      </c>
      <c r="K155" s="342">
        <f>K156+K157+K158+K159+K160</f>
        <v>0</v>
      </c>
      <c r="L155" s="44"/>
      <c r="M155" s="44"/>
      <c r="N155" s="39"/>
      <c r="O155" s="242"/>
      <c r="P155" s="50"/>
    </row>
    <row r="156" spans="1:18" ht="20.100000000000001" hidden="1" customHeight="1" x14ac:dyDescent="0.25">
      <c r="A156" s="221"/>
      <c r="B156" s="221"/>
      <c r="C156" s="221"/>
      <c r="D156" s="221"/>
      <c r="E156" s="218"/>
      <c r="F156" s="52" t="s">
        <v>234</v>
      </c>
      <c r="G156" s="227" t="s">
        <v>480</v>
      </c>
      <c r="H156" s="52" t="s">
        <v>235</v>
      </c>
      <c r="I156" s="342"/>
      <c r="J156" s="342"/>
      <c r="K156" s="342"/>
      <c r="L156" s="44"/>
      <c r="M156" s="44"/>
      <c r="N156" s="39"/>
      <c r="O156" s="242"/>
      <c r="P156" s="50"/>
    </row>
    <row r="157" spans="1:18" ht="20.100000000000001" hidden="1" customHeight="1" x14ac:dyDescent="0.25">
      <c r="A157" s="221"/>
      <c r="B157" s="221"/>
      <c r="C157" s="221"/>
      <c r="D157" s="221"/>
      <c r="E157" s="218"/>
      <c r="F157" s="52" t="s">
        <v>236</v>
      </c>
      <c r="G157" s="227" t="s">
        <v>480</v>
      </c>
      <c r="H157" s="52" t="s">
        <v>237</v>
      </c>
      <c r="I157" s="342"/>
      <c r="J157" s="342"/>
      <c r="K157" s="342"/>
      <c r="L157" s="44"/>
      <c r="M157" s="44"/>
      <c r="N157" s="39"/>
      <c r="O157" s="242"/>
      <c r="P157" s="50"/>
    </row>
    <row r="158" spans="1:18" ht="20.100000000000001" hidden="1" customHeight="1" x14ac:dyDescent="0.25">
      <c r="A158" s="221"/>
      <c r="B158" s="221"/>
      <c r="C158" s="221"/>
      <c r="D158" s="221"/>
      <c r="E158" s="218"/>
      <c r="F158" s="52" t="s">
        <v>238</v>
      </c>
      <c r="G158" s="227" t="s">
        <v>480</v>
      </c>
      <c r="H158" s="52" t="s">
        <v>239</v>
      </c>
      <c r="I158" s="342"/>
      <c r="J158" s="342"/>
      <c r="K158" s="342"/>
      <c r="L158" s="44"/>
      <c r="M158" s="44"/>
      <c r="N158" s="39"/>
      <c r="O158" s="242"/>
      <c r="P158" s="50"/>
    </row>
    <row r="159" spans="1:18" ht="20.100000000000001" hidden="1" customHeight="1" x14ac:dyDescent="0.25">
      <c r="A159" s="221"/>
      <c r="B159" s="221"/>
      <c r="C159" s="221"/>
      <c r="D159" s="221"/>
      <c r="E159" s="218"/>
      <c r="F159" s="52" t="s">
        <v>240</v>
      </c>
      <c r="G159" s="227" t="s">
        <v>480</v>
      </c>
      <c r="H159" s="52" t="s">
        <v>241</v>
      </c>
      <c r="I159" s="342"/>
      <c r="J159" s="342"/>
      <c r="K159" s="342"/>
      <c r="L159" s="44"/>
      <c r="M159" s="44"/>
      <c r="N159" s="39"/>
      <c r="O159" s="242"/>
      <c r="P159" s="50"/>
    </row>
    <row r="160" spans="1:18" ht="20.100000000000001" hidden="1" customHeight="1" x14ac:dyDescent="0.25">
      <c r="A160" s="221"/>
      <c r="B160" s="221"/>
      <c r="C160" s="221"/>
      <c r="D160" s="221"/>
      <c r="E160" s="218"/>
      <c r="F160" s="52" t="s">
        <v>242</v>
      </c>
      <c r="G160" s="227" t="s">
        <v>480</v>
      </c>
      <c r="H160" s="52" t="s">
        <v>243</v>
      </c>
      <c r="I160" s="342"/>
      <c r="J160" s="342"/>
      <c r="K160" s="342"/>
      <c r="L160" s="44"/>
      <c r="M160" s="44"/>
      <c r="N160" s="39"/>
      <c r="O160" s="242"/>
      <c r="P160" s="50"/>
    </row>
    <row r="161" spans="1:18" s="33" customFormat="1" ht="31.5" hidden="1" customHeight="1" x14ac:dyDescent="0.25">
      <c r="A161" s="219"/>
      <c r="B161" s="219"/>
      <c r="C161" s="219">
        <v>324</v>
      </c>
      <c r="D161" s="219"/>
      <c r="E161" s="219"/>
      <c r="F161" s="56"/>
      <c r="G161" s="227" t="s">
        <v>480</v>
      </c>
      <c r="H161" s="57" t="s">
        <v>43</v>
      </c>
      <c r="I161" s="341"/>
      <c r="J161" s="341"/>
      <c r="K161" s="341"/>
      <c r="L161" s="44"/>
      <c r="M161" s="44"/>
      <c r="N161" s="39"/>
      <c r="O161" s="242"/>
      <c r="P161" s="31"/>
      <c r="Q161" s="32"/>
      <c r="R161" s="32"/>
    </row>
    <row r="162" spans="1:18" ht="30" hidden="1" customHeight="1" x14ac:dyDescent="0.25">
      <c r="A162" s="221"/>
      <c r="B162" s="221"/>
      <c r="C162" s="221"/>
      <c r="D162" s="221">
        <v>3241</v>
      </c>
      <c r="E162" s="221"/>
      <c r="F162" s="58"/>
      <c r="G162" s="227" t="s">
        <v>480</v>
      </c>
      <c r="H162" s="52" t="s">
        <v>43</v>
      </c>
      <c r="I162" s="342"/>
      <c r="J162" s="342"/>
      <c r="K162" s="342"/>
      <c r="L162" s="44"/>
      <c r="M162" s="44"/>
      <c r="N162" s="39"/>
      <c r="O162" s="242"/>
    </row>
    <row r="163" spans="1:18" ht="20.100000000000001" hidden="1" customHeight="1" x14ac:dyDescent="0.25">
      <c r="A163" s="221"/>
      <c r="B163" s="221"/>
      <c r="C163" s="221"/>
      <c r="D163" s="221"/>
      <c r="E163" s="218" t="s">
        <v>244</v>
      </c>
      <c r="F163" s="52"/>
      <c r="G163" s="227" t="s">
        <v>480</v>
      </c>
      <c r="H163" s="52" t="s">
        <v>245</v>
      </c>
      <c r="I163" s="342"/>
      <c r="J163" s="342"/>
      <c r="K163" s="342"/>
      <c r="L163" s="44"/>
      <c r="M163" s="44"/>
      <c r="N163" s="39"/>
      <c r="O163" s="242"/>
    </row>
    <row r="164" spans="1:18" ht="33.75" hidden="1" customHeight="1" x14ac:dyDescent="0.25">
      <c r="A164" s="221"/>
      <c r="B164" s="221"/>
      <c r="C164" s="221"/>
      <c r="D164" s="221"/>
      <c r="E164" s="218"/>
      <c r="F164" s="52" t="s">
        <v>246</v>
      </c>
      <c r="G164" s="227" t="s">
        <v>480</v>
      </c>
      <c r="H164" s="52" t="s">
        <v>247</v>
      </c>
      <c r="I164" s="342"/>
      <c r="J164" s="342"/>
      <c r="K164" s="342"/>
      <c r="L164" s="44"/>
      <c r="M164" s="44"/>
      <c r="N164" s="39"/>
      <c r="O164" s="242"/>
    </row>
    <row r="165" spans="1:18" s="33" customFormat="1" ht="20.100000000000001" hidden="1" customHeight="1" x14ac:dyDescent="0.25">
      <c r="A165" s="219"/>
      <c r="B165" s="219"/>
      <c r="C165" s="219">
        <v>329</v>
      </c>
      <c r="D165" s="219"/>
      <c r="E165" s="220"/>
      <c r="F165" s="57"/>
      <c r="G165" s="227" t="s">
        <v>480</v>
      </c>
      <c r="H165" s="57" t="s">
        <v>45</v>
      </c>
      <c r="I165" s="341"/>
      <c r="J165" s="341"/>
      <c r="K165" s="341"/>
      <c r="L165" s="44"/>
      <c r="M165" s="44"/>
      <c r="N165" s="39"/>
      <c r="O165" s="242"/>
      <c r="P165" s="31"/>
      <c r="Q165" s="32"/>
      <c r="R165" s="32"/>
    </row>
    <row r="166" spans="1:18" ht="29.25" hidden="1" customHeight="1" x14ac:dyDescent="0.25">
      <c r="A166" s="221"/>
      <c r="B166" s="221"/>
      <c r="C166" s="221"/>
      <c r="D166" s="221">
        <v>3291</v>
      </c>
      <c r="E166" s="221"/>
      <c r="F166" s="58"/>
      <c r="G166" s="227" t="s">
        <v>480</v>
      </c>
      <c r="H166" s="52" t="s">
        <v>248</v>
      </c>
      <c r="I166" s="342"/>
      <c r="J166" s="342"/>
      <c r="K166" s="342"/>
      <c r="L166" s="44"/>
      <c r="M166" s="44"/>
      <c r="N166" s="39"/>
      <c r="O166" s="242"/>
    </row>
    <row r="167" spans="1:18" ht="30" hidden="1" customHeight="1" x14ac:dyDescent="0.25">
      <c r="A167" s="221"/>
      <c r="B167" s="221"/>
      <c r="C167" s="221"/>
      <c r="D167" s="221"/>
      <c r="E167" s="218" t="s">
        <v>249</v>
      </c>
      <c r="F167" s="52"/>
      <c r="G167" s="227" t="s">
        <v>480</v>
      </c>
      <c r="H167" s="52" t="s">
        <v>250</v>
      </c>
      <c r="I167" s="342"/>
      <c r="J167" s="342"/>
      <c r="K167" s="342"/>
      <c r="L167" s="44"/>
      <c r="M167" s="44"/>
      <c r="N167" s="39"/>
      <c r="O167" s="242"/>
    </row>
    <row r="168" spans="1:18" ht="30" hidden="1" customHeight="1" x14ac:dyDescent="0.25">
      <c r="A168" s="221"/>
      <c r="B168" s="221"/>
      <c r="C168" s="221"/>
      <c r="D168" s="221"/>
      <c r="E168" s="218"/>
      <c r="F168" s="52" t="s">
        <v>251</v>
      </c>
      <c r="G168" s="227" t="s">
        <v>480</v>
      </c>
      <c r="H168" s="52" t="s">
        <v>250</v>
      </c>
      <c r="I168" s="342"/>
      <c r="J168" s="342"/>
      <c r="K168" s="342"/>
      <c r="L168" s="44"/>
      <c r="M168" s="44"/>
      <c r="N168" s="39"/>
      <c r="O168" s="242"/>
    </row>
    <row r="169" spans="1:18" ht="20.100000000000001" hidden="1" customHeight="1" x14ac:dyDescent="0.25">
      <c r="A169" s="221"/>
      <c r="B169" s="221"/>
      <c r="C169" s="221"/>
      <c r="D169" s="221">
        <v>3292</v>
      </c>
      <c r="E169" s="221"/>
      <c r="F169" s="58"/>
      <c r="G169" s="227" t="s">
        <v>480</v>
      </c>
      <c r="H169" s="52" t="s">
        <v>47</v>
      </c>
      <c r="I169" s="342"/>
      <c r="J169" s="342"/>
      <c r="K169" s="342"/>
      <c r="L169" s="44"/>
      <c r="M169" s="44"/>
      <c r="N169" s="39"/>
      <c r="O169" s="242"/>
    </row>
    <row r="170" spans="1:18" ht="20.100000000000001" hidden="1" customHeight="1" x14ac:dyDescent="0.25">
      <c r="A170" s="221"/>
      <c r="B170" s="221"/>
      <c r="C170" s="221"/>
      <c r="D170" s="221"/>
      <c r="E170" s="218" t="s">
        <v>252</v>
      </c>
      <c r="F170" s="52"/>
      <c r="G170" s="227" t="s">
        <v>480</v>
      </c>
      <c r="H170" s="52" t="s">
        <v>253</v>
      </c>
      <c r="I170" s="342"/>
      <c r="J170" s="342"/>
      <c r="K170" s="342"/>
      <c r="L170" s="44"/>
      <c r="M170" s="44"/>
      <c r="N170" s="39"/>
      <c r="O170" s="242"/>
      <c r="P170" s="22"/>
      <c r="Q170" s="26"/>
      <c r="R170" s="26"/>
    </row>
    <row r="171" spans="1:18" ht="20.100000000000001" hidden="1" customHeight="1" x14ac:dyDescent="0.25">
      <c r="A171" s="221"/>
      <c r="B171" s="221"/>
      <c r="C171" s="221"/>
      <c r="D171" s="221"/>
      <c r="E171" s="218"/>
      <c r="F171" s="52" t="s">
        <v>254</v>
      </c>
      <c r="G171" s="227" t="s">
        <v>480</v>
      </c>
      <c r="H171" s="52" t="s">
        <v>253</v>
      </c>
      <c r="I171" s="342"/>
      <c r="J171" s="342"/>
      <c r="K171" s="342"/>
      <c r="L171" s="44"/>
      <c r="M171" s="44"/>
      <c r="N171" s="39"/>
      <c r="O171" s="242"/>
      <c r="P171" s="22"/>
      <c r="Q171" s="26"/>
      <c r="R171" s="26"/>
    </row>
    <row r="172" spans="1:18" ht="20.100000000000001" hidden="1" customHeight="1" x14ac:dyDescent="0.25">
      <c r="A172" s="221"/>
      <c r="B172" s="221"/>
      <c r="C172" s="221"/>
      <c r="D172" s="221"/>
      <c r="E172" s="218" t="s">
        <v>255</v>
      </c>
      <c r="F172" s="52"/>
      <c r="G172" s="227" t="s">
        <v>480</v>
      </c>
      <c r="H172" s="52" t="s">
        <v>256</v>
      </c>
      <c r="I172" s="342"/>
      <c r="J172" s="342"/>
      <c r="K172" s="342"/>
      <c r="L172" s="44"/>
      <c r="M172" s="44"/>
      <c r="N172" s="39"/>
      <c r="O172" s="242"/>
      <c r="P172" s="22"/>
      <c r="Q172" s="26"/>
      <c r="R172" s="26"/>
    </row>
    <row r="173" spans="1:18" ht="20.100000000000001" hidden="1" customHeight="1" x14ac:dyDescent="0.25">
      <c r="A173" s="221"/>
      <c r="B173" s="221"/>
      <c r="C173" s="221"/>
      <c r="D173" s="221"/>
      <c r="E173" s="218"/>
      <c r="F173" s="52" t="s">
        <v>257</v>
      </c>
      <c r="G173" s="227" t="s">
        <v>480</v>
      </c>
      <c r="H173" s="52" t="s">
        <v>256</v>
      </c>
      <c r="I173" s="342"/>
      <c r="J173" s="342"/>
      <c r="K173" s="342"/>
      <c r="L173" s="44"/>
      <c r="M173" s="44"/>
      <c r="N173" s="39"/>
      <c r="O173" s="242"/>
      <c r="P173" s="22"/>
      <c r="Q173" s="26"/>
      <c r="R173" s="26"/>
    </row>
    <row r="174" spans="1:18" ht="20.100000000000001" hidden="1" customHeight="1" x14ac:dyDescent="0.25">
      <c r="A174" s="221"/>
      <c r="B174" s="221"/>
      <c r="C174" s="221"/>
      <c r="D174" s="221">
        <v>3293</v>
      </c>
      <c r="E174" s="221"/>
      <c r="F174" s="58"/>
      <c r="G174" s="227" t="s">
        <v>480</v>
      </c>
      <c r="H174" s="52" t="s">
        <v>48</v>
      </c>
      <c r="I174" s="342"/>
      <c r="J174" s="342"/>
      <c r="K174" s="342"/>
      <c r="L174" s="44"/>
      <c r="M174" s="44"/>
      <c r="N174" s="39"/>
      <c r="O174" s="242"/>
      <c r="P174" s="22"/>
      <c r="Q174" s="26"/>
      <c r="R174" s="26"/>
    </row>
    <row r="175" spans="1:18" ht="20.100000000000001" hidden="1" customHeight="1" x14ac:dyDescent="0.25">
      <c r="A175" s="221"/>
      <c r="B175" s="221"/>
      <c r="C175" s="221"/>
      <c r="D175" s="221"/>
      <c r="E175" s="218" t="s">
        <v>258</v>
      </c>
      <c r="F175" s="52"/>
      <c r="G175" s="227" t="s">
        <v>480</v>
      </c>
      <c r="H175" s="52" t="s">
        <v>48</v>
      </c>
      <c r="I175" s="342"/>
      <c r="J175" s="342"/>
      <c r="K175" s="342"/>
      <c r="L175" s="44"/>
      <c r="M175" s="44"/>
      <c r="N175" s="39"/>
      <c r="O175" s="242"/>
      <c r="P175" s="22"/>
      <c r="Q175" s="26"/>
      <c r="R175" s="26"/>
    </row>
    <row r="176" spans="1:18" ht="20.100000000000001" hidden="1" customHeight="1" x14ac:dyDescent="0.25">
      <c r="A176" s="221"/>
      <c r="B176" s="221"/>
      <c r="C176" s="221"/>
      <c r="D176" s="221"/>
      <c r="E176" s="218"/>
      <c r="F176" s="52" t="s">
        <v>259</v>
      </c>
      <c r="G176" s="227" t="s">
        <v>480</v>
      </c>
      <c r="H176" s="52" t="s">
        <v>48</v>
      </c>
      <c r="I176" s="342"/>
      <c r="J176" s="342"/>
      <c r="K176" s="342"/>
      <c r="L176" s="44"/>
      <c r="M176" s="44"/>
      <c r="N176" s="39"/>
      <c r="O176" s="242"/>
      <c r="P176" s="22"/>
      <c r="Q176" s="26"/>
      <c r="R176" s="26"/>
    </row>
    <row r="177" spans="1:18" ht="20.100000000000001" hidden="1" customHeight="1" x14ac:dyDescent="0.25">
      <c r="A177" s="221"/>
      <c r="B177" s="221"/>
      <c r="C177" s="221"/>
      <c r="D177" s="221">
        <v>3294</v>
      </c>
      <c r="E177" s="221"/>
      <c r="F177" s="58"/>
      <c r="G177" s="227" t="s">
        <v>480</v>
      </c>
      <c r="H177" s="52" t="s">
        <v>49</v>
      </c>
      <c r="I177" s="342"/>
      <c r="J177" s="342"/>
      <c r="K177" s="342"/>
      <c r="L177" s="44"/>
      <c r="M177" s="44"/>
      <c r="N177" s="39"/>
      <c r="O177" s="242"/>
      <c r="P177" s="22"/>
      <c r="Q177" s="26"/>
      <c r="R177" s="26"/>
    </row>
    <row r="178" spans="1:18" ht="20.100000000000001" hidden="1" customHeight="1" x14ac:dyDescent="0.25">
      <c r="A178" s="221"/>
      <c r="B178" s="221"/>
      <c r="C178" s="221"/>
      <c r="D178" s="221"/>
      <c r="E178" s="218" t="s">
        <v>260</v>
      </c>
      <c r="F178" s="52"/>
      <c r="G178" s="227" t="s">
        <v>480</v>
      </c>
      <c r="H178" s="52" t="s">
        <v>261</v>
      </c>
      <c r="I178" s="342"/>
      <c r="J178" s="342"/>
      <c r="K178" s="342"/>
      <c r="L178" s="44"/>
      <c r="M178" s="44"/>
      <c r="N178" s="39"/>
      <c r="O178" s="242"/>
      <c r="P178" s="22"/>
      <c r="Q178" s="26"/>
      <c r="R178" s="26"/>
    </row>
    <row r="179" spans="1:18" ht="20.100000000000001" hidden="1" customHeight="1" x14ac:dyDescent="0.25">
      <c r="A179" s="221"/>
      <c r="B179" s="221"/>
      <c r="C179" s="221"/>
      <c r="D179" s="221"/>
      <c r="E179" s="218"/>
      <c r="F179" s="52" t="s">
        <v>262</v>
      </c>
      <c r="G179" s="227" t="s">
        <v>480</v>
      </c>
      <c r="H179" s="52" t="s">
        <v>261</v>
      </c>
      <c r="I179" s="342"/>
      <c r="J179" s="342"/>
      <c r="K179" s="342"/>
      <c r="L179" s="44"/>
      <c r="M179" s="44"/>
      <c r="N179" s="39"/>
      <c r="O179" s="242"/>
      <c r="P179" s="22"/>
      <c r="Q179" s="26"/>
      <c r="R179" s="26"/>
    </row>
    <row r="180" spans="1:18" ht="20.100000000000001" hidden="1" customHeight="1" x14ac:dyDescent="0.25">
      <c r="A180" s="221"/>
      <c r="B180" s="221"/>
      <c r="C180" s="221"/>
      <c r="D180" s="221">
        <v>3295</v>
      </c>
      <c r="E180" s="221"/>
      <c r="F180" s="58"/>
      <c r="G180" s="227" t="s">
        <v>480</v>
      </c>
      <c r="H180" s="52" t="s">
        <v>50</v>
      </c>
      <c r="I180" s="342"/>
      <c r="J180" s="342"/>
      <c r="K180" s="342"/>
      <c r="L180" s="44"/>
      <c r="M180" s="44"/>
      <c r="N180" s="39"/>
      <c r="O180" s="242"/>
      <c r="P180" s="22"/>
      <c r="Q180" s="26"/>
      <c r="R180" s="26"/>
    </row>
    <row r="181" spans="1:18" ht="20.100000000000001" hidden="1" customHeight="1" x14ac:dyDescent="0.25">
      <c r="A181" s="221"/>
      <c r="B181" s="221"/>
      <c r="C181" s="221"/>
      <c r="D181" s="221"/>
      <c r="E181" s="218" t="s">
        <v>263</v>
      </c>
      <c r="F181" s="52"/>
      <c r="G181" s="227" t="s">
        <v>480</v>
      </c>
      <c r="H181" s="52" t="s">
        <v>264</v>
      </c>
      <c r="I181" s="342"/>
      <c r="J181" s="342"/>
      <c r="K181" s="342"/>
      <c r="L181" s="44"/>
      <c r="M181" s="44"/>
      <c r="N181" s="39"/>
      <c r="O181" s="242"/>
      <c r="P181" s="22"/>
      <c r="Q181" s="26"/>
      <c r="R181" s="26"/>
    </row>
    <row r="182" spans="1:18" ht="20.100000000000001" hidden="1" customHeight="1" x14ac:dyDescent="0.25">
      <c r="A182" s="221"/>
      <c r="B182" s="221"/>
      <c r="C182" s="221"/>
      <c r="D182" s="221"/>
      <c r="E182" s="218"/>
      <c r="F182" s="52" t="s">
        <v>265</v>
      </c>
      <c r="G182" s="227" t="s">
        <v>480</v>
      </c>
      <c r="H182" s="52" t="s">
        <v>264</v>
      </c>
      <c r="I182" s="342"/>
      <c r="J182" s="342"/>
      <c r="K182" s="342"/>
      <c r="L182" s="44"/>
      <c r="M182" s="44"/>
      <c r="N182" s="39"/>
      <c r="O182" s="242"/>
      <c r="P182" s="22"/>
      <c r="Q182" s="26"/>
      <c r="R182" s="26"/>
    </row>
    <row r="183" spans="1:18" ht="20.100000000000001" hidden="1" customHeight="1" x14ac:dyDescent="0.25">
      <c r="A183" s="221"/>
      <c r="B183" s="221"/>
      <c r="C183" s="221"/>
      <c r="D183" s="221"/>
      <c r="E183" s="218" t="s">
        <v>266</v>
      </c>
      <c r="F183" s="52"/>
      <c r="G183" s="227" t="s">
        <v>480</v>
      </c>
      <c r="H183" s="52" t="s">
        <v>267</v>
      </c>
      <c r="I183" s="342"/>
      <c r="J183" s="342"/>
      <c r="K183" s="342"/>
      <c r="L183" s="44"/>
      <c r="M183" s="44"/>
      <c r="N183" s="39"/>
      <c r="O183" s="242"/>
      <c r="P183" s="22"/>
      <c r="Q183" s="26"/>
      <c r="R183" s="26"/>
    </row>
    <row r="184" spans="1:18" ht="20.100000000000001" hidden="1" customHeight="1" x14ac:dyDescent="0.25">
      <c r="A184" s="221"/>
      <c r="B184" s="221"/>
      <c r="C184" s="221"/>
      <c r="D184" s="221"/>
      <c r="E184" s="218"/>
      <c r="F184" s="52" t="s">
        <v>268</v>
      </c>
      <c r="G184" s="227" t="s">
        <v>480</v>
      </c>
      <c r="H184" s="52" t="s">
        <v>269</v>
      </c>
      <c r="I184" s="342"/>
      <c r="J184" s="342"/>
      <c r="K184" s="342"/>
      <c r="L184" s="44"/>
      <c r="M184" s="44"/>
      <c r="N184" s="39"/>
      <c r="O184" s="242"/>
      <c r="P184" s="22"/>
      <c r="Q184" s="26"/>
      <c r="R184" s="26"/>
    </row>
    <row r="185" spans="1:18" ht="20.100000000000001" hidden="1" customHeight="1" x14ac:dyDescent="0.25">
      <c r="A185" s="221"/>
      <c r="B185" s="221"/>
      <c r="C185" s="221"/>
      <c r="D185" s="221"/>
      <c r="E185" s="218"/>
      <c r="F185" s="52" t="s">
        <v>270</v>
      </c>
      <c r="G185" s="227" t="s">
        <v>480</v>
      </c>
      <c r="H185" s="52" t="s">
        <v>271</v>
      </c>
      <c r="I185" s="342"/>
      <c r="J185" s="342"/>
      <c r="K185" s="342"/>
      <c r="L185" s="44"/>
      <c r="M185" s="44"/>
      <c r="N185" s="39"/>
      <c r="O185" s="242"/>
      <c r="P185" s="22"/>
      <c r="Q185" s="26"/>
      <c r="R185" s="26"/>
    </row>
    <row r="186" spans="1:18" ht="20.100000000000001" hidden="1" customHeight="1" x14ac:dyDescent="0.25">
      <c r="A186" s="221"/>
      <c r="B186" s="221"/>
      <c r="C186" s="221"/>
      <c r="D186" s="221">
        <v>3296</v>
      </c>
      <c r="E186" s="221"/>
      <c r="F186" s="58"/>
      <c r="G186" s="227" t="s">
        <v>480</v>
      </c>
      <c r="H186" s="52" t="s">
        <v>272</v>
      </c>
      <c r="I186" s="342"/>
      <c r="J186" s="342"/>
      <c r="K186" s="342"/>
      <c r="L186" s="44"/>
      <c r="M186" s="44"/>
      <c r="N186" s="39"/>
      <c r="O186" s="242"/>
    </row>
    <row r="187" spans="1:18" ht="20.100000000000001" hidden="1" customHeight="1" x14ac:dyDescent="0.25">
      <c r="A187" s="221"/>
      <c r="B187" s="221"/>
      <c r="C187" s="221"/>
      <c r="D187" s="221">
        <v>3299</v>
      </c>
      <c r="E187" s="221"/>
      <c r="F187" s="58"/>
      <c r="G187" s="227" t="s">
        <v>480</v>
      </c>
      <c r="H187" s="52" t="s">
        <v>45</v>
      </c>
      <c r="I187" s="342"/>
      <c r="J187" s="342"/>
      <c r="K187" s="342"/>
      <c r="L187" s="44"/>
      <c r="M187" s="44"/>
      <c r="N187" s="39"/>
      <c r="O187" s="242"/>
    </row>
    <row r="188" spans="1:18" ht="20.100000000000001" hidden="1" customHeight="1" x14ac:dyDescent="0.25">
      <c r="A188" s="221"/>
      <c r="B188" s="221"/>
      <c r="C188" s="221"/>
      <c r="D188" s="221"/>
      <c r="E188" s="218" t="s">
        <v>273</v>
      </c>
      <c r="F188" s="52"/>
      <c r="G188" s="227" t="s">
        <v>480</v>
      </c>
      <c r="H188" s="52" t="s">
        <v>274</v>
      </c>
      <c r="I188" s="342"/>
      <c r="J188" s="342"/>
      <c r="K188" s="342"/>
      <c r="L188" s="44"/>
      <c r="M188" s="44"/>
      <c r="N188" s="39"/>
      <c r="O188" s="242"/>
    </row>
    <row r="189" spans="1:18" ht="20.100000000000001" hidden="1" customHeight="1" x14ac:dyDescent="0.25">
      <c r="A189" s="221"/>
      <c r="B189" s="221"/>
      <c r="C189" s="221"/>
      <c r="D189" s="221"/>
      <c r="E189" s="218" t="s">
        <v>275</v>
      </c>
      <c r="F189" s="52"/>
      <c r="G189" s="227" t="s">
        <v>480</v>
      </c>
      <c r="H189" s="52" t="s">
        <v>45</v>
      </c>
      <c r="I189" s="342"/>
      <c r="J189" s="342"/>
      <c r="K189" s="342"/>
      <c r="L189" s="44"/>
      <c r="M189" s="44"/>
      <c r="N189" s="39"/>
      <c r="O189" s="242"/>
    </row>
    <row r="190" spans="1:18" ht="20.100000000000001" hidden="1" customHeight="1" x14ac:dyDescent="0.25">
      <c r="A190" s="221"/>
      <c r="B190" s="221"/>
      <c r="C190" s="221"/>
      <c r="D190" s="221"/>
      <c r="E190" s="218"/>
      <c r="F190" s="52" t="s">
        <v>276</v>
      </c>
      <c r="G190" s="227" t="s">
        <v>480</v>
      </c>
      <c r="H190" s="52" t="s">
        <v>45</v>
      </c>
      <c r="I190" s="342"/>
      <c r="J190" s="342"/>
      <c r="K190" s="342"/>
      <c r="L190" s="44"/>
      <c r="M190" s="44"/>
      <c r="N190" s="39"/>
      <c r="O190" s="242"/>
    </row>
    <row r="191" spans="1:18" s="33" customFormat="1" ht="20.100000000000001" hidden="1" customHeight="1" x14ac:dyDescent="0.25">
      <c r="A191" s="219"/>
      <c r="B191" s="219">
        <v>34</v>
      </c>
      <c r="C191" s="219"/>
      <c r="D191" s="219"/>
      <c r="E191" s="219"/>
      <c r="F191" s="56"/>
      <c r="G191" s="227" t="s">
        <v>480</v>
      </c>
      <c r="H191" s="57" t="s">
        <v>51</v>
      </c>
      <c r="I191" s="342"/>
      <c r="J191" s="342"/>
      <c r="K191" s="342"/>
      <c r="L191" s="44"/>
      <c r="M191" s="44"/>
      <c r="N191" s="39"/>
      <c r="O191" s="242"/>
      <c r="P191" s="31"/>
      <c r="Q191" s="32"/>
      <c r="R191" s="32"/>
    </row>
    <row r="192" spans="1:18" s="33" customFormat="1" ht="20.100000000000001" hidden="1" customHeight="1" x14ac:dyDescent="0.25">
      <c r="A192" s="219"/>
      <c r="B192" s="219"/>
      <c r="C192" s="219">
        <v>343</v>
      </c>
      <c r="D192" s="219"/>
      <c r="E192" s="219"/>
      <c r="F192" s="56"/>
      <c r="G192" s="227" t="s">
        <v>480</v>
      </c>
      <c r="H192" s="57" t="s">
        <v>52</v>
      </c>
      <c r="I192" s="341"/>
      <c r="J192" s="341"/>
      <c r="K192" s="341"/>
      <c r="L192" s="44"/>
      <c r="M192" s="44"/>
      <c r="N192" s="39"/>
      <c r="O192" s="242"/>
      <c r="P192" s="31"/>
      <c r="Q192" s="32"/>
      <c r="R192" s="32"/>
    </row>
    <row r="193" spans="1:18" ht="20.100000000000001" hidden="1" customHeight="1" x14ac:dyDescent="0.25">
      <c r="A193" s="221"/>
      <c r="B193" s="221"/>
      <c r="C193" s="221"/>
      <c r="D193" s="221">
        <v>3431</v>
      </c>
      <c r="E193" s="221"/>
      <c r="F193" s="58"/>
      <c r="G193" s="227" t="s">
        <v>480</v>
      </c>
      <c r="H193" s="52" t="s">
        <v>53</v>
      </c>
      <c r="I193" s="342"/>
      <c r="J193" s="342"/>
      <c r="K193" s="342"/>
      <c r="L193" s="44"/>
      <c r="M193" s="44"/>
      <c r="N193" s="39"/>
      <c r="O193" s="242"/>
    </row>
    <row r="194" spans="1:18" ht="20.100000000000001" hidden="1" customHeight="1" x14ac:dyDescent="0.25">
      <c r="A194" s="221"/>
      <c r="B194" s="221"/>
      <c r="C194" s="221"/>
      <c r="D194" s="221"/>
      <c r="E194" s="218" t="s">
        <v>277</v>
      </c>
      <c r="F194" s="52"/>
      <c r="G194" s="227" t="s">
        <v>480</v>
      </c>
      <c r="H194" s="52" t="s">
        <v>278</v>
      </c>
      <c r="I194" s="342"/>
      <c r="J194" s="342"/>
      <c r="K194" s="342"/>
      <c r="L194" s="44"/>
      <c r="M194" s="44"/>
      <c r="N194" s="39"/>
      <c r="O194" s="242"/>
    </row>
    <row r="195" spans="1:18" ht="20.100000000000001" hidden="1" customHeight="1" x14ac:dyDescent="0.25">
      <c r="A195" s="221"/>
      <c r="B195" s="221"/>
      <c r="C195" s="221"/>
      <c r="D195" s="221"/>
      <c r="E195" s="218"/>
      <c r="F195" s="52" t="s">
        <v>279</v>
      </c>
      <c r="G195" s="227" t="s">
        <v>480</v>
      </c>
      <c r="H195" s="52" t="s">
        <v>278</v>
      </c>
      <c r="I195" s="342"/>
      <c r="J195" s="342"/>
      <c r="K195" s="342"/>
      <c r="L195" s="44"/>
      <c r="M195" s="44"/>
      <c r="N195" s="39"/>
      <c r="O195" s="242"/>
    </row>
    <row r="196" spans="1:18" ht="20.100000000000001" hidden="1" customHeight="1" x14ac:dyDescent="0.25">
      <c r="A196" s="221"/>
      <c r="B196" s="221"/>
      <c r="C196" s="221"/>
      <c r="D196" s="221"/>
      <c r="E196" s="218" t="s">
        <v>280</v>
      </c>
      <c r="F196" s="52"/>
      <c r="G196" s="227" t="s">
        <v>480</v>
      </c>
      <c r="H196" s="52" t="s">
        <v>281</v>
      </c>
      <c r="I196" s="342"/>
      <c r="J196" s="342"/>
      <c r="K196" s="342"/>
      <c r="L196" s="44"/>
      <c r="M196" s="44"/>
      <c r="N196" s="39"/>
      <c r="O196" s="242"/>
    </row>
    <row r="197" spans="1:18" ht="20.100000000000001" hidden="1" customHeight="1" x14ac:dyDescent="0.25">
      <c r="A197" s="221"/>
      <c r="B197" s="221"/>
      <c r="C197" s="221"/>
      <c r="D197" s="221"/>
      <c r="E197" s="218"/>
      <c r="F197" s="52" t="s">
        <v>282</v>
      </c>
      <c r="G197" s="227" t="s">
        <v>480</v>
      </c>
      <c r="H197" s="52" t="s">
        <v>281</v>
      </c>
      <c r="I197" s="342"/>
      <c r="J197" s="342"/>
      <c r="K197" s="342"/>
      <c r="L197" s="44"/>
      <c r="M197" s="44"/>
      <c r="N197" s="39"/>
      <c r="O197" s="242"/>
    </row>
    <row r="198" spans="1:18" ht="20.100000000000001" hidden="1" customHeight="1" x14ac:dyDescent="0.25">
      <c r="A198" s="221"/>
      <c r="B198" s="221"/>
      <c r="C198" s="221"/>
      <c r="D198" s="221">
        <v>3433</v>
      </c>
      <c r="E198" s="218"/>
      <c r="F198" s="52"/>
      <c r="G198" s="227" t="s">
        <v>480</v>
      </c>
      <c r="H198" s="52" t="s">
        <v>54</v>
      </c>
      <c r="I198" s="342"/>
      <c r="J198" s="342"/>
      <c r="K198" s="342"/>
      <c r="L198" s="44"/>
      <c r="M198" s="44"/>
      <c r="N198" s="39"/>
      <c r="O198" s="242"/>
    </row>
    <row r="199" spans="1:18" ht="20.100000000000001" hidden="1" customHeight="1" x14ac:dyDescent="0.25">
      <c r="A199" s="221"/>
      <c r="B199" s="221"/>
      <c r="C199" s="221"/>
      <c r="D199" s="221"/>
      <c r="E199" s="218" t="s">
        <v>283</v>
      </c>
      <c r="F199" s="52"/>
      <c r="G199" s="227" t="s">
        <v>480</v>
      </c>
      <c r="H199" s="52" t="s">
        <v>54</v>
      </c>
      <c r="I199" s="342"/>
      <c r="J199" s="342"/>
      <c r="K199" s="342"/>
      <c r="L199" s="44"/>
      <c r="M199" s="44"/>
      <c r="N199" s="39"/>
      <c r="O199" s="242"/>
    </row>
    <row r="200" spans="1:18" ht="20.100000000000001" hidden="1" customHeight="1" x14ac:dyDescent="0.25">
      <c r="A200" s="221"/>
      <c r="B200" s="221"/>
      <c r="C200" s="221"/>
      <c r="D200" s="221"/>
      <c r="E200" s="218"/>
      <c r="F200" s="52" t="s">
        <v>284</v>
      </c>
      <c r="G200" s="227" t="s">
        <v>480</v>
      </c>
      <c r="H200" s="52" t="s">
        <v>54</v>
      </c>
      <c r="I200" s="342"/>
      <c r="J200" s="342"/>
      <c r="K200" s="342"/>
      <c r="L200" s="44"/>
      <c r="M200" s="44"/>
      <c r="N200" s="39"/>
      <c r="O200" s="242"/>
    </row>
    <row r="201" spans="1:18" s="239" customFormat="1" ht="25.5" x14ac:dyDescent="0.25">
      <c r="A201" s="221"/>
      <c r="B201" s="219">
        <v>36</v>
      </c>
      <c r="C201" s="219"/>
      <c r="D201" s="277"/>
      <c r="E201" s="321"/>
      <c r="F201" s="321"/>
      <c r="G201" s="227"/>
      <c r="H201" s="57" t="s">
        <v>494</v>
      </c>
      <c r="I201" s="341">
        <f>I202</f>
        <v>0</v>
      </c>
      <c r="J201" s="341">
        <f t="shared" ref="J201:K201" si="27">J202</f>
        <v>248197.56</v>
      </c>
      <c r="K201" s="341">
        <f t="shared" si="27"/>
        <v>248197.56</v>
      </c>
      <c r="L201" s="44"/>
      <c r="M201" s="44"/>
      <c r="N201" s="39"/>
      <c r="O201" s="242"/>
      <c r="P201" s="24"/>
      <c r="Q201" s="310"/>
      <c r="R201" s="310"/>
    </row>
    <row r="202" spans="1:18" s="239" customFormat="1" ht="25.5" x14ac:dyDescent="0.25">
      <c r="A202" s="221"/>
      <c r="B202" s="219"/>
      <c r="C202" s="219">
        <v>369</v>
      </c>
      <c r="D202" s="277"/>
      <c r="E202" s="321"/>
      <c r="F202" s="321"/>
      <c r="G202" s="227" t="s">
        <v>480</v>
      </c>
      <c r="H202" s="57" t="s">
        <v>495</v>
      </c>
      <c r="I202" s="341">
        <f>I203</f>
        <v>0</v>
      </c>
      <c r="J202" s="341">
        <f t="shared" ref="J202:K202" si="28">J203</f>
        <v>248197.56</v>
      </c>
      <c r="K202" s="341">
        <f t="shared" si="28"/>
        <v>248197.56</v>
      </c>
      <c r="L202" s="44"/>
      <c r="M202" s="44"/>
      <c r="N202" s="39"/>
      <c r="O202" s="242"/>
      <c r="P202" s="24"/>
      <c r="Q202" s="310"/>
      <c r="R202" s="310"/>
    </row>
    <row r="203" spans="1:18" s="239" customFormat="1" ht="25.5" hidden="1" x14ac:dyDescent="0.25">
      <c r="A203" s="221"/>
      <c r="B203" s="376"/>
      <c r="C203" s="376"/>
      <c r="D203" s="221">
        <v>3691</v>
      </c>
      <c r="E203" s="221"/>
      <c r="F203" s="221"/>
      <c r="G203" s="227" t="s">
        <v>480</v>
      </c>
      <c r="H203" s="52" t="s">
        <v>496</v>
      </c>
      <c r="I203" s="342">
        <f>I204</f>
        <v>0</v>
      </c>
      <c r="J203" s="342">
        <f t="shared" ref="J203:K203" si="29">J204</f>
        <v>248197.56</v>
      </c>
      <c r="K203" s="342">
        <f t="shared" si="29"/>
        <v>248197.56</v>
      </c>
      <c r="L203" s="44"/>
      <c r="M203" s="44"/>
      <c r="N203" s="39"/>
      <c r="O203" s="242"/>
      <c r="P203" s="24"/>
      <c r="Q203" s="310"/>
      <c r="R203" s="310"/>
    </row>
    <row r="204" spans="1:18" s="239" customFormat="1" ht="25.5" hidden="1" x14ac:dyDescent="0.25">
      <c r="A204" s="221"/>
      <c r="B204" s="376"/>
      <c r="C204" s="376"/>
      <c r="D204" s="221"/>
      <c r="E204" s="221" t="s">
        <v>497</v>
      </c>
      <c r="F204" s="221"/>
      <c r="G204" s="227" t="s">
        <v>480</v>
      </c>
      <c r="H204" s="52" t="s">
        <v>496</v>
      </c>
      <c r="I204" s="342">
        <f>I205+I206</f>
        <v>0</v>
      </c>
      <c r="J204" s="342">
        <f t="shared" ref="J204:K204" si="30">J205+J206</f>
        <v>248197.56</v>
      </c>
      <c r="K204" s="342">
        <f t="shared" si="30"/>
        <v>248197.56</v>
      </c>
      <c r="L204" s="44"/>
      <c r="M204" s="44"/>
      <c r="N204" s="39"/>
      <c r="O204" s="242"/>
      <c r="P204" s="24"/>
      <c r="Q204" s="310"/>
      <c r="R204" s="310"/>
    </row>
    <row r="205" spans="1:18" s="239" customFormat="1" ht="25.5" hidden="1" x14ac:dyDescent="0.25">
      <c r="A205" s="221"/>
      <c r="B205" s="376"/>
      <c r="C205" s="376"/>
      <c r="D205" s="221"/>
      <c r="E205" s="221"/>
      <c r="F205" s="221" t="s">
        <v>498</v>
      </c>
      <c r="G205" s="227" t="s">
        <v>480</v>
      </c>
      <c r="H205" s="52" t="s">
        <v>499</v>
      </c>
      <c r="I205" s="342">
        <v>0</v>
      </c>
      <c r="J205" s="342">
        <f>K205-I205</f>
        <v>118197.56</v>
      </c>
      <c r="K205" s="342">
        <f>118197.56</f>
        <v>118197.56</v>
      </c>
      <c r="L205" s="44"/>
      <c r="M205" s="44"/>
      <c r="N205" s="39"/>
      <c r="O205" s="242"/>
      <c r="P205" s="24"/>
      <c r="Q205" s="310"/>
      <c r="R205" s="310"/>
    </row>
    <row r="206" spans="1:18" s="239" customFormat="1" ht="25.5" hidden="1" x14ac:dyDescent="0.25">
      <c r="A206" s="221"/>
      <c r="B206" s="221"/>
      <c r="C206" s="221"/>
      <c r="D206" s="221"/>
      <c r="E206" s="218"/>
      <c r="F206" s="221" t="s">
        <v>501</v>
      </c>
      <c r="G206" s="227" t="s">
        <v>480</v>
      </c>
      <c r="H206" s="52" t="s">
        <v>500</v>
      </c>
      <c r="I206" s="342">
        <v>0</v>
      </c>
      <c r="J206" s="342">
        <f>K206-I206</f>
        <v>130000</v>
      </c>
      <c r="K206" s="342">
        <v>130000</v>
      </c>
      <c r="L206" s="44"/>
      <c r="M206" s="44"/>
      <c r="N206" s="39"/>
      <c r="O206" s="242"/>
      <c r="P206" s="24"/>
      <c r="Q206" s="310"/>
      <c r="R206" s="310"/>
    </row>
    <row r="207" spans="1:18" s="33" customFormat="1" ht="28.5" hidden="1" customHeight="1" x14ac:dyDescent="0.25">
      <c r="A207" s="219"/>
      <c r="B207" s="219">
        <v>37</v>
      </c>
      <c r="C207" s="219"/>
      <c r="D207" s="219"/>
      <c r="E207" s="219"/>
      <c r="F207" s="56"/>
      <c r="G207" s="227" t="s">
        <v>480</v>
      </c>
      <c r="H207" s="57" t="s">
        <v>55</v>
      </c>
      <c r="I207" s="341"/>
      <c r="J207" s="341"/>
      <c r="K207" s="341"/>
      <c r="L207" s="44"/>
      <c r="M207" s="44"/>
      <c r="N207" s="39"/>
      <c r="O207" s="242"/>
      <c r="P207" s="31"/>
      <c r="Q207" s="32"/>
      <c r="R207" s="32"/>
    </row>
    <row r="208" spans="1:18" s="33" customFormat="1" ht="28.5" hidden="1" customHeight="1" x14ac:dyDescent="0.25">
      <c r="A208" s="219"/>
      <c r="B208" s="219"/>
      <c r="C208" s="219">
        <v>372</v>
      </c>
      <c r="D208" s="219"/>
      <c r="E208" s="219"/>
      <c r="F208" s="56"/>
      <c r="G208" s="227" t="s">
        <v>480</v>
      </c>
      <c r="H208" s="57" t="s">
        <v>56</v>
      </c>
      <c r="I208" s="341"/>
      <c r="J208" s="341"/>
      <c r="K208" s="341"/>
      <c r="L208" s="44"/>
      <c r="M208" s="44"/>
      <c r="N208" s="39"/>
      <c r="O208" s="242"/>
      <c r="P208" s="31"/>
      <c r="Q208" s="32"/>
      <c r="R208" s="32"/>
    </row>
    <row r="209" spans="1:18" ht="20.100000000000001" hidden="1" customHeight="1" x14ac:dyDescent="0.25">
      <c r="A209" s="221"/>
      <c r="B209" s="221"/>
      <c r="C209" s="221"/>
      <c r="D209" s="221">
        <v>3721</v>
      </c>
      <c r="E209" s="221"/>
      <c r="F209" s="58"/>
      <c r="G209" s="227" t="s">
        <v>480</v>
      </c>
      <c r="H209" s="52" t="s">
        <v>285</v>
      </c>
      <c r="I209" s="342"/>
      <c r="J209" s="342"/>
      <c r="K209" s="342"/>
      <c r="L209" s="44"/>
      <c r="M209" s="44"/>
      <c r="N209" s="39"/>
      <c r="O209" s="242"/>
    </row>
    <row r="210" spans="1:18" ht="20.100000000000001" hidden="1" customHeight="1" x14ac:dyDescent="0.25">
      <c r="A210" s="221"/>
      <c r="B210" s="221"/>
      <c r="C210" s="221"/>
      <c r="D210" s="221"/>
      <c r="E210" s="218" t="s">
        <v>286</v>
      </c>
      <c r="F210" s="52"/>
      <c r="G210" s="227" t="s">
        <v>480</v>
      </c>
      <c r="H210" s="52" t="s">
        <v>287</v>
      </c>
      <c r="I210" s="342"/>
      <c r="J210" s="342"/>
      <c r="K210" s="342"/>
      <c r="L210" s="44"/>
      <c r="M210" s="44"/>
      <c r="N210" s="39"/>
      <c r="O210" s="242"/>
    </row>
    <row r="211" spans="1:18" ht="20.100000000000001" hidden="1" customHeight="1" x14ac:dyDescent="0.25">
      <c r="A211" s="221"/>
      <c r="B211" s="221"/>
      <c r="C211" s="221"/>
      <c r="D211" s="221"/>
      <c r="E211" s="218"/>
      <c r="F211" s="52" t="s">
        <v>288</v>
      </c>
      <c r="G211" s="227" t="s">
        <v>480</v>
      </c>
      <c r="H211" s="52" t="s">
        <v>287</v>
      </c>
      <c r="I211" s="342"/>
      <c r="J211" s="342"/>
      <c r="K211" s="342"/>
      <c r="L211" s="44"/>
      <c r="M211" s="44"/>
      <c r="N211" s="39"/>
      <c r="O211" s="242"/>
    </row>
    <row r="212" spans="1:18" ht="20.100000000000001" hidden="1" customHeight="1" x14ac:dyDescent="0.25">
      <c r="A212" s="221"/>
      <c r="B212" s="219">
        <v>38</v>
      </c>
      <c r="C212" s="221"/>
      <c r="D212" s="221"/>
      <c r="E212" s="218"/>
      <c r="F212" s="52"/>
      <c r="G212" s="227" t="s">
        <v>480</v>
      </c>
      <c r="H212" s="57" t="s">
        <v>57</v>
      </c>
      <c r="I212" s="341"/>
      <c r="J212" s="341"/>
      <c r="K212" s="341"/>
      <c r="L212" s="44"/>
      <c r="M212" s="44"/>
      <c r="N212" s="39"/>
      <c r="O212" s="242"/>
    </row>
    <row r="213" spans="1:18" s="33" customFormat="1" ht="20.100000000000001" hidden="1" customHeight="1" x14ac:dyDescent="0.25">
      <c r="A213" s="219"/>
      <c r="B213" s="219"/>
      <c r="C213" s="219">
        <v>381</v>
      </c>
      <c r="D213" s="219"/>
      <c r="E213" s="220"/>
      <c r="F213" s="57"/>
      <c r="G213" s="227" t="s">
        <v>480</v>
      </c>
      <c r="H213" s="57" t="s">
        <v>58</v>
      </c>
      <c r="I213" s="341"/>
      <c r="J213" s="341"/>
      <c r="K213" s="341"/>
      <c r="L213" s="44"/>
      <c r="M213" s="44"/>
      <c r="N213" s="39"/>
      <c r="O213" s="242"/>
      <c r="P213" s="31"/>
      <c r="Q213" s="32"/>
      <c r="R213" s="32"/>
    </row>
    <row r="214" spans="1:18" ht="28.5" hidden="1" customHeight="1" x14ac:dyDescent="0.25">
      <c r="A214" s="221"/>
      <c r="B214" s="221"/>
      <c r="C214" s="221"/>
      <c r="D214" s="221">
        <v>3811</v>
      </c>
      <c r="E214" s="218"/>
      <c r="F214" s="52"/>
      <c r="G214" s="227" t="s">
        <v>480</v>
      </c>
      <c r="H214" s="52" t="s">
        <v>57</v>
      </c>
      <c r="I214" s="342"/>
      <c r="J214" s="342"/>
      <c r="K214" s="342"/>
      <c r="L214" s="44"/>
      <c r="M214" s="44"/>
      <c r="N214" s="39"/>
      <c r="O214" s="242"/>
    </row>
    <row r="215" spans="1:18" s="239" customFormat="1" ht="28.5" customHeight="1" x14ac:dyDescent="0.25">
      <c r="A215" s="221"/>
      <c r="B215" s="221"/>
      <c r="C215" s="221"/>
      <c r="D215" s="221"/>
      <c r="E215" s="218"/>
      <c r="F215" s="52"/>
      <c r="G215" s="227"/>
      <c r="H215" s="57" t="s">
        <v>328</v>
      </c>
      <c r="I215" s="342"/>
      <c r="J215" s="342"/>
      <c r="K215" s="342"/>
      <c r="L215" s="44"/>
      <c r="M215" s="44"/>
      <c r="N215" s="39"/>
      <c r="O215" s="242"/>
      <c r="P215" s="24"/>
      <c r="Q215" s="317"/>
      <c r="R215" s="317"/>
    </row>
    <row r="216" spans="1:18" s="239" customFormat="1" ht="28.5" customHeight="1" x14ac:dyDescent="0.25">
      <c r="A216" s="221"/>
      <c r="B216" s="221"/>
      <c r="C216" s="221"/>
      <c r="D216" s="221"/>
      <c r="E216" s="218"/>
      <c r="F216" s="52"/>
      <c r="G216" s="227"/>
      <c r="H216" s="57" t="s">
        <v>481</v>
      </c>
      <c r="I216" s="342"/>
      <c r="J216" s="342"/>
      <c r="K216" s="342"/>
      <c r="L216" s="44"/>
      <c r="M216" s="44"/>
      <c r="N216" s="39"/>
      <c r="O216" s="242"/>
      <c r="P216" s="24"/>
      <c r="Q216" s="317"/>
      <c r="R216" s="317"/>
    </row>
    <row r="217" spans="1:18" s="239" customFormat="1" ht="28.5" customHeight="1" x14ac:dyDescent="0.25">
      <c r="A217" s="219">
        <v>4</v>
      </c>
      <c r="B217" s="221"/>
      <c r="C217" s="221"/>
      <c r="D217" s="221"/>
      <c r="E217" s="218"/>
      <c r="F217" s="52"/>
      <c r="G217" s="227"/>
      <c r="H217" s="57" t="s">
        <v>329</v>
      </c>
      <c r="I217" s="341">
        <f>I223+I218</f>
        <v>0</v>
      </c>
      <c r="J217" s="341">
        <f t="shared" ref="J217:K217" si="31">J223+J218</f>
        <v>285930.93</v>
      </c>
      <c r="K217" s="341">
        <f t="shared" si="31"/>
        <v>285930.93</v>
      </c>
      <c r="L217" s="44"/>
      <c r="M217" s="44"/>
      <c r="N217" s="39"/>
      <c r="O217" s="242"/>
      <c r="P217" s="24"/>
      <c r="Q217" s="317"/>
      <c r="R217" s="317"/>
    </row>
    <row r="218" spans="1:18" s="239" customFormat="1" ht="28.5" customHeight="1" x14ac:dyDescent="0.25">
      <c r="A218" s="219"/>
      <c r="B218" s="219">
        <v>41</v>
      </c>
      <c r="C218" s="221"/>
      <c r="D218" s="221"/>
      <c r="E218" s="218"/>
      <c r="F218" s="52"/>
      <c r="G218" s="227"/>
      <c r="H218" s="57" t="s">
        <v>60</v>
      </c>
      <c r="I218" s="341">
        <f>I219</f>
        <v>0</v>
      </c>
      <c r="J218" s="341">
        <f t="shared" ref="J218:K218" si="32">J219</f>
        <v>15962.12</v>
      </c>
      <c r="K218" s="341">
        <f t="shared" si="32"/>
        <v>15962.12</v>
      </c>
      <c r="L218" s="44"/>
      <c r="M218" s="44"/>
      <c r="N218" s="39"/>
      <c r="O218" s="242"/>
      <c r="P218" s="24"/>
      <c r="Q218" s="318"/>
      <c r="R218" s="318"/>
    </row>
    <row r="219" spans="1:18" s="239" customFormat="1" ht="28.5" customHeight="1" x14ac:dyDescent="0.25">
      <c r="A219" s="219"/>
      <c r="B219" s="221"/>
      <c r="C219" s="219">
        <v>412</v>
      </c>
      <c r="D219" s="221"/>
      <c r="E219" s="218"/>
      <c r="F219" s="52"/>
      <c r="G219" s="227" t="s">
        <v>480</v>
      </c>
      <c r="H219" s="57" t="s">
        <v>330</v>
      </c>
      <c r="I219" s="341">
        <f>I220</f>
        <v>0</v>
      </c>
      <c r="J219" s="341">
        <f t="shared" ref="J219:K219" si="33">J220</f>
        <v>15962.12</v>
      </c>
      <c r="K219" s="341">
        <f t="shared" si="33"/>
        <v>15962.12</v>
      </c>
      <c r="L219" s="44"/>
      <c r="M219" s="44"/>
      <c r="N219" s="39"/>
      <c r="O219" s="242"/>
      <c r="P219" s="24"/>
      <c r="Q219" s="318"/>
      <c r="R219" s="318"/>
    </row>
    <row r="220" spans="1:18" s="239" customFormat="1" ht="20.100000000000001" hidden="1" customHeight="1" x14ac:dyDescent="0.25">
      <c r="A220" s="219"/>
      <c r="B220" s="221"/>
      <c r="C220" s="221"/>
      <c r="D220" s="221">
        <v>4123</v>
      </c>
      <c r="E220" s="221"/>
      <c r="F220" s="221"/>
      <c r="G220" s="227" t="s">
        <v>480</v>
      </c>
      <c r="H220" s="52" t="s">
        <v>62</v>
      </c>
      <c r="I220" s="341">
        <f>I221</f>
        <v>0</v>
      </c>
      <c r="J220" s="341">
        <f t="shared" ref="J220:K220" si="34">J221</f>
        <v>15962.12</v>
      </c>
      <c r="K220" s="341">
        <f t="shared" si="34"/>
        <v>15962.12</v>
      </c>
      <c r="L220" s="44"/>
      <c r="M220" s="44"/>
      <c r="N220" s="39"/>
      <c r="O220" s="242"/>
      <c r="P220" s="24"/>
      <c r="Q220" s="318"/>
      <c r="R220" s="318"/>
    </row>
    <row r="221" spans="1:18" s="239" customFormat="1" ht="20.100000000000001" hidden="1" customHeight="1" x14ac:dyDescent="0.25">
      <c r="A221" s="219"/>
      <c r="B221" s="221"/>
      <c r="C221" s="221"/>
      <c r="D221" s="221"/>
      <c r="E221" s="221" t="s">
        <v>331</v>
      </c>
      <c r="F221" s="221"/>
      <c r="G221" s="227" t="s">
        <v>480</v>
      </c>
      <c r="H221" s="52" t="s">
        <v>62</v>
      </c>
      <c r="I221" s="341">
        <f>I222</f>
        <v>0</v>
      </c>
      <c r="J221" s="341">
        <f t="shared" ref="J221:K221" si="35">J222</f>
        <v>15962.12</v>
      </c>
      <c r="K221" s="341">
        <f t="shared" si="35"/>
        <v>15962.12</v>
      </c>
      <c r="L221" s="44"/>
      <c r="M221" s="44"/>
      <c r="N221" s="39"/>
      <c r="O221" s="242"/>
      <c r="P221" s="24"/>
      <c r="Q221" s="318"/>
      <c r="R221" s="318"/>
    </row>
    <row r="222" spans="1:18" s="239" customFormat="1" ht="20.100000000000001" hidden="1" customHeight="1" x14ac:dyDescent="0.25">
      <c r="A222" s="219"/>
      <c r="B222" s="221"/>
      <c r="C222" s="221"/>
      <c r="D222" s="221"/>
      <c r="E222" s="221"/>
      <c r="F222" s="221">
        <v>412310</v>
      </c>
      <c r="G222" s="227" t="s">
        <v>480</v>
      </c>
      <c r="H222" s="52" t="s">
        <v>62</v>
      </c>
      <c r="I222" s="341">
        <v>0</v>
      </c>
      <c r="J222" s="341">
        <f>K222-I222</f>
        <v>15962.12</v>
      </c>
      <c r="K222" s="341">
        <v>15962.12</v>
      </c>
      <c r="L222" s="44"/>
      <c r="M222" s="44"/>
      <c r="N222" s="39"/>
      <c r="O222" s="242"/>
      <c r="P222" s="24"/>
      <c r="Q222" s="318"/>
      <c r="R222" s="318"/>
    </row>
    <row r="223" spans="1:18" s="239" customFormat="1" ht="28.5" customHeight="1" x14ac:dyDescent="0.25">
      <c r="A223" s="221"/>
      <c r="B223" s="219">
        <v>42</v>
      </c>
      <c r="C223" s="261"/>
      <c r="D223" s="261"/>
      <c r="E223" s="261"/>
      <c r="F223" s="262"/>
      <c r="G223" s="227"/>
      <c r="H223" s="57" t="s">
        <v>63</v>
      </c>
      <c r="I223" s="341">
        <f>I224</f>
        <v>0</v>
      </c>
      <c r="J223" s="341">
        <f t="shared" ref="J223:K223" si="36">J224</f>
        <v>269968.81</v>
      </c>
      <c r="K223" s="341">
        <f t="shared" si="36"/>
        <v>269968.81</v>
      </c>
      <c r="L223" s="44"/>
      <c r="M223" s="44"/>
      <c r="N223" s="39"/>
      <c r="O223" s="242"/>
      <c r="P223" s="24"/>
      <c r="Q223" s="317"/>
      <c r="R223" s="317"/>
    </row>
    <row r="224" spans="1:18" s="239" customFormat="1" ht="21.95" customHeight="1" x14ac:dyDescent="0.25">
      <c r="A224" s="221"/>
      <c r="B224" s="219"/>
      <c r="C224" s="219">
        <v>422</v>
      </c>
      <c r="D224" s="219"/>
      <c r="E224" s="219"/>
      <c r="F224" s="56"/>
      <c r="G224" s="227" t="s">
        <v>480</v>
      </c>
      <c r="H224" s="57" t="s">
        <v>64</v>
      </c>
      <c r="I224" s="341">
        <f>I225+I228</f>
        <v>0</v>
      </c>
      <c r="J224" s="341">
        <f t="shared" ref="J224:K224" si="37">J225+J228</f>
        <v>269968.81</v>
      </c>
      <c r="K224" s="341">
        <f t="shared" si="37"/>
        <v>269968.81</v>
      </c>
      <c r="L224" s="44"/>
      <c r="M224" s="44"/>
      <c r="N224" s="39"/>
      <c r="O224" s="242"/>
      <c r="P224" s="24"/>
      <c r="Q224" s="317"/>
      <c r="R224" s="317"/>
    </row>
    <row r="225" spans="1:18" s="239" customFormat="1" ht="20.100000000000001" hidden="1" customHeight="1" x14ac:dyDescent="0.25">
      <c r="A225" s="221"/>
      <c r="B225" s="221"/>
      <c r="C225" s="221"/>
      <c r="D225" s="221">
        <v>4221</v>
      </c>
      <c r="E225" s="221"/>
      <c r="F225" s="58"/>
      <c r="G225" s="227" t="s">
        <v>480</v>
      </c>
      <c r="H225" s="52" t="s">
        <v>65</v>
      </c>
      <c r="I225" s="342">
        <f>I226</f>
        <v>0</v>
      </c>
      <c r="J225" s="342">
        <f t="shared" ref="J225:K225" si="38">J226</f>
        <v>69968.81</v>
      </c>
      <c r="K225" s="342">
        <f t="shared" si="38"/>
        <v>69968.81</v>
      </c>
      <c r="L225" s="44"/>
      <c r="M225" s="44"/>
      <c r="N225" s="39"/>
      <c r="O225" s="242"/>
      <c r="P225" s="24"/>
      <c r="Q225" s="317"/>
      <c r="R225" s="317"/>
    </row>
    <row r="226" spans="1:18" s="239" customFormat="1" ht="20.100000000000001" hidden="1" customHeight="1" x14ac:dyDescent="0.25">
      <c r="A226" s="221"/>
      <c r="B226" s="221"/>
      <c r="C226" s="221"/>
      <c r="D226" s="221"/>
      <c r="E226" s="218" t="s">
        <v>333</v>
      </c>
      <c r="F226" s="52"/>
      <c r="G226" s="227" t="s">
        <v>480</v>
      </c>
      <c r="H226" s="52" t="s">
        <v>334</v>
      </c>
      <c r="I226" s="342">
        <f>I227</f>
        <v>0</v>
      </c>
      <c r="J226" s="342">
        <f>J227</f>
        <v>69968.81</v>
      </c>
      <c r="K226" s="342">
        <f>K227</f>
        <v>69968.81</v>
      </c>
      <c r="L226" s="44"/>
      <c r="M226" s="44"/>
      <c r="N226" s="39"/>
      <c r="O226" s="242"/>
      <c r="P226" s="24"/>
      <c r="Q226" s="317"/>
      <c r="R226" s="317"/>
    </row>
    <row r="227" spans="1:18" s="239" customFormat="1" ht="20.100000000000001" hidden="1" customHeight="1" x14ac:dyDescent="0.25">
      <c r="A227" s="221"/>
      <c r="B227" s="221"/>
      <c r="C227" s="221"/>
      <c r="D227" s="221"/>
      <c r="E227" s="218"/>
      <c r="F227" s="52" t="s">
        <v>335</v>
      </c>
      <c r="G227" s="227" t="s">
        <v>480</v>
      </c>
      <c r="H227" s="52" t="s">
        <v>334</v>
      </c>
      <c r="I227" s="342">
        <v>0</v>
      </c>
      <c r="J227" s="342">
        <f>K227-I227</f>
        <v>69968.81</v>
      </c>
      <c r="K227" s="342">
        <v>69968.81</v>
      </c>
      <c r="L227" s="44"/>
      <c r="M227" s="44"/>
      <c r="N227" s="39"/>
      <c r="O227" s="242"/>
      <c r="P227" s="24"/>
      <c r="Q227" s="317"/>
      <c r="R227" s="317"/>
    </row>
    <row r="228" spans="1:18" s="239" customFormat="1" ht="20.100000000000001" hidden="1" customHeight="1" x14ac:dyDescent="0.25">
      <c r="A228" s="221"/>
      <c r="B228" s="221"/>
      <c r="C228" s="221"/>
      <c r="D228" s="221">
        <v>4224</v>
      </c>
      <c r="E228" s="221"/>
      <c r="F228" s="58"/>
      <c r="G228" s="227" t="s">
        <v>480</v>
      </c>
      <c r="H228" s="52" t="s">
        <v>66</v>
      </c>
      <c r="I228" s="342">
        <f>I229+I231</f>
        <v>0</v>
      </c>
      <c r="J228" s="342">
        <f t="shared" ref="J228:K228" si="39">J229+J231</f>
        <v>200000</v>
      </c>
      <c r="K228" s="342">
        <f t="shared" si="39"/>
        <v>200000</v>
      </c>
      <c r="L228" s="44"/>
      <c r="M228" s="44"/>
      <c r="N228" s="39"/>
      <c r="O228" s="242"/>
      <c r="P228" s="24"/>
      <c r="Q228" s="318"/>
      <c r="R228" s="318"/>
    </row>
    <row r="229" spans="1:18" s="239" customFormat="1" ht="20.100000000000001" hidden="1" customHeight="1" x14ac:dyDescent="0.25">
      <c r="A229" s="221"/>
      <c r="B229" s="221"/>
      <c r="C229" s="221"/>
      <c r="D229" s="221"/>
      <c r="E229" s="218" t="s">
        <v>339</v>
      </c>
      <c r="F229" s="52"/>
      <c r="G229" s="227" t="s">
        <v>480</v>
      </c>
      <c r="H229" s="52" t="s">
        <v>340</v>
      </c>
      <c r="I229" s="342">
        <f>I230</f>
        <v>0</v>
      </c>
      <c r="J229" s="342">
        <f t="shared" ref="J229:K229" si="40">J230</f>
        <v>0</v>
      </c>
      <c r="K229" s="342">
        <f t="shared" si="40"/>
        <v>0</v>
      </c>
      <c r="L229" s="44"/>
      <c r="M229" s="44"/>
      <c r="N229" s="39"/>
      <c r="O229" s="242"/>
      <c r="P229" s="24"/>
      <c r="Q229" s="318"/>
      <c r="R229" s="318"/>
    </row>
    <row r="230" spans="1:18" s="239" customFormat="1" ht="20.100000000000001" hidden="1" customHeight="1" x14ac:dyDescent="0.25">
      <c r="A230" s="221"/>
      <c r="B230" s="221"/>
      <c r="C230" s="221"/>
      <c r="D230" s="221"/>
      <c r="E230" s="218"/>
      <c r="F230" s="52" t="s">
        <v>341</v>
      </c>
      <c r="G230" s="227" t="s">
        <v>480</v>
      </c>
      <c r="H230" s="52" t="s">
        <v>340</v>
      </c>
      <c r="I230" s="342">
        <v>0</v>
      </c>
      <c r="J230" s="342">
        <f>K230-I230</f>
        <v>0</v>
      </c>
      <c r="K230" s="342">
        <v>0</v>
      </c>
      <c r="L230" s="44"/>
      <c r="M230" s="44"/>
      <c r="N230" s="39"/>
      <c r="O230" s="242"/>
      <c r="P230" s="24"/>
      <c r="Q230" s="318"/>
      <c r="R230" s="318"/>
    </row>
    <row r="231" spans="1:18" s="239" customFormat="1" ht="20.100000000000001" hidden="1" customHeight="1" x14ac:dyDescent="0.25">
      <c r="A231" s="221"/>
      <c r="B231" s="221"/>
      <c r="C231" s="221"/>
      <c r="D231" s="221"/>
      <c r="E231" s="218" t="s">
        <v>342</v>
      </c>
      <c r="F231" s="52"/>
      <c r="G231" s="227" t="s">
        <v>480</v>
      </c>
      <c r="H231" s="52" t="s">
        <v>343</v>
      </c>
      <c r="I231" s="342">
        <f>I232</f>
        <v>0</v>
      </c>
      <c r="J231" s="342">
        <f t="shared" ref="J231:K231" si="41">J232</f>
        <v>200000</v>
      </c>
      <c r="K231" s="342">
        <f t="shared" si="41"/>
        <v>200000</v>
      </c>
      <c r="L231" s="44"/>
      <c r="M231" s="44"/>
      <c r="N231" s="39"/>
      <c r="O231" s="242"/>
      <c r="P231" s="24"/>
      <c r="Q231" s="318"/>
      <c r="R231" s="318"/>
    </row>
    <row r="232" spans="1:18" s="239" customFormat="1" ht="20.100000000000001" hidden="1" customHeight="1" x14ac:dyDescent="0.25">
      <c r="A232" s="221"/>
      <c r="B232" s="221"/>
      <c r="C232" s="221"/>
      <c r="D232" s="221"/>
      <c r="E232" s="218"/>
      <c r="F232" s="52" t="s">
        <v>344</v>
      </c>
      <c r="G232" s="227" t="s">
        <v>480</v>
      </c>
      <c r="H232" s="52" t="s">
        <v>343</v>
      </c>
      <c r="I232" s="342">
        <v>0</v>
      </c>
      <c r="J232" s="342">
        <f>K232-I232</f>
        <v>200000</v>
      </c>
      <c r="K232" s="342">
        <v>200000</v>
      </c>
      <c r="L232" s="44"/>
      <c r="M232" s="44"/>
      <c r="N232" s="39"/>
      <c r="O232" s="242"/>
      <c r="P232" s="24"/>
      <c r="Q232" s="318"/>
      <c r="R232" s="318"/>
    </row>
    <row r="233" spans="1:18" s="204" customFormat="1" ht="28.5" customHeight="1" x14ac:dyDescent="0.25">
      <c r="A233" s="296"/>
      <c r="B233" s="296"/>
      <c r="C233" s="296"/>
      <c r="D233" s="296"/>
      <c r="E233" s="296"/>
      <c r="F233" s="296"/>
      <c r="G233" s="296"/>
      <c r="H233" s="295" t="s">
        <v>449</v>
      </c>
      <c r="I233" s="296"/>
      <c r="J233" s="296"/>
      <c r="K233" s="296"/>
      <c r="L233" s="44"/>
      <c r="M233" s="44"/>
      <c r="N233" s="319"/>
      <c r="O233" s="242"/>
      <c r="P233" s="24"/>
      <c r="Q233" s="25"/>
      <c r="R233" s="25"/>
    </row>
    <row r="234" spans="1:18" s="204" customFormat="1" ht="20.100000000000001" customHeight="1" x14ac:dyDescent="0.25">
      <c r="A234" s="219">
        <v>3</v>
      </c>
      <c r="B234" s="219"/>
      <c r="C234" s="219"/>
      <c r="D234" s="219"/>
      <c r="E234" s="220"/>
      <c r="F234" s="57"/>
      <c r="G234" s="264"/>
      <c r="H234" s="57" t="s">
        <v>82</v>
      </c>
      <c r="I234" s="341">
        <f>I235+I249</f>
        <v>90000</v>
      </c>
      <c r="J234" s="341">
        <f t="shared" ref="J234:K234" si="42">J235+J249</f>
        <v>77213.039999999994</v>
      </c>
      <c r="K234" s="341">
        <f t="shared" si="42"/>
        <v>167213.04</v>
      </c>
      <c r="L234" s="44">
        <v>0</v>
      </c>
      <c r="M234" s="44"/>
      <c r="N234" s="39"/>
      <c r="O234" s="242"/>
      <c r="P234" s="24"/>
      <c r="Q234" s="25"/>
      <c r="R234" s="25"/>
    </row>
    <row r="235" spans="1:18" s="204" customFormat="1" ht="20.100000000000001" customHeight="1" x14ac:dyDescent="0.25">
      <c r="A235" s="221"/>
      <c r="B235" s="219">
        <v>31</v>
      </c>
      <c r="C235" s="219"/>
      <c r="D235" s="219"/>
      <c r="E235" s="220"/>
      <c r="F235" s="57"/>
      <c r="G235" s="264"/>
      <c r="H235" s="57" t="s">
        <v>13</v>
      </c>
      <c r="I235" s="341">
        <f>I236+I240</f>
        <v>85500</v>
      </c>
      <c r="J235" s="341">
        <f>J236+J240</f>
        <v>81713.039999999994</v>
      </c>
      <c r="K235" s="341">
        <f>K236+K240</f>
        <v>167213.04</v>
      </c>
      <c r="L235" s="44">
        <v>0</v>
      </c>
      <c r="M235" s="44"/>
      <c r="N235" s="39"/>
      <c r="O235" s="242"/>
      <c r="P235" s="24"/>
      <c r="Q235" s="25"/>
      <c r="R235" s="25"/>
    </row>
    <row r="236" spans="1:18" s="204" customFormat="1" ht="20.100000000000001" customHeight="1" x14ac:dyDescent="0.25">
      <c r="A236" s="221"/>
      <c r="B236" s="219"/>
      <c r="C236" s="219">
        <v>311</v>
      </c>
      <c r="D236" s="219"/>
      <c r="E236" s="220"/>
      <c r="F236" s="57"/>
      <c r="G236" s="227" t="s">
        <v>450</v>
      </c>
      <c r="H236" s="57" t="s">
        <v>14</v>
      </c>
      <c r="I236" s="341">
        <f>I237</f>
        <v>71500</v>
      </c>
      <c r="J236" s="341">
        <f t="shared" ref="J236:K238" si="43">J237</f>
        <v>72030.559999999998</v>
      </c>
      <c r="K236" s="341">
        <f t="shared" si="43"/>
        <v>143530.56</v>
      </c>
      <c r="L236" s="44">
        <v>0</v>
      </c>
      <c r="M236" s="44"/>
      <c r="N236" s="39"/>
      <c r="O236" s="242"/>
      <c r="P236" s="24"/>
      <c r="Q236" s="25"/>
      <c r="R236" s="25"/>
    </row>
    <row r="237" spans="1:18" s="204" customFormat="1" ht="20.100000000000001" hidden="1" customHeight="1" x14ac:dyDescent="0.25">
      <c r="A237" s="221"/>
      <c r="B237" s="221"/>
      <c r="C237" s="221"/>
      <c r="D237" s="221">
        <v>3111</v>
      </c>
      <c r="E237" s="218"/>
      <c r="F237" s="52"/>
      <c r="G237" s="227" t="s">
        <v>450</v>
      </c>
      <c r="H237" s="52" t="s">
        <v>15</v>
      </c>
      <c r="I237" s="342">
        <f>I238</f>
        <v>71500</v>
      </c>
      <c r="J237" s="342">
        <f t="shared" si="43"/>
        <v>72030.559999999998</v>
      </c>
      <c r="K237" s="342">
        <f t="shared" si="43"/>
        <v>143530.56</v>
      </c>
      <c r="L237" s="44">
        <v>0</v>
      </c>
      <c r="M237" s="44"/>
      <c r="N237" s="39"/>
      <c r="O237" s="242"/>
      <c r="P237" s="24"/>
      <c r="Q237" s="25"/>
      <c r="R237" s="25"/>
    </row>
    <row r="238" spans="1:18" s="204" customFormat="1" ht="20.100000000000001" hidden="1" customHeight="1" x14ac:dyDescent="0.25">
      <c r="A238" s="221"/>
      <c r="B238" s="221"/>
      <c r="C238" s="221"/>
      <c r="D238" s="221"/>
      <c r="E238" s="218" t="s">
        <v>291</v>
      </c>
      <c r="F238" s="52"/>
      <c r="G238" s="227" t="s">
        <v>450</v>
      </c>
      <c r="H238" s="52" t="s">
        <v>292</v>
      </c>
      <c r="I238" s="342">
        <f>I239</f>
        <v>71500</v>
      </c>
      <c r="J238" s="342">
        <f t="shared" si="43"/>
        <v>72030.559999999998</v>
      </c>
      <c r="K238" s="342">
        <f t="shared" si="43"/>
        <v>143530.56</v>
      </c>
      <c r="L238" s="44">
        <v>0</v>
      </c>
      <c r="M238" s="44"/>
      <c r="N238" s="39"/>
      <c r="O238" s="242"/>
      <c r="P238" s="24"/>
      <c r="Q238" s="25"/>
      <c r="R238" s="25"/>
    </row>
    <row r="239" spans="1:18" s="204" customFormat="1" ht="28.5" hidden="1" customHeight="1" x14ac:dyDescent="0.25">
      <c r="A239" s="221"/>
      <c r="B239" s="221"/>
      <c r="C239" s="221"/>
      <c r="D239" s="221"/>
      <c r="E239" s="218"/>
      <c r="F239" s="52" t="s">
        <v>451</v>
      </c>
      <c r="G239" s="227" t="s">
        <v>450</v>
      </c>
      <c r="H239" s="52" t="s">
        <v>452</v>
      </c>
      <c r="I239" s="342">
        <v>71500</v>
      </c>
      <c r="J239" s="342">
        <f>K239-I239</f>
        <v>72030.559999999998</v>
      </c>
      <c r="K239" s="342">
        <v>143530.56</v>
      </c>
      <c r="L239" s="44">
        <v>0</v>
      </c>
      <c r="M239" s="44"/>
      <c r="N239" s="39"/>
      <c r="O239" s="242"/>
      <c r="P239" s="24"/>
      <c r="Q239" s="25"/>
      <c r="R239" s="25"/>
    </row>
    <row r="240" spans="1:18" s="204" customFormat="1" ht="20.100000000000001" customHeight="1" x14ac:dyDescent="0.25">
      <c r="A240" s="221"/>
      <c r="B240" s="221"/>
      <c r="C240" s="219">
        <v>313</v>
      </c>
      <c r="D240" s="219"/>
      <c r="E240" s="220"/>
      <c r="F240" s="57"/>
      <c r="G240" s="227" t="s">
        <v>450</v>
      </c>
      <c r="H240" s="57" t="s">
        <v>101</v>
      </c>
      <c r="I240" s="341">
        <f>I241+I246</f>
        <v>14000</v>
      </c>
      <c r="J240" s="341">
        <f t="shared" ref="J240:K240" si="44">J241+J246</f>
        <v>9682.48</v>
      </c>
      <c r="K240" s="341">
        <f t="shared" si="44"/>
        <v>23682.48</v>
      </c>
      <c r="L240" s="44">
        <v>0</v>
      </c>
      <c r="M240" s="44"/>
      <c r="N240" s="39"/>
      <c r="O240" s="242"/>
      <c r="P240" s="24"/>
      <c r="Q240" s="25"/>
      <c r="R240" s="25"/>
    </row>
    <row r="241" spans="1:18" s="204" customFormat="1" ht="20.100000000000001" hidden="1" customHeight="1" x14ac:dyDescent="0.25">
      <c r="A241" s="221"/>
      <c r="B241" s="221"/>
      <c r="C241" s="221"/>
      <c r="D241" s="221">
        <v>3132</v>
      </c>
      <c r="E241" s="218"/>
      <c r="F241" s="52"/>
      <c r="G241" s="227" t="s">
        <v>450</v>
      </c>
      <c r="H241" s="52" t="s">
        <v>20</v>
      </c>
      <c r="I241" s="342">
        <f>I242+I244</f>
        <v>14000</v>
      </c>
      <c r="J241" s="342">
        <f t="shared" ref="J241:K241" si="45">J242+J244</f>
        <v>9682.48</v>
      </c>
      <c r="K241" s="342">
        <f t="shared" si="45"/>
        <v>23682.48</v>
      </c>
      <c r="L241" s="44">
        <v>0</v>
      </c>
      <c r="M241" s="44"/>
      <c r="N241" s="39"/>
      <c r="O241" s="242"/>
      <c r="P241" s="24"/>
      <c r="Q241" s="25"/>
      <c r="R241" s="25"/>
    </row>
    <row r="242" spans="1:18" s="204" customFormat="1" ht="20.100000000000001" hidden="1" customHeight="1" x14ac:dyDescent="0.25">
      <c r="A242" s="221"/>
      <c r="B242" s="221"/>
      <c r="C242" s="221"/>
      <c r="D242" s="221"/>
      <c r="E242" s="218" t="s">
        <v>302</v>
      </c>
      <c r="F242" s="52"/>
      <c r="G242" s="227" t="s">
        <v>450</v>
      </c>
      <c r="H242" s="52" t="s">
        <v>20</v>
      </c>
      <c r="I242" s="342">
        <f>I243</f>
        <v>14000</v>
      </c>
      <c r="J242" s="342">
        <f t="shared" ref="J242:K242" si="46">J243</f>
        <v>9682.48</v>
      </c>
      <c r="K242" s="342">
        <f t="shared" si="46"/>
        <v>23682.48</v>
      </c>
      <c r="L242" s="44">
        <v>0</v>
      </c>
      <c r="M242" s="44"/>
      <c r="N242" s="39"/>
      <c r="O242" s="242"/>
      <c r="P242" s="24"/>
      <c r="Q242" s="25"/>
      <c r="R242" s="25"/>
    </row>
    <row r="243" spans="1:18" s="204" customFormat="1" ht="28.5" hidden="1" customHeight="1" x14ac:dyDescent="0.25">
      <c r="A243" s="221"/>
      <c r="B243" s="221"/>
      <c r="C243" s="221"/>
      <c r="D243" s="221"/>
      <c r="E243" s="218"/>
      <c r="F243" s="52" t="s">
        <v>303</v>
      </c>
      <c r="G243" s="227" t="s">
        <v>450</v>
      </c>
      <c r="H243" s="52" t="s">
        <v>453</v>
      </c>
      <c r="I243" s="342">
        <v>14000</v>
      </c>
      <c r="J243" s="342">
        <f>K243-I243</f>
        <v>9682.48</v>
      </c>
      <c r="K243" s="342">
        <v>23682.48</v>
      </c>
      <c r="L243" s="44">
        <v>0</v>
      </c>
      <c r="M243" s="44"/>
      <c r="N243" s="39"/>
      <c r="O243" s="242"/>
      <c r="P243" s="24"/>
      <c r="Q243" s="25"/>
      <c r="R243" s="25"/>
    </row>
    <row r="244" spans="1:18" s="204" customFormat="1" ht="30" hidden="1" customHeight="1" x14ac:dyDescent="0.25">
      <c r="A244" s="221"/>
      <c r="B244" s="221"/>
      <c r="C244" s="221"/>
      <c r="D244" s="221"/>
      <c r="E244" s="218" t="s">
        <v>304</v>
      </c>
      <c r="F244" s="52"/>
      <c r="G244" s="227" t="s">
        <v>450</v>
      </c>
      <c r="H244" s="52" t="s">
        <v>102</v>
      </c>
      <c r="I244" s="342">
        <f>I245</f>
        <v>0</v>
      </c>
      <c r="J244" s="342">
        <f t="shared" ref="J244:K244" si="47">J245</f>
        <v>0</v>
      </c>
      <c r="K244" s="342">
        <f t="shared" si="47"/>
        <v>0</v>
      </c>
      <c r="L244" s="44">
        <v>0</v>
      </c>
      <c r="M244" s="44"/>
      <c r="N244" s="39"/>
      <c r="O244" s="242"/>
      <c r="P244" s="24"/>
      <c r="Q244" s="25"/>
      <c r="R244" s="25"/>
    </row>
    <row r="245" spans="1:18" s="204" customFormat="1" ht="30" hidden="1" customHeight="1" x14ac:dyDescent="0.25">
      <c r="A245" s="221"/>
      <c r="B245" s="221"/>
      <c r="C245" s="221"/>
      <c r="D245" s="221"/>
      <c r="E245" s="218"/>
      <c r="F245" s="52" t="s">
        <v>305</v>
      </c>
      <c r="G245" s="227" t="s">
        <v>450</v>
      </c>
      <c r="H245" s="52" t="s">
        <v>453</v>
      </c>
      <c r="I245" s="342">
        <v>0</v>
      </c>
      <c r="J245" s="342">
        <f>K245-I245</f>
        <v>0</v>
      </c>
      <c r="K245" s="342">
        <v>0</v>
      </c>
      <c r="L245" s="44">
        <v>0</v>
      </c>
      <c r="M245" s="44"/>
      <c r="N245" s="39"/>
      <c r="O245" s="242"/>
      <c r="P245" s="24"/>
      <c r="Q245" s="25"/>
      <c r="R245" s="25"/>
    </row>
    <row r="246" spans="1:18" s="204" customFormat="1" ht="30" hidden="1" customHeight="1" x14ac:dyDescent="0.25">
      <c r="A246" s="221"/>
      <c r="B246" s="221"/>
      <c r="C246" s="221"/>
      <c r="D246" s="221">
        <v>3133</v>
      </c>
      <c r="E246" s="218"/>
      <c r="F246" s="52"/>
      <c r="G246" s="227" t="s">
        <v>450</v>
      </c>
      <c r="H246" s="52" t="s">
        <v>21</v>
      </c>
      <c r="I246" s="342">
        <f>I247</f>
        <v>0</v>
      </c>
      <c r="J246" s="342">
        <f t="shared" ref="J246:K247" si="48">J247</f>
        <v>0</v>
      </c>
      <c r="K246" s="342">
        <f t="shared" si="48"/>
        <v>0</v>
      </c>
      <c r="L246" s="44">
        <v>0</v>
      </c>
      <c r="M246" s="44"/>
      <c r="N246" s="39"/>
      <c r="O246" s="242"/>
      <c r="P246" s="24"/>
      <c r="Q246" s="25"/>
      <c r="R246" s="25"/>
    </row>
    <row r="247" spans="1:18" s="204" customFormat="1" ht="30" hidden="1" customHeight="1" x14ac:dyDescent="0.25">
      <c r="A247" s="221"/>
      <c r="B247" s="221"/>
      <c r="C247" s="221"/>
      <c r="D247" s="221"/>
      <c r="E247" s="218" t="s">
        <v>306</v>
      </c>
      <c r="F247" s="52"/>
      <c r="G247" s="227" t="s">
        <v>450</v>
      </c>
      <c r="H247" s="52" t="s">
        <v>21</v>
      </c>
      <c r="I247" s="342">
        <f>I248</f>
        <v>0</v>
      </c>
      <c r="J247" s="342">
        <f t="shared" si="48"/>
        <v>0</v>
      </c>
      <c r="K247" s="342">
        <f t="shared" si="48"/>
        <v>0</v>
      </c>
      <c r="L247" s="44">
        <v>0</v>
      </c>
      <c r="M247" s="44"/>
      <c r="N247" s="39"/>
      <c r="O247" s="242"/>
      <c r="P247" s="24"/>
      <c r="Q247" s="25"/>
      <c r="R247" s="25"/>
    </row>
    <row r="248" spans="1:18" s="204" customFormat="1" ht="28.5" hidden="1" customHeight="1" x14ac:dyDescent="0.25">
      <c r="A248" s="221"/>
      <c r="B248" s="221"/>
      <c r="C248" s="221"/>
      <c r="D248" s="221"/>
      <c r="E248" s="218"/>
      <c r="F248" s="52" t="s">
        <v>307</v>
      </c>
      <c r="G248" s="227">
        <v>55</v>
      </c>
      <c r="H248" s="52" t="s">
        <v>454</v>
      </c>
      <c r="I248" s="342">
        <v>0</v>
      </c>
      <c r="J248" s="342">
        <f>K248-I248</f>
        <v>0</v>
      </c>
      <c r="K248" s="342">
        <v>0</v>
      </c>
      <c r="L248" s="44">
        <v>0</v>
      </c>
      <c r="M248" s="44"/>
      <c r="N248" s="39"/>
      <c r="O248" s="242"/>
      <c r="P248" s="24"/>
      <c r="Q248" s="25"/>
      <c r="R248" s="25"/>
    </row>
    <row r="249" spans="1:18" s="204" customFormat="1" ht="20.100000000000001" customHeight="1" x14ac:dyDescent="0.25">
      <c r="A249" s="221"/>
      <c r="B249" s="219">
        <v>32</v>
      </c>
      <c r="C249" s="219"/>
      <c r="D249" s="221"/>
      <c r="E249" s="218"/>
      <c r="F249" s="52"/>
      <c r="G249" s="227"/>
      <c r="H249" s="57" t="s">
        <v>22</v>
      </c>
      <c r="I249" s="341">
        <f>I250</f>
        <v>4500</v>
      </c>
      <c r="J249" s="341">
        <f t="shared" ref="J249:K252" si="49">J250</f>
        <v>-4500</v>
      </c>
      <c r="K249" s="341">
        <f t="shared" si="49"/>
        <v>0</v>
      </c>
      <c r="L249" s="44">
        <v>0</v>
      </c>
      <c r="M249" s="44"/>
      <c r="N249" s="39"/>
      <c r="O249" s="242"/>
      <c r="P249" s="24"/>
      <c r="Q249" s="25"/>
      <c r="R249" s="25"/>
    </row>
    <row r="250" spans="1:18" s="204" customFormat="1" ht="20.100000000000001" customHeight="1" x14ac:dyDescent="0.25">
      <c r="A250" s="221"/>
      <c r="B250" s="219"/>
      <c r="C250" s="219">
        <v>321</v>
      </c>
      <c r="D250" s="221"/>
      <c r="E250" s="218"/>
      <c r="F250" s="52"/>
      <c r="G250" s="227" t="s">
        <v>450</v>
      </c>
      <c r="H250" s="57" t="s">
        <v>23</v>
      </c>
      <c r="I250" s="341">
        <f>I251</f>
        <v>4500</v>
      </c>
      <c r="J250" s="341">
        <f t="shared" si="49"/>
        <v>-4500</v>
      </c>
      <c r="K250" s="341">
        <f t="shared" si="49"/>
        <v>0</v>
      </c>
      <c r="L250" s="44">
        <v>0</v>
      </c>
      <c r="M250" s="44"/>
      <c r="N250" s="39"/>
      <c r="O250" s="242"/>
      <c r="P250" s="24"/>
      <c r="Q250" s="25"/>
      <c r="R250" s="25"/>
    </row>
    <row r="251" spans="1:18" s="204" customFormat="1" ht="30" hidden="1" customHeight="1" x14ac:dyDescent="0.25">
      <c r="A251" s="221"/>
      <c r="B251" s="221"/>
      <c r="C251" s="221"/>
      <c r="D251" s="221">
        <v>3212</v>
      </c>
      <c r="E251" s="218"/>
      <c r="F251" s="52"/>
      <c r="G251" s="227" t="s">
        <v>450</v>
      </c>
      <c r="H251" s="52" t="s">
        <v>25</v>
      </c>
      <c r="I251" s="342">
        <f>I252</f>
        <v>4500</v>
      </c>
      <c r="J251" s="342">
        <f t="shared" si="49"/>
        <v>-4500</v>
      </c>
      <c r="K251" s="342">
        <f t="shared" si="49"/>
        <v>0</v>
      </c>
      <c r="L251" s="44">
        <v>0</v>
      </c>
      <c r="M251" s="44"/>
      <c r="N251" s="39"/>
      <c r="O251" s="242"/>
      <c r="P251" s="24"/>
      <c r="Q251" s="25"/>
      <c r="R251" s="25"/>
    </row>
    <row r="252" spans="1:18" s="204" customFormat="1" ht="20.100000000000001" hidden="1" customHeight="1" x14ac:dyDescent="0.25">
      <c r="A252" s="221"/>
      <c r="B252" s="221"/>
      <c r="C252" s="221"/>
      <c r="D252" s="221"/>
      <c r="E252" s="218" t="s">
        <v>316</v>
      </c>
      <c r="F252" s="52"/>
      <c r="G252" s="227" t="s">
        <v>450</v>
      </c>
      <c r="H252" s="52" t="s">
        <v>107</v>
      </c>
      <c r="I252" s="342">
        <f>I253</f>
        <v>4500</v>
      </c>
      <c r="J252" s="342">
        <f t="shared" si="49"/>
        <v>-4500</v>
      </c>
      <c r="K252" s="342">
        <f t="shared" si="49"/>
        <v>0</v>
      </c>
      <c r="L252" s="44">
        <v>0</v>
      </c>
      <c r="M252" s="44"/>
      <c r="N252" s="39"/>
      <c r="O252" s="242"/>
      <c r="P252" s="24"/>
      <c r="Q252" s="25"/>
      <c r="R252" s="25"/>
    </row>
    <row r="253" spans="1:18" s="204" customFormat="1" ht="28.5" hidden="1" customHeight="1" x14ac:dyDescent="0.25">
      <c r="A253" s="221"/>
      <c r="B253" s="221"/>
      <c r="C253" s="221"/>
      <c r="D253" s="221"/>
      <c r="E253" s="218"/>
      <c r="F253" s="52" t="s">
        <v>455</v>
      </c>
      <c r="G253" s="227" t="s">
        <v>450</v>
      </c>
      <c r="H253" s="52" t="s">
        <v>456</v>
      </c>
      <c r="I253" s="342">
        <v>4500</v>
      </c>
      <c r="J253" s="342">
        <f>K253-I253</f>
        <v>-4500</v>
      </c>
      <c r="K253" s="342">
        <v>0</v>
      </c>
      <c r="L253" s="44">
        <v>0</v>
      </c>
      <c r="M253" s="44"/>
      <c r="N253" s="39"/>
      <c r="O253" s="242"/>
      <c r="P253" s="24"/>
      <c r="Q253" s="25"/>
      <c r="R253" s="25"/>
    </row>
    <row r="254" spans="1:18" s="204" customFormat="1" ht="30" hidden="1" customHeight="1" x14ac:dyDescent="0.25">
      <c r="A254" s="219"/>
      <c r="B254" s="219"/>
      <c r="C254" s="219"/>
      <c r="D254" s="219"/>
      <c r="E254" s="219"/>
      <c r="F254" s="56"/>
      <c r="G254" s="263"/>
      <c r="H254" s="56" t="s">
        <v>457</v>
      </c>
      <c r="I254" s="343"/>
      <c r="J254" s="343"/>
      <c r="K254" s="343"/>
      <c r="L254" s="44"/>
      <c r="M254" s="44"/>
      <c r="N254" s="39"/>
      <c r="O254" s="242"/>
      <c r="P254" s="24"/>
      <c r="Q254" s="25"/>
      <c r="R254" s="25"/>
    </row>
    <row r="255" spans="1:18" s="204" customFormat="1" ht="20.100000000000001" hidden="1" customHeight="1" x14ac:dyDescent="0.25">
      <c r="A255" s="219">
        <v>3</v>
      </c>
      <c r="B255" s="219"/>
      <c r="C255" s="219"/>
      <c r="D255" s="219"/>
      <c r="E255" s="220"/>
      <c r="F255" s="57"/>
      <c r="G255" s="264"/>
      <c r="H255" s="57" t="s">
        <v>82</v>
      </c>
      <c r="I255" s="341">
        <f>I256+I261</f>
        <v>0</v>
      </c>
      <c r="J255" s="341">
        <f t="shared" ref="J255:K255" si="50">J256+J261</f>
        <v>0</v>
      </c>
      <c r="K255" s="341">
        <f t="shared" si="50"/>
        <v>0</v>
      </c>
      <c r="L255" s="44">
        <v>0</v>
      </c>
      <c r="M255" s="44"/>
      <c r="N255" s="39"/>
      <c r="O255" s="242"/>
      <c r="P255" s="24"/>
      <c r="Q255" s="25"/>
      <c r="R255" s="25"/>
    </row>
    <row r="256" spans="1:18" s="204" customFormat="1" ht="20.100000000000001" hidden="1" customHeight="1" x14ac:dyDescent="0.25">
      <c r="A256" s="221"/>
      <c r="B256" s="219">
        <v>31</v>
      </c>
      <c r="C256" s="219"/>
      <c r="D256" s="219"/>
      <c r="E256" s="220"/>
      <c r="F256" s="57"/>
      <c r="G256" s="264"/>
      <c r="H256" s="57" t="s">
        <v>13</v>
      </c>
      <c r="I256" s="341">
        <f>I257</f>
        <v>0</v>
      </c>
      <c r="J256" s="341">
        <f t="shared" ref="J256:K259" si="51">J257</f>
        <v>0</v>
      </c>
      <c r="K256" s="341">
        <f t="shared" si="51"/>
        <v>0</v>
      </c>
      <c r="L256" s="44">
        <v>0</v>
      </c>
      <c r="M256" s="44"/>
      <c r="N256" s="39"/>
      <c r="O256" s="242"/>
      <c r="P256" s="24"/>
      <c r="Q256" s="25"/>
      <c r="R256" s="25"/>
    </row>
    <row r="257" spans="1:18" s="204" customFormat="1" ht="20.100000000000001" hidden="1" customHeight="1" x14ac:dyDescent="0.25">
      <c r="A257" s="221"/>
      <c r="B257" s="219"/>
      <c r="C257" s="219">
        <v>311</v>
      </c>
      <c r="D257" s="219"/>
      <c r="E257" s="220"/>
      <c r="F257" s="57"/>
      <c r="G257" s="264"/>
      <c r="H257" s="57" t="s">
        <v>14</v>
      </c>
      <c r="I257" s="341">
        <f>I258</f>
        <v>0</v>
      </c>
      <c r="J257" s="341">
        <f t="shared" si="51"/>
        <v>0</v>
      </c>
      <c r="K257" s="341">
        <f t="shared" si="51"/>
        <v>0</v>
      </c>
      <c r="L257" s="44">
        <v>0</v>
      </c>
      <c r="M257" s="44"/>
      <c r="N257" s="39"/>
      <c r="O257" s="242"/>
      <c r="P257" s="24"/>
      <c r="Q257" s="25"/>
      <c r="R257" s="25"/>
    </row>
    <row r="258" spans="1:18" s="204" customFormat="1" ht="20.100000000000001" hidden="1" customHeight="1" x14ac:dyDescent="0.25">
      <c r="A258" s="221"/>
      <c r="B258" s="221"/>
      <c r="C258" s="221"/>
      <c r="D258" s="221">
        <v>3111</v>
      </c>
      <c r="E258" s="218"/>
      <c r="F258" s="52"/>
      <c r="G258" s="227" t="s">
        <v>450</v>
      </c>
      <c r="H258" s="52" t="s">
        <v>15</v>
      </c>
      <c r="I258" s="342">
        <f>I259</f>
        <v>0</v>
      </c>
      <c r="J258" s="342">
        <f t="shared" si="51"/>
        <v>0</v>
      </c>
      <c r="K258" s="342">
        <f t="shared" si="51"/>
        <v>0</v>
      </c>
      <c r="L258" s="44">
        <v>0</v>
      </c>
      <c r="M258" s="44"/>
      <c r="N258" s="39"/>
      <c r="O258" s="242"/>
      <c r="P258" s="24"/>
      <c r="Q258" s="25"/>
      <c r="R258" s="25"/>
    </row>
    <row r="259" spans="1:18" s="204" customFormat="1" ht="20.100000000000001" hidden="1" customHeight="1" x14ac:dyDescent="0.25">
      <c r="A259" s="221"/>
      <c r="B259" s="221"/>
      <c r="C259" s="221"/>
      <c r="D259" s="221"/>
      <c r="E259" s="218" t="s">
        <v>291</v>
      </c>
      <c r="F259" s="52"/>
      <c r="G259" s="227" t="s">
        <v>450</v>
      </c>
      <c r="H259" s="52" t="s">
        <v>292</v>
      </c>
      <c r="I259" s="342">
        <f>I260</f>
        <v>0</v>
      </c>
      <c r="J259" s="342">
        <f t="shared" si="51"/>
        <v>0</v>
      </c>
      <c r="K259" s="342">
        <f t="shared" si="51"/>
        <v>0</v>
      </c>
      <c r="L259" s="44">
        <v>0</v>
      </c>
      <c r="M259" s="44"/>
      <c r="N259" s="39"/>
      <c r="O259" s="242"/>
      <c r="P259" s="24"/>
      <c r="Q259" s="25"/>
      <c r="R259" s="25"/>
    </row>
    <row r="260" spans="1:18" s="204" customFormat="1" ht="28.5" hidden="1" customHeight="1" x14ac:dyDescent="0.25">
      <c r="A260" s="221"/>
      <c r="B260" s="221"/>
      <c r="C260" s="221"/>
      <c r="D260" s="221"/>
      <c r="E260" s="218"/>
      <c r="F260" s="52" t="s">
        <v>293</v>
      </c>
      <c r="G260" s="227">
        <v>55</v>
      </c>
      <c r="H260" s="52" t="s">
        <v>452</v>
      </c>
      <c r="I260" s="342">
        <v>0</v>
      </c>
      <c r="J260" s="342">
        <f>K260-I260</f>
        <v>0</v>
      </c>
      <c r="K260" s="342">
        <v>0</v>
      </c>
      <c r="L260" s="44">
        <v>0</v>
      </c>
      <c r="M260" s="44"/>
      <c r="N260" s="39"/>
      <c r="O260" s="242"/>
      <c r="P260" s="24"/>
      <c r="Q260" s="25"/>
      <c r="R260" s="25"/>
    </row>
    <row r="261" spans="1:18" s="204" customFormat="1" ht="20.100000000000001" hidden="1" customHeight="1" x14ac:dyDescent="0.25">
      <c r="A261" s="221"/>
      <c r="B261" s="221">
        <v>32</v>
      </c>
      <c r="C261" s="221"/>
      <c r="D261" s="221"/>
      <c r="E261" s="218"/>
      <c r="F261" s="52"/>
      <c r="G261" s="227"/>
      <c r="H261" s="52" t="s">
        <v>22</v>
      </c>
      <c r="I261" s="342">
        <f>I262</f>
        <v>0</v>
      </c>
      <c r="J261" s="342">
        <f t="shared" ref="J261:K264" si="52">J262</f>
        <v>0</v>
      </c>
      <c r="K261" s="342">
        <f t="shared" si="52"/>
        <v>0</v>
      </c>
      <c r="L261" s="44">
        <v>0</v>
      </c>
      <c r="M261" s="44"/>
      <c r="N261" s="39"/>
      <c r="O261" s="242"/>
      <c r="P261" s="24"/>
      <c r="Q261" s="25"/>
      <c r="R261" s="25"/>
    </row>
    <row r="262" spans="1:18" s="204" customFormat="1" ht="20.100000000000001" hidden="1" customHeight="1" x14ac:dyDescent="0.25">
      <c r="A262" s="221"/>
      <c r="B262" s="221"/>
      <c r="C262" s="221">
        <v>321</v>
      </c>
      <c r="D262" s="221"/>
      <c r="E262" s="218"/>
      <c r="F262" s="52"/>
      <c r="G262" s="227"/>
      <c r="H262" s="52" t="s">
        <v>23</v>
      </c>
      <c r="I262" s="342">
        <f>I263</f>
        <v>0</v>
      </c>
      <c r="J262" s="342">
        <f t="shared" si="52"/>
        <v>0</v>
      </c>
      <c r="K262" s="342">
        <f t="shared" si="52"/>
        <v>0</v>
      </c>
      <c r="L262" s="44">
        <v>0</v>
      </c>
      <c r="M262" s="44"/>
      <c r="N262" s="39"/>
      <c r="O262" s="242"/>
      <c r="P262" s="24"/>
      <c r="Q262" s="25"/>
      <c r="R262" s="25"/>
    </row>
    <row r="263" spans="1:18" s="204" customFormat="1" ht="30" hidden="1" customHeight="1" x14ac:dyDescent="0.25">
      <c r="A263" s="221"/>
      <c r="B263" s="221"/>
      <c r="C263" s="221"/>
      <c r="D263" s="221">
        <v>3212</v>
      </c>
      <c r="E263" s="218"/>
      <c r="F263" s="52"/>
      <c r="G263" s="227" t="s">
        <v>450</v>
      </c>
      <c r="H263" s="52" t="s">
        <v>25</v>
      </c>
      <c r="I263" s="342">
        <f>I264</f>
        <v>0</v>
      </c>
      <c r="J263" s="342">
        <f t="shared" si="52"/>
        <v>0</v>
      </c>
      <c r="K263" s="342">
        <f t="shared" si="52"/>
        <v>0</v>
      </c>
      <c r="L263" s="44">
        <v>0</v>
      </c>
      <c r="M263" s="44"/>
      <c r="N263" s="39"/>
      <c r="O263" s="242"/>
      <c r="P263" s="24"/>
      <c r="Q263" s="25"/>
      <c r="R263" s="25"/>
    </row>
    <row r="264" spans="1:18" s="204" customFormat="1" ht="20.100000000000001" hidden="1" customHeight="1" x14ac:dyDescent="0.25">
      <c r="A264" s="221"/>
      <c r="B264" s="221"/>
      <c r="C264" s="221"/>
      <c r="D264" s="221"/>
      <c r="E264" s="218" t="s">
        <v>316</v>
      </c>
      <c r="F264" s="52"/>
      <c r="G264" s="227" t="s">
        <v>450</v>
      </c>
      <c r="H264" s="52" t="s">
        <v>107</v>
      </c>
      <c r="I264" s="342">
        <f>I265</f>
        <v>0</v>
      </c>
      <c r="J264" s="342">
        <f t="shared" si="52"/>
        <v>0</v>
      </c>
      <c r="K264" s="342">
        <f t="shared" si="52"/>
        <v>0</v>
      </c>
      <c r="L264" s="44">
        <v>0</v>
      </c>
      <c r="M264" s="44"/>
      <c r="N264" s="39"/>
      <c r="O264" s="242"/>
      <c r="P264" s="24"/>
      <c r="Q264" s="25"/>
      <c r="R264" s="25"/>
    </row>
    <row r="265" spans="1:18" s="204" customFormat="1" ht="28.5" hidden="1" customHeight="1" x14ac:dyDescent="0.25">
      <c r="A265" s="221"/>
      <c r="B265" s="221"/>
      <c r="C265" s="221"/>
      <c r="D265" s="221"/>
      <c r="E265" s="218"/>
      <c r="F265" s="52" t="s">
        <v>317</v>
      </c>
      <c r="G265" s="227" t="s">
        <v>450</v>
      </c>
      <c r="H265" s="52" t="s">
        <v>456</v>
      </c>
      <c r="I265" s="342">
        <v>0</v>
      </c>
      <c r="J265" s="342">
        <f>K265-I265</f>
        <v>0</v>
      </c>
      <c r="K265" s="342">
        <v>0</v>
      </c>
      <c r="L265" s="44">
        <v>0</v>
      </c>
      <c r="M265" s="44"/>
      <c r="N265" s="39"/>
      <c r="O265" s="242"/>
      <c r="P265" s="24"/>
      <c r="Q265" s="25"/>
      <c r="R265" s="25"/>
    </row>
    <row r="266" spans="1:18" ht="32.25" hidden="1" customHeight="1" x14ac:dyDescent="0.25">
      <c r="A266" s="219"/>
      <c r="B266" s="219"/>
      <c r="C266" s="219"/>
      <c r="D266" s="219"/>
      <c r="E266" s="219"/>
      <c r="F266" s="56"/>
      <c r="G266" s="258"/>
      <c r="H266" s="265" t="s">
        <v>444</v>
      </c>
      <c r="I266" s="343"/>
      <c r="J266" s="343"/>
      <c r="K266" s="343"/>
      <c r="L266" s="61"/>
      <c r="M266" s="61"/>
      <c r="N266" s="39"/>
      <c r="O266" s="242"/>
    </row>
    <row r="267" spans="1:18" ht="20.100000000000001" hidden="1" customHeight="1" x14ac:dyDescent="0.25">
      <c r="A267" s="219">
        <v>3</v>
      </c>
      <c r="B267" s="219"/>
      <c r="C267" s="219"/>
      <c r="D267" s="219"/>
      <c r="E267" s="219"/>
      <c r="F267" s="56"/>
      <c r="G267" s="258"/>
      <c r="H267" s="57" t="s">
        <v>82</v>
      </c>
      <c r="I267" s="341">
        <f t="shared" ref="I267:M270" si="53">I268</f>
        <v>0</v>
      </c>
      <c r="J267" s="341">
        <f t="shared" si="53"/>
        <v>0</v>
      </c>
      <c r="K267" s="341">
        <f t="shared" si="53"/>
        <v>0</v>
      </c>
      <c r="L267" s="44">
        <f t="shared" si="53"/>
        <v>25000</v>
      </c>
      <c r="M267" s="44">
        <f t="shared" si="53"/>
        <v>25000</v>
      </c>
      <c r="N267" s="39"/>
      <c r="O267" s="242"/>
    </row>
    <row r="268" spans="1:18" ht="20.100000000000001" hidden="1" customHeight="1" x14ac:dyDescent="0.25">
      <c r="A268" s="219"/>
      <c r="B268" s="219">
        <v>32</v>
      </c>
      <c r="C268" s="219"/>
      <c r="D268" s="219"/>
      <c r="E268" s="219"/>
      <c r="F268" s="56"/>
      <c r="G268" s="258"/>
      <c r="H268" s="57" t="s">
        <v>22</v>
      </c>
      <c r="I268" s="341">
        <f t="shared" si="53"/>
        <v>0</v>
      </c>
      <c r="J268" s="341">
        <f t="shared" si="53"/>
        <v>0</v>
      </c>
      <c r="K268" s="341">
        <f t="shared" si="53"/>
        <v>0</v>
      </c>
      <c r="L268" s="44">
        <f t="shared" si="53"/>
        <v>25000</v>
      </c>
      <c r="M268" s="44">
        <f t="shared" si="53"/>
        <v>25000</v>
      </c>
      <c r="N268" s="39"/>
      <c r="O268" s="242"/>
    </row>
    <row r="269" spans="1:18" s="195" customFormat="1" ht="27" hidden="1" customHeight="1" x14ac:dyDescent="0.25">
      <c r="A269" s="219"/>
      <c r="B269" s="219"/>
      <c r="C269" s="219">
        <v>324</v>
      </c>
      <c r="D269" s="219"/>
      <c r="E269" s="219"/>
      <c r="F269" s="56"/>
      <c r="G269" s="227"/>
      <c r="H269" s="57" t="s">
        <v>43</v>
      </c>
      <c r="I269" s="341">
        <f t="shared" si="53"/>
        <v>0</v>
      </c>
      <c r="J269" s="341">
        <f t="shared" si="53"/>
        <v>0</v>
      </c>
      <c r="K269" s="341">
        <f t="shared" si="53"/>
        <v>0</v>
      </c>
      <c r="L269" s="189">
        <f t="shared" si="53"/>
        <v>25000</v>
      </c>
      <c r="M269" s="189">
        <f t="shared" si="53"/>
        <v>25000</v>
      </c>
      <c r="N269" s="39"/>
      <c r="O269" s="242"/>
      <c r="P269" s="194"/>
      <c r="Q269" s="194"/>
      <c r="R269" s="194"/>
    </row>
    <row r="270" spans="1:18" ht="31.5" hidden="1" customHeight="1" x14ac:dyDescent="0.25">
      <c r="A270" s="221"/>
      <c r="B270" s="221"/>
      <c r="C270" s="221"/>
      <c r="D270" s="221">
        <v>3241</v>
      </c>
      <c r="E270" s="221"/>
      <c r="F270" s="58"/>
      <c r="G270" s="227">
        <v>49</v>
      </c>
      <c r="H270" s="52" t="s">
        <v>43</v>
      </c>
      <c r="I270" s="342">
        <f t="shared" ref="I270:K271" si="54">I271</f>
        <v>0</v>
      </c>
      <c r="J270" s="342">
        <f t="shared" si="54"/>
        <v>0</v>
      </c>
      <c r="K270" s="342">
        <f t="shared" si="54"/>
        <v>0</v>
      </c>
      <c r="L270" s="53">
        <f t="shared" si="53"/>
        <v>25000</v>
      </c>
      <c r="M270" s="53">
        <f t="shared" si="53"/>
        <v>25000</v>
      </c>
      <c r="N270" s="39"/>
      <c r="O270" s="242"/>
    </row>
    <row r="271" spans="1:18" ht="27" hidden="1" customHeight="1" x14ac:dyDescent="0.25">
      <c r="A271" s="221"/>
      <c r="B271" s="221"/>
      <c r="C271" s="221"/>
      <c r="D271" s="221"/>
      <c r="E271" s="218" t="s">
        <v>244</v>
      </c>
      <c r="F271" s="52"/>
      <c r="G271" s="227">
        <v>49</v>
      </c>
      <c r="H271" s="52" t="s">
        <v>43</v>
      </c>
      <c r="I271" s="342">
        <f t="shared" si="54"/>
        <v>0</v>
      </c>
      <c r="J271" s="342">
        <f t="shared" si="54"/>
        <v>0</v>
      </c>
      <c r="K271" s="342">
        <f t="shared" si="54"/>
        <v>0</v>
      </c>
      <c r="L271" s="47">
        <f>L272</f>
        <v>25000</v>
      </c>
      <c r="M271" s="47">
        <f>M272</f>
        <v>25000</v>
      </c>
      <c r="N271" s="39"/>
      <c r="O271" s="242"/>
    </row>
    <row r="272" spans="1:18" ht="35.25" hidden="1" customHeight="1" x14ac:dyDescent="0.25">
      <c r="A272" s="221"/>
      <c r="B272" s="221"/>
      <c r="C272" s="221"/>
      <c r="D272" s="221"/>
      <c r="E272" s="218"/>
      <c r="F272" s="52" t="s">
        <v>246</v>
      </c>
      <c r="G272" s="227">
        <v>49</v>
      </c>
      <c r="H272" s="52" t="s">
        <v>43</v>
      </c>
      <c r="I272" s="342">
        <v>0</v>
      </c>
      <c r="J272" s="342">
        <f>K272-I272</f>
        <v>0</v>
      </c>
      <c r="K272" s="342">
        <v>0</v>
      </c>
      <c r="L272" s="47">
        <v>25000</v>
      </c>
      <c r="M272" s="47">
        <v>25000</v>
      </c>
      <c r="N272" s="39"/>
      <c r="O272" s="242"/>
    </row>
    <row r="273" spans="1:18" ht="28.5" hidden="1" customHeight="1" x14ac:dyDescent="0.25">
      <c r="A273" s="266"/>
      <c r="B273" s="266"/>
      <c r="C273" s="266"/>
      <c r="D273" s="266"/>
      <c r="E273" s="266"/>
      <c r="F273" s="265"/>
      <c r="G273" s="267"/>
      <c r="H273" s="265" t="s">
        <v>445</v>
      </c>
      <c r="I273" s="343"/>
      <c r="J273" s="343"/>
      <c r="K273" s="343"/>
      <c r="L273" s="47"/>
      <c r="M273" s="47"/>
      <c r="N273" s="39"/>
      <c r="O273" s="242"/>
    </row>
    <row r="274" spans="1:18" ht="15" hidden="1" customHeight="1" x14ac:dyDescent="0.25">
      <c r="A274" s="219">
        <v>3</v>
      </c>
      <c r="B274" s="219"/>
      <c r="C274" s="219"/>
      <c r="D274" s="219"/>
      <c r="E274" s="219"/>
      <c r="F274" s="56"/>
      <c r="G274" s="258"/>
      <c r="H274" s="57" t="s">
        <v>82</v>
      </c>
      <c r="I274" s="341">
        <f t="shared" ref="I274:K276" si="55">I275</f>
        <v>0</v>
      </c>
      <c r="J274" s="341">
        <f t="shared" si="55"/>
        <v>0</v>
      </c>
      <c r="K274" s="341">
        <f t="shared" si="55"/>
        <v>0</v>
      </c>
      <c r="L274" s="47"/>
      <c r="M274" s="47"/>
      <c r="N274" s="39"/>
      <c r="O274" s="242"/>
    </row>
    <row r="275" spans="1:18" ht="35.25" hidden="1" customHeight="1" x14ac:dyDescent="0.25">
      <c r="A275" s="219"/>
      <c r="B275" s="219">
        <v>32</v>
      </c>
      <c r="C275" s="219"/>
      <c r="D275" s="219"/>
      <c r="E275" s="219"/>
      <c r="F275" s="56"/>
      <c r="G275" s="258"/>
      <c r="H275" s="57" t="s">
        <v>22</v>
      </c>
      <c r="I275" s="341">
        <f t="shared" si="55"/>
        <v>0</v>
      </c>
      <c r="J275" s="341">
        <f t="shared" si="55"/>
        <v>0</v>
      </c>
      <c r="K275" s="341">
        <f t="shared" si="55"/>
        <v>0</v>
      </c>
      <c r="L275" s="47"/>
      <c r="M275" s="47"/>
      <c r="N275" s="39"/>
      <c r="O275" s="242"/>
    </row>
    <row r="276" spans="1:18" s="195" customFormat="1" ht="35.25" hidden="1" customHeight="1" x14ac:dyDescent="0.25">
      <c r="A276" s="219"/>
      <c r="B276" s="219"/>
      <c r="C276" s="219">
        <v>324</v>
      </c>
      <c r="D276" s="219"/>
      <c r="E276" s="219"/>
      <c r="F276" s="56"/>
      <c r="G276" s="227"/>
      <c r="H276" s="57" t="s">
        <v>43</v>
      </c>
      <c r="I276" s="341">
        <f t="shared" si="55"/>
        <v>0</v>
      </c>
      <c r="J276" s="341">
        <f t="shared" si="55"/>
        <v>0</v>
      </c>
      <c r="K276" s="341">
        <f t="shared" si="55"/>
        <v>0</v>
      </c>
      <c r="L276" s="199"/>
      <c r="M276" s="199"/>
      <c r="N276" s="39"/>
      <c r="O276" s="242"/>
      <c r="P276" s="194"/>
      <c r="Q276" s="194"/>
      <c r="R276" s="200"/>
    </row>
    <row r="277" spans="1:18" ht="35.25" hidden="1" customHeight="1" x14ac:dyDescent="0.25">
      <c r="A277" s="221"/>
      <c r="B277" s="221"/>
      <c r="C277" s="221"/>
      <c r="D277" s="221">
        <v>3241</v>
      </c>
      <c r="E277" s="221"/>
      <c r="F277" s="58"/>
      <c r="G277" s="227">
        <v>49</v>
      </c>
      <c r="H277" s="52" t="s">
        <v>43</v>
      </c>
      <c r="I277" s="342">
        <f t="shared" ref="I277:K278" si="56">I278</f>
        <v>0</v>
      </c>
      <c r="J277" s="342">
        <f t="shared" si="56"/>
        <v>0</v>
      </c>
      <c r="K277" s="342">
        <f t="shared" si="56"/>
        <v>0</v>
      </c>
      <c r="L277" s="47"/>
      <c r="M277" s="47"/>
      <c r="N277" s="39"/>
      <c r="O277" s="242"/>
    </row>
    <row r="278" spans="1:18" ht="35.25" hidden="1" customHeight="1" x14ac:dyDescent="0.25">
      <c r="A278" s="221"/>
      <c r="B278" s="221"/>
      <c r="C278" s="221"/>
      <c r="D278" s="221"/>
      <c r="E278" s="218" t="s">
        <v>244</v>
      </c>
      <c r="F278" s="52"/>
      <c r="G278" s="227">
        <v>49</v>
      </c>
      <c r="H278" s="52" t="s">
        <v>43</v>
      </c>
      <c r="I278" s="342">
        <f t="shared" si="56"/>
        <v>0</v>
      </c>
      <c r="J278" s="342">
        <f t="shared" si="56"/>
        <v>0</v>
      </c>
      <c r="K278" s="342">
        <f t="shared" si="56"/>
        <v>0</v>
      </c>
      <c r="L278" s="47"/>
      <c r="M278" s="47"/>
      <c r="N278" s="39"/>
      <c r="O278" s="242"/>
    </row>
    <row r="279" spans="1:18" ht="35.25" hidden="1" customHeight="1" x14ac:dyDescent="0.25">
      <c r="A279" s="221"/>
      <c r="B279" s="221"/>
      <c r="C279" s="221"/>
      <c r="D279" s="221"/>
      <c r="E279" s="218"/>
      <c r="F279" s="52" t="s">
        <v>246</v>
      </c>
      <c r="G279" s="227">
        <v>49</v>
      </c>
      <c r="H279" s="52" t="s">
        <v>43</v>
      </c>
      <c r="I279" s="342">
        <v>0</v>
      </c>
      <c r="J279" s="342">
        <f>K279-I279</f>
        <v>0</v>
      </c>
      <c r="K279" s="342">
        <v>0</v>
      </c>
      <c r="L279" s="47"/>
      <c r="M279" s="47"/>
      <c r="N279" s="39"/>
      <c r="O279" s="242"/>
    </row>
    <row r="280" spans="1:18" s="25" customFormat="1" ht="30" customHeight="1" x14ac:dyDescent="0.25">
      <c r="A280" s="296"/>
      <c r="B280" s="296"/>
      <c r="C280" s="296"/>
      <c r="D280" s="296"/>
      <c r="E280" s="296"/>
      <c r="F280" s="297"/>
      <c r="G280" s="298"/>
      <c r="H280" s="295" t="s">
        <v>290</v>
      </c>
      <c r="I280" s="339"/>
      <c r="J280" s="339"/>
      <c r="K280" s="339"/>
      <c r="L280" s="46"/>
      <c r="M280" s="46"/>
      <c r="N280" s="39"/>
      <c r="O280" s="242"/>
      <c r="P280" s="24"/>
      <c r="Q280" s="49"/>
    </row>
    <row r="281" spans="1:18" s="33" customFormat="1" ht="20.100000000000001" customHeight="1" x14ac:dyDescent="0.25">
      <c r="A281" s="219">
        <v>3</v>
      </c>
      <c r="B281" s="219"/>
      <c r="C281" s="219"/>
      <c r="D281" s="219"/>
      <c r="E281" s="219"/>
      <c r="F281" s="56"/>
      <c r="G281" s="227"/>
      <c r="H281" s="57" t="s">
        <v>82</v>
      </c>
      <c r="I281" s="341">
        <f>I282+I319+I476+I486+I491</f>
        <v>11135235</v>
      </c>
      <c r="J281" s="341">
        <f>J282+J319+J476+J486+J491</f>
        <v>2510885.1999999997</v>
      </c>
      <c r="K281" s="341">
        <f>K282+K319+K476+K486+K491</f>
        <v>13646120.199999999</v>
      </c>
      <c r="L281" s="44">
        <f>L282+L319+L476+L491</f>
        <v>5714100</v>
      </c>
      <c r="M281" s="44">
        <f>M282+M319+M476+M491</f>
        <v>5699100</v>
      </c>
      <c r="N281" s="39"/>
      <c r="O281" s="242"/>
      <c r="P281" s="31"/>
      <c r="Q281" s="32"/>
      <c r="R281" s="32"/>
    </row>
    <row r="282" spans="1:18" s="33" customFormat="1" ht="20.100000000000001" customHeight="1" x14ac:dyDescent="0.25">
      <c r="A282" s="219"/>
      <c r="B282" s="219">
        <v>31</v>
      </c>
      <c r="C282" s="219"/>
      <c r="D282" s="219"/>
      <c r="E282" s="219"/>
      <c r="F282" s="56"/>
      <c r="G282" s="258"/>
      <c r="H282" s="57" t="s">
        <v>13</v>
      </c>
      <c r="I282" s="341">
        <f t="shared" ref="I282" si="57">I283+I296+I310</f>
        <v>3748300</v>
      </c>
      <c r="J282" s="341">
        <f t="shared" ref="J282:K282" si="58">J283+J296+J310</f>
        <v>207298.42</v>
      </c>
      <c r="K282" s="341">
        <f t="shared" si="58"/>
        <v>3955598.42</v>
      </c>
      <c r="L282" s="44">
        <f>L283+L296+L310</f>
        <v>2855482</v>
      </c>
      <c r="M282" s="44">
        <f>M283+M296+M310</f>
        <v>2860682</v>
      </c>
      <c r="N282" s="39"/>
      <c r="O282" s="242"/>
      <c r="P282" s="40"/>
      <c r="Q282" s="62"/>
      <c r="R282" s="32"/>
    </row>
    <row r="283" spans="1:18" s="191" customFormat="1" ht="20.100000000000001" customHeight="1" x14ac:dyDescent="0.25">
      <c r="A283" s="219"/>
      <c r="B283" s="219"/>
      <c r="C283" s="219">
        <v>311</v>
      </c>
      <c r="D283" s="219"/>
      <c r="E283" s="219"/>
      <c r="F283" s="56"/>
      <c r="G283" s="227" t="s">
        <v>471</v>
      </c>
      <c r="H283" s="57" t="s">
        <v>14</v>
      </c>
      <c r="I283" s="341">
        <f>I284+I289+I292</f>
        <v>3021800</v>
      </c>
      <c r="J283" s="341">
        <f>J284+J289+J292</f>
        <v>212598.42</v>
      </c>
      <c r="K283" s="341">
        <f>K284+K289+K292</f>
        <v>3234398.42</v>
      </c>
      <c r="L283" s="189">
        <f>L284+L289+L292</f>
        <v>1965950</v>
      </c>
      <c r="M283" s="189">
        <f>M284+M289+M292</f>
        <v>1970350</v>
      </c>
      <c r="N283" s="39"/>
      <c r="O283" s="242"/>
      <c r="P283" s="190"/>
      <c r="Q283" s="190"/>
      <c r="R283" s="190"/>
    </row>
    <row r="284" spans="1:18" ht="20.100000000000001" hidden="1" customHeight="1" x14ac:dyDescent="0.25">
      <c r="A284" s="221"/>
      <c r="B284" s="221"/>
      <c r="C284" s="221"/>
      <c r="D284" s="221">
        <v>3111</v>
      </c>
      <c r="E284" s="221"/>
      <c r="F284" s="58"/>
      <c r="G284" s="227" t="s">
        <v>471</v>
      </c>
      <c r="H284" s="52" t="s">
        <v>15</v>
      </c>
      <c r="I284" s="342">
        <f t="shared" ref="I284:M285" si="59">I285</f>
        <v>2718500</v>
      </c>
      <c r="J284" s="342">
        <f t="shared" si="59"/>
        <v>142598.42000000001</v>
      </c>
      <c r="K284" s="342">
        <f t="shared" si="59"/>
        <v>2861098.42</v>
      </c>
      <c r="L284" s="47">
        <f t="shared" si="59"/>
        <v>1582250</v>
      </c>
      <c r="M284" s="47">
        <f t="shared" si="59"/>
        <v>1586650</v>
      </c>
      <c r="N284" s="39"/>
      <c r="O284" s="242"/>
    </row>
    <row r="285" spans="1:18" ht="20.100000000000001" hidden="1" customHeight="1" x14ac:dyDescent="0.25">
      <c r="A285" s="221"/>
      <c r="B285" s="221"/>
      <c r="C285" s="221"/>
      <c r="D285" s="221"/>
      <c r="E285" s="218" t="s">
        <v>291</v>
      </c>
      <c r="F285" s="52"/>
      <c r="G285" s="227" t="s">
        <v>471</v>
      </c>
      <c r="H285" s="52" t="s">
        <v>292</v>
      </c>
      <c r="I285" s="342">
        <f>I286+I287+I288</f>
        <v>2718500</v>
      </c>
      <c r="J285" s="342">
        <f>J286+J287+J288</f>
        <v>142598.42000000001</v>
      </c>
      <c r="K285" s="342">
        <f>K286+K287+K288</f>
        <v>2861098.42</v>
      </c>
      <c r="L285" s="47">
        <f t="shared" si="59"/>
        <v>1582250</v>
      </c>
      <c r="M285" s="47">
        <f t="shared" si="59"/>
        <v>1586650</v>
      </c>
      <c r="N285" s="39"/>
      <c r="O285" s="242"/>
    </row>
    <row r="286" spans="1:18" s="65" customFormat="1" ht="20.100000000000001" hidden="1" customHeight="1" x14ac:dyDescent="0.25">
      <c r="A286" s="221"/>
      <c r="B286" s="221"/>
      <c r="C286" s="221"/>
      <c r="D286" s="221"/>
      <c r="E286" s="218"/>
      <c r="F286" s="52" t="s">
        <v>293</v>
      </c>
      <c r="G286" s="227" t="s">
        <v>471</v>
      </c>
      <c r="H286" s="52" t="s">
        <v>294</v>
      </c>
      <c r="I286" s="342">
        <v>2673500</v>
      </c>
      <c r="J286" s="344">
        <f>K286-I286</f>
        <v>0</v>
      </c>
      <c r="K286" s="342">
        <f>4100000-1426500</f>
        <v>2673500</v>
      </c>
      <c r="L286" s="63">
        <v>1582250</v>
      </c>
      <c r="M286" s="63">
        <v>1586650</v>
      </c>
      <c r="N286" s="39"/>
      <c r="O286" s="242"/>
      <c r="P286" s="64"/>
    </row>
    <row r="287" spans="1:18" s="65" customFormat="1" ht="20.100000000000001" hidden="1" customHeight="1" x14ac:dyDescent="0.25">
      <c r="A287" s="221"/>
      <c r="B287" s="221"/>
      <c r="C287" s="221"/>
      <c r="D287" s="221"/>
      <c r="E287" s="218"/>
      <c r="F287" s="52" t="s">
        <v>451</v>
      </c>
      <c r="G287" s="227" t="s">
        <v>471</v>
      </c>
      <c r="H287" s="52" t="s">
        <v>478</v>
      </c>
      <c r="I287" s="342">
        <v>45000</v>
      </c>
      <c r="J287" s="342">
        <f>K287-I287</f>
        <v>142598.42000000001</v>
      </c>
      <c r="K287" s="342">
        <v>187598.42</v>
      </c>
      <c r="L287" s="63"/>
      <c r="M287" s="63"/>
      <c r="N287" s="39"/>
      <c r="O287" s="242"/>
      <c r="P287" s="64"/>
    </row>
    <row r="288" spans="1:18" s="65" customFormat="1" ht="20.100000000000001" hidden="1" customHeight="1" x14ac:dyDescent="0.25">
      <c r="A288" s="221"/>
      <c r="B288" s="221"/>
      <c r="C288" s="221"/>
      <c r="D288" s="221"/>
      <c r="E288" s="218"/>
      <c r="F288" s="52" t="s">
        <v>504</v>
      </c>
      <c r="G288" s="227" t="s">
        <v>471</v>
      </c>
      <c r="H288" s="52" t="s">
        <v>503</v>
      </c>
      <c r="I288" s="342">
        <v>0</v>
      </c>
      <c r="J288" s="344">
        <f>K288-I288</f>
        <v>0</v>
      </c>
      <c r="K288" s="342">
        <v>0</v>
      </c>
      <c r="L288" s="63"/>
      <c r="M288" s="63"/>
      <c r="N288" s="39"/>
      <c r="O288" s="242"/>
      <c r="P288" s="64"/>
    </row>
    <row r="289" spans="1:18" ht="20.100000000000001" hidden="1" customHeight="1" x14ac:dyDescent="0.25">
      <c r="A289" s="221"/>
      <c r="B289" s="221"/>
      <c r="C289" s="221"/>
      <c r="D289" s="221">
        <v>3113</v>
      </c>
      <c r="E289" s="221"/>
      <c r="F289" s="58"/>
      <c r="G289" s="227" t="s">
        <v>471</v>
      </c>
      <c r="H289" s="52" t="s">
        <v>16</v>
      </c>
      <c r="I289" s="342">
        <f t="shared" ref="I289:M290" si="60">I290</f>
        <v>28500</v>
      </c>
      <c r="J289" s="342">
        <f t="shared" si="60"/>
        <v>70000</v>
      </c>
      <c r="K289" s="342">
        <f t="shared" si="60"/>
        <v>98500</v>
      </c>
      <c r="L289" s="47">
        <f t="shared" si="60"/>
        <v>4400</v>
      </c>
      <c r="M289" s="47">
        <f t="shared" si="60"/>
        <v>4400</v>
      </c>
      <c r="N289" s="39"/>
      <c r="O289" s="242"/>
      <c r="P289" s="50"/>
    </row>
    <row r="290" spans="1:18" ht="20.100000000000001" hidden="1" customHeight="1" x14ac:dyDescent="0.25">
      <c r="A290" s="221"/>
      <c r="B290" s="221"/>
      <c r="C290" s="221"/>
      <c r="D290" s="221"/>
      <c r="E290" s="218" t="s">
        <v>295</v>
      </c>
      <c r="F290" s="52"/>
      <c r="G290" s="227" t="s">
        <v>471</v>
      </c>
      <c r="H290" s="52" t="s">
        <v>16</v>
      </c>
      <c r="I290" s="342">
        <f t="shared" si="60"/>
        <v>28500</v>
      </c>
      <c r="J290" s="342">
        <f t="shared" si="60"/>
        <v>70000</v>
      </c>
      <c r="K290" s="342">
        <f t="shared" si="60"/>
        <v>98500</v>
      </c>
      <c r="L290" s="47">
        <f t="shared" si="60"/>
        <v>4400</v>
      </c>
      <c r="M290" s="47">
        <f t="shared" si="60"/>
        <v>4400</v>
      </c>
      <c r="N290" s="39"/>
      <c r="O290" s="242"/>
    </row>
    <row r="291" spans="1:18" ht="20.100000000000001" hidden="1" customHeight="1" x14ac:dyDescent="0.25">
      <c r="A291" s="221"/>
      <c r="B291" s="221"/>
      <c r="C291" s="221"/>
      <c r="D291" s="221"/>
      <c r="E291" s="218"/>
      <c r="F291" s="52" t="s">
        <v>296</v>
      </c>
      <c r="G291" s="227" t="s">
        <v>471</v>
      </c>
      <c r="H291" s="52" t="s">
        <v>16</v>
      </c>
      <c r="I291" s="342">
        <v>28500</v>
      </c>
      <c r="J291" s="342">
        <f>K291-I291</f>
        <v>70000</v>
      </c>
      <c r="K291" s="342">
        <f>98500</f>
        <v>98500</v>
      </c>
      <c r="L291" s="47">
        <v>4400</v>
      </c>
      <c r="M291" s="47">
        <v>4400</v>
      </c>
      <c r="N291" s="39"/>
      <c r="O291" s="242"/>
    </row>
    <row r="292" spans="1:18" ht="20.100000000000001" hidden="1" customHeight="1" x14ac:dyDescent="0.25">
      <c r="A292" s="221"/>
      <c r="B292" s="221"/>
      <c r="C292" s="221"/>
      <c r="D292" s="221">
        <v>3114</v>
      </c>
      <c r="E292" s="221"/>
      <c r="F292" s="58"/>
      <c r="G292" s="227" t="s">
        <v>471</v>
      </c>
      <c r="H292" s="52" t="s">
        <v>17</v>
      </c>
      <c r="I292" s="342">
        <f t="shared" ref="I292:M293" si="61">I293</f>
        <v>274800</v>
      </c>
      <c r="J292" s="342">
        <f t="shared" si="61"/>
        <v>0</v>
      </c>
      <c r="K292" s="342">
        <f t="shared" si="61"/>
        <v>274800</v>
      </c>
      <c r="L292" s="47">
        <f t="shared" si="61"/>
        <v>379300</v>
      </c>
      <c r="M292" s="47">
        <f t="shared" si="61"/>
        <v>379300</v>
      </c>
      <c r="N292" s="39"/>
      <c r="O292" s="242"/>
      <c r="P292" s="66"/>
      <c r="Q292" s="51"/>
    </row>
    <row r="293" spans="1:18" ht="20.100000000000001" hidden="1" customHeight="1" x14ac:dyDescent="0.25">
      <c r="A293" s="221"/>
      <c r="B293" s="221"/>
      <c r="C293" s="221"/>
      <c r="D293" s="221"/>
      <c r="E293" s="218" t="s">
        <v>297</v>
      </c>
      <c r="F293" s="52"/>
      <c r="G293" s="227" t="s">
        <v>471</v>
      </c>
      <c r="H293" s="52" t="s">
        <v>17</v>
      </c>
      <c r="I293" s="342">
        <f>I294+I295</f>
        <v>274800</v>
      </c>
      <c r="J293" s="342">
        <f>J294+J295</f>
        <v>0</v>
      </c>
      <c r="K293" s="342">
        <f>K294+K295</f>
        <v>274800</v>
      </c>
      <c r="L293" s="47">
        <f t="shared" si="61"/>
        <v>379300</v>
      </c>
      <c r="M293" s="47">
        <f t="shared" si="61"/>
        <v>379300</v>
      </c>
      <c r="N293" s="39"/>
      <c r="O293" s="242"/>
    </row>
    <row r="294" spans="1:18" ht="20.100000000000001" hidden="1" customHeight="1" x14ac:dyDescent="0.25">
      <c r="A294" s="221"/>
      <c r="B294" s="221"/>
      <c r="C294" s="221"/>
      <c r="D294" s="221"/>
      <c r="E294" s="218"/>
      <c r="F294" s="52" t="s">
        <v>298</v>
      </c>
      <c r="G294" s="227" t="s">
        <v>471</v>
      </c>
      <c r="H294" s="52" t="s">
        <v>17</v>
      </c>
      <c r="I294" s="342">
        <v>274800</v>
      </c>
      <c r="J294" s="342">
        <f>K294-I294</f>
        <v>0</v>
      </c>
      <c r="K294" s="342">
        <v>274800</v>
      </c>
      <c r="L294" s="47">
        <v>379300</v>
      </c>
      <c r="M294" s="47">
        <v>379300</v>
      </c>
      <c r="N294" s="39"/>
      <c r="O294" s="242"/>
    </row>
    <row r="295" spans="1:18" s="239" customFormat="1" ht="20.100000000000001" hidden="1" customHeight="1" x14ac:dyDescent="0.25">
      <c r="A295" s="221"/>
      <c r="B295" s="221"/>
      <c r="C295" s="221"/>
      <c r="D295" s="221"/>
      <c r="E295" s="218"/>
      <c r="F295" s="52" t="s">
        <v>505</v>
      </c>
      <c r="G295" s="227" t="s">
        <v>471</v>
      </c>
      <c r="H295" s="52" t="s">
        <v>506</v>
      </c>
      <c r="I295" s="342">
        <v>0</v>
      </c>
      <c r="J295" s="344">
        <f>K295-I295</f>
        <v>0</v>
      </c>
      <c r="K295" s="342">
        <v>0</v>
      </c>
      <c r="L295" s="47"/>
      <c r="M295" s="47"/>
      <c r="N295" s="39"/>
      <c r="O295" s="242"/>
      <c r="P295" s="24"/>
      <c r="Q295" s="316"/>
      <c r="R295" s="316"/>
    </row>
    <row r="296" spans="1:18" s="191" customFormat="1" ht="20.100000000000001" customHeight="1" x14ac:dyDescent="0.25">
      <c r="A296" s="219"/>
      <c r="B296" s="219"/>
      <c r="C296" s="219">
        <v>312</v>
      </c>
      <c r="D296" s="219"/>
      <c r="E296" s="219"/>
      <c r="F296" s="56"/>
      <c r="G296" s="227" t="s">
        <v>471</v>
      </c>
      <c r="H296" s="57" t="s">
        <v>18</v>
      </c>
      <c r="I296" s="341">
        <f>I297</f>
        <v>213900</v>
      </c>
      <c r="J296" s="341">
        <f>J297</f>
        <v>-5300</v>
      </c>
      <c r="K296" s="341">
        <f>K297</f>
        <v>208600</v>
      </c>
      <c r="L296" s="189">
        <f>L297</f>
        <v>215900</v>
      </c>
      <c r="M296" s="189">
        <f>M297</f>
        <v>215900</v>
      </c>
      <c r="N296" s="39"/>
      <c r="O296" s="242"/>
      <c r="P296" s="190"/>
      <c r="Q296" s="190"/>
      <c r="R296" s="190"/>
    </row>
    <row r="297" spans="1:18" ht="20.100000000000001" hidden="1" customHeight="1" x14ac:dyDescent="0.25">
      <c r="A297" s="221"/>
      <c r="B297" s="221"/>
      <c r="C297" s="221"/>
      <c r="D297" s="221">
        <v>3121</v>
      </c>
      <c r="E297" s="221"/>
      <c r="F297" s="58"/>
      <c r="G297" s="227" t="s">
        <v>471</v>
      </c>
      <c r="H297" s="52" t="s">
        <v>18</v>
      </c>
      <c r="I297" s="342">
        <f>I298+I300+I302+I304+I308+I306</f>
        <v>213900</v>
      </c>
      <c r="J297" s="342">
        <f>J298+J300+J302+J304+J308+J306</f>
        <v>-5300</v>
      </c>
      <c r="K297" s="342">
        <f>K298+K300+K302+K304+K308+K306</f>
        <v>208600</v>
      </c>
      <c r="L297" s="47">
        <f>L298+L300+L302+L304+L306+L308</f>
        <v>215900</v>
      </c>
      <c r="M297" s="47">
        <f>M298+M300+M302+M304+M306+M308</f>
        <v>215900</v>
      </c>
      <c r="N297" s="39"/>
      <c r="O297" s="242"/>
    </row>
    <row r="298" spans="1:18" ht="20.100000000000001" hidden="1" customHeight="1" x14ac:dyDescent="0.25">
      <c r="A298" s="221"/>
      <c r="B298" s="221"/>
      <c r="C298" s="221"/>
      <c r="D298" s="221"/>
      <c r="E298" s="218" t="s">
        <v>85</v>
      </c>
      <c r="F298" s="52"/>
      <c r="G298" s="227" t="s">
        <v>471</v>
      </c>
      <c r="H298" s="52" t="s">
        <v>86</v>
      </c>
      <c r="I298" s="342">
        <f>I299</f>
        <v>36000</v>
      </c>
      <c r="J298" s="342">
        <f>J299</f>
        <v>-5300</v>
      </c>
      <c r="K298" s="342">
        <f>K299</f>
        <v>30700</v>
      </c>
      <c r="L298" s="47">
        <f>L299</f>
        <v>2000</v>
      </c>
      <c r="M298" s="47">
        <f>M299</f>
        <v>2000</v>
      </c>
      <c r="N298" s="39"/>
      <c r="O298" s="242"/>
    </row>
    <row r="299" spans="1:18" ht="20.100000000000001" hidden="1" customHeight="1" x14ac:dyDescent="0.25">
      <c r="A299" s="221"/>
      <c r="B299" s="221"/>
      <c r="C299" s="221"/>
      <c r="D299" s="221"/>
      <c r="E299" s="218"/>
      <c r="F299" s="52" t="s">
        <v>87</v>
      </c>
      <c r="G299" s="227" t="s">
        <v>471</v>
      </c>
      <c r="H299" s="52" t="s">
        <v>86</v>
      </c>
      <c r="I299" s="342">
        <v>36000</v>
      </c>
      <c r="J299" s="342">
        <f>K299-I299</f>
        <v>-5300</v>
      </c>
      <c r="K299" s="342">
        <v>30700</v>
      </c>
      <c r="L299" s="47">
        <f>52000-50000</f>
        <v>2000</v>
      </c>
      <c r="M299" s="47">
        <f>52000-50000</f>
        <v>2000</v>
      </c>
      <c r="N299" s="39"/>
      <c r="O299" s="242"/>
    </row>
    <row r="300" spans="1:18" ht="20.100000000000001" hidden="1" customHeight="1" x14ac:dyDescent="0.25">
      <c r="A300" s="221"/>
      <c r="B300" s="221"/>
      <c r="C300" s="221"/>
      <c r="D300" s="221"/>
      <c r="E300" s="218" t="s">
        <v>88</v>
      </c>
      <c r="F300" s="52"/>
      <c r="G300" s="227" t="s">
        <v>471</v>
      </c>
      <c r="H300" s="52" t="s">
        <v>89</v>
      </c>
      <c r="I300" s="342">
        <f>I301</f>
        <v>20200</v>
      </c>
      <c r="J300" s="342">
        <f>J301</f>
        <v>0</v>
      </c>
      <c r="K300" s="342">
        <f>K301</f>
        <v>20200</v>
      </c>
      <c r="L300" s="47">
        <f>L301</f>
        <v>30000</v>
      </c>
      <c r="M300" s="47">
        <f>M301</f>
        <v>30000</v>
      </c>
      <c r="N300" s="39"/>
      <c r="O300" s="242"/>
    </row>
    <row r="301" spans="1:18" ht="20.100000000000001" hidden="1" customHeight="1" x14ac:dyDescent="0.25">
      <c r="A301" s="221"/>
      <c r="B301" s="221"/>
      <c r="C301" s="221"/>
      <c r="D301" s="221"/>
      <c r="E301" s="218"/>
      <c r="F301" s="52" t="s">
        <v>90</v>
      </c>
      <c r="G301" s="227" t="s">
        <v>471</v>
      </c>
      <c r="H301" s="52" t="s">
        <v>89</v>
      </c>
      <c r="I301" s="342">
        <v>20200</v>
      </c>
      <c r="J301" s="342">
        <f>K301-I301</f>
        <v>0</v>
      </c>
      <c r="K301" s="342">
        <v>20200</v>
      </c>
      <c r="L301" s="47">
        <v>30000</v>
      </c>
      <c r="M301" s="47">
        <v>30000</v>
      </c>
      <c r="N301" s="39"/>
      <c r="O301" s="242"/>
    </row>
    <row r="302" spans="1:18" ht="20.100000000000001" hidden="1" customHeight="1" x14ac:dyDescent="0.25">
      <c r="A302" s="221"/>
      <c r="B302" s="221"/>
      <c r="C302" s="221"/>
      <c r="D302" s="221"/>
      <c r="E302" s="218" t="s">
        <v>91</v>
      </c>
      <c r="F302" s="52"/>
      <c r="G302" s="227" t="s">
        <v>471</v>
      </c>
      <c r="H302" s="52" t="s">
        <v>92</v>
      </c>
      <c r="I302" s="342">
        <f>I303</f>
        <v>24000</v>
      </c>
      <c r="J302" s="342">
        <f>J303</f>
        <v>0</v>
      </c>
      <c r="K302" s="342">
        <f>K303</f>
        <v>24000</v>
      </c>
      <c r="L302" s="47">
        <f>L303</f>
        <v>8000</v>
      </c>
      <c r="M302" s="47">
        <f>M303</f>
        <v>8000</v>
      </c>
      <c r="N302" s="39"/>
      <c r="O302" s="242"/>
    </row>
    <row r="303" spans="1:18" ht="20.100000000000001" hidden="1" customHeight="1" x14ac:dyDescent="0.25">
      <c r="A303" s="221"/>
      <c r="B303" s="221"/>
      <c r="C303" s="221"/>
      <c r="D303" s="221"/>
      <c r="E303" s="218"/>
      <c r="F303" s="52" t="s">
        <v>93</v>
      </c>
      <c r="G303" s="227" t="s">
        <v>471</v>
      </c>
      <c r="H303" s="52" t="s">
        <v>92</v>
      </c>
      <c r="I303" s="342">
        <v>24000</v>
      </c>
      <c r="J303" s="342">
        <f>K303-I303</f>
        <v>0</v>
      </c>
      <c r="K303" s="342">
        <v>24000</v>
      </c>
      <c r="L303" s="47">
        <v>8000</v>
      </c>
      <c r="M303" s="47">
        <v>8000</v>
      </c>
      <c r="N303" s="39"/>
      <c r="O303" s="242"/>
    </row>
    <row r="304" spans="1:18" ht="20.100000000000001" hidden="1" customHeight="1" x14ac:dyDescent="0.25">
      <c r="A304" s="221"/>
      <c r="B304" s="221"/>
      <c r="C304" s="221"/>
      <c r="D304" s="221"/>
      <c r="E304" s="218" t="s">
        <v>94</v>
      </c>
      <c r="F304" s="52"/>
      <c r="G304" s="227" t="s">
        <v>471</v>
      </c>
      <c r="H304" s="52" t="s">
        <v>95</v>
      </c>
      <c r="I304" s="342">
        <f>I305</f>
        <v>30000</v>
      </c>
      <c r="J304" s="342">
        <f>J305</f>
        <v>0</v>
      </c>
      <c r="K304" s="342">
        <f>K305</f>
        <v>30000</v>
      </c>
      <c r="L304" s="47">
        <f>L305</f>
        <v>18000</v>
      </c>
      <c r="M304" s="47">
        <f>M305</f>
        <v>18000</v>
      </c>
      <c r="N304" s="39"/>
      <c r="O304" s="242"/>
    </row>
    <row r="305" spans="1:18" ht="20.100000000000001" hidden="1" customHeight="1" x14ac:dyDescent="0.25">
      <c r="A305" s="221"/>
      <c r="B305" s="221"/>
      <c r="C305" s="221"/>
      <c r="D305" s="221"/>
      <c r="E305" s="218"/>
      <c r="F305" s="52" t="s">
        <v>96</v>
      </c>
      <c r="G305" s="227" t="s">
        <v>471</v>
      </c>
      <c r="H305" s="52" t="s">
        <v>95</v>
      </c>
      <c r="I305" s="342">
        <v>30000</v>
      </c>
      <c r="J305" s="342">
        <f>K305-I305</f>
        <v>0</v>
      </c>
      <c r="K305" s="342">
        <v>30000</v>
      </c>
      <c r="L305" s="47">
        <v>18000</v>
      </c>
      <c r="M305" s="47">
        <v>18000</v>
      </c>
      <c r="N305" s="39"/>
      <c r="O305" s="242"/>
    </row>
    <row r="306" spans="1:18" ht="20.100000000000001" hidden="1" customHeight="1" x14ac:dyDescent="0.25">
      <c r="A306" s="221"/>
      <c r="B306" s="221"/>
      <c r="C306" s="221"/>
      <c r="D306" s="221"/>
      <c r="E306" s="218" t="s">
        <v>299</v>
      </c>
      <c r="F306" s="52"/>
      <c r="G306" s="227" t="s">
        <v>471</v>
      </c>
      <c r="H306" s="52" t="s">
        <v>300</v>
      </c>
      <c r="I306" s="342">
        <f>I307</f>
        <v>50000</v>
      </c>
      <c r="J306" s="342">
        <f>J307</f>
        <v>0</v>
      </c>
      <c r="K306" s="342">
        <f>K307</f>
        <v>50000</v>
      </c>
      <c r="L306" s="47">
        <f>L307</f>
        <v>80000</v>
      </c>
      <c r="M306" s="47">
        <f>M307</f>
        <v>80000</v>
      </c>
      <c r="N306" s="39"/>
      <c r="O306" s="242"/>
    </row>
    <row r="307" spans="1:18" ht="20.100000000000001" hidden="1" customHeight="1" x14ac:dyDescent="0.25">
      <c r="A307" s="221"/>
      <c r="B307" s="221"/>
      <c r="C307" s="221"/>
      <c r="D307" s="221"/>
      <c r="E307" s="218"/>
      <c r="F307" s="52" t="s">
        <v>301</v>
      </c>
      <c r="G307" s="227" t="s">
        <v>471</v>
      </c>
      <c r="H307" s="52" t="s">
        <v>300</v>
      </c>
      <c r="I307" s="342">
        <v>50000</v>
      </c>
      <c r="J307" s="342">
        <f>K307-I307</f>
        <v>0</v>
      </c>
      <c r="K307" s="342">
        <v>50000</v>
      </c>
      <c r="L307" s="47">
        <v>80000</v>
      </c>
      <c r="M307" s="47">
        <v>80000</v>
      </c>
      <c r="N307" s="39"/>
      <c r="O307" s="242"/>
    </row>
    <row r="308" spans="1:18" ht="20.100000000000001" hidden="1" customHeight="1" x14ac:dyDescent="0.25">
      <c r="A308" s="221"/>
      <c r="B308" s="221"/>
      <c r="C308" s="221"/>
      <c r="D308" s="221"/>
      <c r="E308" s="218" t="s">
        <v>97</v>
      </c>
      <c r="F308" s="52"/>
      <c r="G308" s="227" t="s">
        <v>471</v>
      </c>
      <c r="H308" s="52" t="s">
        <v>98</v>
      </c>
      <c r="I308" s="342">
        <f>I309</f>
        <v>53700</v>
      </c>
      <c r="J308" s="342">
        <f>J309</f>
        <v>0</v>
      </c>
      <c r="K308" s="342">
        <f>K309</f>
        <v>53700</v>
      </c>
      <c r="L308" s="47">
        <f>L309</f>
        <v>77900</v>
      </c>
      <c r="M308" s="47">
        <f>M309</f>
        <v>77900</v>
      </c>
      <c r="N308" s="39"/>
      <c r="O308" s="242"/>
    </row>
    <row r="309" spans="1:18" ht="30" hidden="1" customHeight="1" x14ac:dyDescent="0.25">
      <c r="A309" s="221"/>
      <c r="B309" s="221"/>
      <c r="C309" s="221"/>
      <c r="D309" s="221"/>
      <c r="E309" s="218"/>
      <c r="F309" s="52" t="s">
        <v>99</v>
      </c>
      <c r="G309" s="227">
        <v>31</v>
      </c>
      <c r="H309" s="52" t="s">
        <v>100</v>
      </c>
      <c r="I309" s="342">
        <v>53700</v>
      </c>
      <c r="J309" s="342">
        <f>K309-I309</f>
        <v>0</v>
      </c>
      <c r="K309" s="342">
        <v>53700</v>
      </c>
      <c r="L309" s="47">
        <v>77900</v>
      </c>
      <c r="M309" s="47">
        <v>77900</v>
      </c>
      <c r="N309" s="39"/>
      <c r="O309" s="242"/>
    </row>
    <row r="310" spans="1:18" s="191" customFormat="1" ht="20.100000000000001" customHeight="1" x14ac:dyDescent="0.25">
      <c r="A310" s="219"/>
      <c r="B310" s="219"/>
      <c r="C310" s="219">
        <v>313</v>
      </c>
      <c r="D310" s="219"/>
      <c r="E310" s="219"/>
      <c r="F310" s="56"/>
      <c r="G310" s="227" t="s">
        <v>471</v>
      </c>
      <c r="H310" s="57" t="s">
        <v>101</v>
      </c>
      <c r="I310" s="341">
        <f>I311+I316</f>
        <v>512600</v>
      </c>
      <c r="J310" s="341">
        <f>J311+J316</f>
        <v>0</v>
      </c>
      <c r="K310" s="341">
        <f>K311+K316</f>
        <v>512600</v>
      </c>
      <c r="L310" s="189">
        <f>L311+L316</f>
        <v>673632</v>
      </c>
      <c r="M310" s="189">
        <f>M311+M316</f>
        <v>674432</v>
      </c>
      <c r="N310" s="39"/>
      <c r="O310" s="242"/>
      <c r="P310" s="190"/>
      <c r="Q310" s="190"/>
      <c r="R310" s="190"/>
    </row>
    <row r="311" spans="1:18" ht="20.100000000000001" hidden="1" customHeight="1" x14ac:dyDescent="0.25">
      <c r="A311" s="221"/>
      <c r="B311" s="221"/>
      <c r="C311" s="221"/>
      <c r="D311" s="221">
        <v>3132</v>
      </c>
      <c r="E311" s="221"/>
      <c r="F311" s="58"/>
      <c r="G311" s="227" t="s">
        <v>471</v>
      </c>
      <c r="H311" s="52" t="s">
        <v>20</v>
      </c>
      <c r="I311" s="342">
        <f>I312+I314</f>
        <v>512600</v>
      </c>
      <c r="J311" s="342">
        <f>J312+J314</f>
        <v>0</v>
      </c>
      <c r="K311" s="342">
        <f>K312+K314</f>
        <v>512600</v>
      </c>
      <c r="L311" s="47">
        <f>L312+L314</f>
        <v>604300</v>
      </c>
      <c r="M311" s="47">
        <f>M312+M314</f>
        <v>605100</v>
      </c>
      <c r="N311" s="39"/>
      <c r="O311" s="242"/>
    </row>
    <row r="312" spans="1:18" ht="20.100000000000001" hidden="1" customHeight="1" x14ac:dyDescent="0.25">
      <c r="A312" s="221"/>
      <c r="B312" s="221"/>
      <c r="C312" s="221"/>
      <c r="D312" s="221"/>
      <c r="E312" s="218" t="s">
        <v>302</v>
      </c>
      <c r="F312" s="52"/>
      <c r="G312" s="227" t="s">
        <v>471</v>
      </c>
      <c r="H312" s="52" t="s">
        <v>20</v>
      </c>
      <c r="I312" s="342">
        <f>I313</f>
        <v>512600</v>
      </c>
      <c r="J312" s="342">
        <f>J313</f>
        <v>0</v>
      </c>
      <c r="K312" s="342">
        <f>K313</f>
        <v>512600</v>
      </c>
      <c r="L312" s="47">
        <f>L313</f>
        <v>579300</v>
      </c>
      <c r="M312" s="47">
        <f>M313</f>
        <v>580100</v>
      </c>
      <c r="N312" s="39"/>
      <c r="O312" s="242"/>
    </row>
    <row r="313" spans="1:18" ht="15" hidden="1" customHeight="1" x14ac:dyDescent="0.25">
      <c r="A313" s="221"/>
      <c r="B313" s="221"/>
      <c r="C313" s="221"/>
      <c r="D313" s="221"/>
      <c r="E313" s="218"/>
      <c r="F313" s="52" t="s">
        <v>303</v>
      </c>
      <c r="G313" s="227" t="s">
        <v>471</v>
      </c>
      <c r="H313" s="52" t="s">
        <v>20</v>
      </c>
      <c r="I313" s="342">
        <v>512600</v>
      </c>
      <c r="J313" s="344">
        <f>K313-I313</f>
        <v>0</v>
      </c>
      <c r="K313" s="342">
        <f>912599.52-399999.52</f>
        <v>512600</v>
      </c>
      <c r="L313" s="47">
        <v>579300</v>
      </c>
      <c r="M313" s="47">
        <v>580100</v>
      </c>
      <c r="N313" s="39"/>
      <c r="O313" s="242"/>
    </row>
    <row r="314" spans="1:18" ht="30" hidden="1" customHeight="1" x14ac:dyDescent="0.25">
      <c r="A314" s="221"/>
      <c r="B314" s="221"/>
      <c r="C314" s="221"/>
      <c r="D314" s="221"/>
      <c r="E314" s="218" t="s">
        <v>304</v>
      </c>
      <c r="F314" s="52"/>
      <c r="G314" s="227" t="s">
        <v>471</v>
      </c>
      <c r="H314" s="52" t="s">
        <v>102</v>
      </c>
      <c r="I314" s="342">
        <f>I315</f>
        <v>0</v>
      </c>
      <c r="J314" s="342">
        <f>J315</f>
        <v>0</v>
      </c>
      <c r="K314" s="342">
        <f>K315</f>
        <v>0</v>
      </c>
      <c r="L314" s="47">
        <f>L315</f>
        <v>25000</v>
      </c>
      <c r="M314" s="47">
        <f>M315</f>
        <v>25000</v>
      </c>
      <c r="N314" s="39"/>
      <c r="O314" s="242"/>
    </row>
    <row r="315" spans="1:18" ht="33" hidden="1" customHeight="1" x14ac:dyDescent="0.25">
      <c r="A315" s="221"/>
      <c r="B315" s="221"/>
      <c r="C315" s="221"/>
      <c r="D315" s="221"/>
      <c r="E315" s="218"/>
      <c r="F315" s="52" t="s">
        <v>305</v>
      </c>
      <c r="G315" s="227" t="s">
        <v>471</v>
      </c>
      <c r="H315" s="52" t="s">
        <v>102</v>
      </c>
      <c r="I315" s="342">
        <v>0</v>
      </c>
      <c r="J315" s="342">
        <f>K315-I315</f>
        <v>0</v>
      </c>
      <c r="K315" s="342">
        <f>44300+600+100+20000-65000</f>
        <v>0</v>
      </c>
      <c r="L315" s="47">
        <v>25000</v>
      </c>
      <c r="M315" s="47">
        <v>25000</v>
      </c>
      <c r="N315" s="39"/>
      <c r="O315" s="242"/>
    </row>
    <row r="316" spans="1:18" ht="30" hidden="1" customHeight="1" x14ac:dyDescent="0.25">
      <c r="A316" s="221"/>
      <c r="B316" s="221"/>
      <c r="C316" s="221"/>
      <c r="D316" s="221">
        <v>3133</v>
      </c>
      <c r="E316" s="221"/>
      <c r="F316" s="58"/>
      <c r="G316" s="227" t="s">
        <v>471</v>
      </c>
      <c r="H316" s="52" t="s">
        <v>21</v>
      </c>
      <c r="I316" s="342">
        <f t="shared" ref="I316:M317" si="62">I317</f>
        <v>0</v>
      </c>
      <c r="J316" s="342">
        <f t="shared" si="62"/>
        <v>0</v>
      </c>
      <c r="K316" s="342">
        <f t="shared" si="62"/>
        <v>0</v>
      </c>
      <c r="L316" s="47">
        <f t="shared" si="62"/>
        <v>69332</v>
      </c>
      <c r="M316" s="47">
        <f t="shared" si="62"/>
        <v>69332</v>
      </c>
      <c r="N316" s="39"/>
      <c r="O316" s="242"/>
      <c r="P316" s="50"/>
    </row>
    <row r="317" spans="1:18" ht="30" hidden="1" customHeight="1" x14ac:dyDescent="0.25">
      <c r="A317" s="221"/>
      <c r="B317" s="221"/>
      <c r="C317" s="221"/>
      <c r="D317" s="221"/>
      <c r="E317" s="218" t="s">
        <v>306</v>
      </c>
      <c r="F317" s="52"/>
      <c r="G317" s="227" t="s">
        <v>471</v>
      </c>
      <c r="H317" s="52" t="s">
        <v>21</v>
      </c>
      <c r="I317" s="342">
        <v>0</v>
      </c>
      <c r="J317" s="342">
        <f>K317-I317</f>
        <v>0</v>
      </c>
      <c r="K317" s="342">
        <f t="shared" si="62"/>
        <v>0</v>
      </c>
      <c r="L317" s="47">
        <f t="shared" si="62"/>
        <v>69332</v>
      </c>
      <c r="M317" s="47">
        <f t="shared" si="62"/>
        <v>69332</v>
      </c>
      <c r="N317" s="39"/>
      <c r="O317" s="242"/>
      <c r="Q317" s="49"/>
    </row>
    <row r="318" spans="1:18" ht="30" hidden="1" customHeight="1" x14ac:dyDescent="0.25">
      <c r="A318" s="221"/>
      <c r="B318" s="221"/>
      <c r="C318" s="221"/>
      <c r="D318" s="221"/>
      <c r="E318" s="218"/>
      <c r="F318" s="52" t="s">
        <v>307</v>
      </c>
      <c r="G318" s="227">
        <v>31</v>
      </c>
      <c r="H318" s="52" t="s">
        <v>21</v>
      </c>
      <c r="I318" s="342">
        <v>0</v>
      </c>
      <c r="J318" s="342">
        <f>K318-I318</f>
        <v>0</v>
      </c>
      <c r="K318" s="342">
        <f>106600+1200+1900+300+50000-160000</f>
        <v>0</v>
      </c>
      <c r="L318" s="47">
        <v>69332</v>
      </c>
      <c r="M318" s="47">
        <v>69332</v>
      </c>
      <c r="N318" s="39"/>
      <c r="O318" s="242"/>
      <c r="Q318" s="49"/>
    </row>
    <row r="319" spans="1:18" s="33" customFormat="1" ht="20.100000000000001" customHeight="1" x14ac:dyDescent="0.25">
      <c r="A319" s="219"/>
      <c r="B319" s="219">
        <v>32</v>
      </c>
      <c r="C319" s="219"/>
      <c r="D319" s="219"/>
      <c r="E319" s="219"/>
      <c r="F319" s="56"/>
      <c r="G319" s="227"/>
      <c r="H319" s="265" t="s">
        <v>22</v>
      </c>
      <c r="I319" s="341">
        <f>I320+I341+I378+I442+I446</f>
        <v>7366735</v>
      </c>
      <c r="J319" s="341">
        <f>J320+J341+J378+J442+J446</f>
        <v>2302086.7799999998</v>
      </c>
      <c r="K319" s="341">
        <f>K320+K341+K378+K442+K446</f>
        <v>9668821.7799999993</v>
      </c>
      <c r="L319" s="59">
        <f t="shared" ref="L319:M319" si="63">L320+L341+L378+L442+L446</f>
        <v>2844018</v>
      </c>
      <c r="M319" s="59">
        <f t="shared" si="63"/>
        <v>2823818</v>
      </c>
      <c r="N319" s="39"/>
      <c r="O319" s="242"/>
      <c r="P319" s="31"/>
      <c r="Q319" s="32"/>
      <c r="R319" s="32"/>
    </row>
    <row r="320" spans="1:18" s="191" customFormat="1" ht="20.100000000000001" customHeight="1" x14ac:dyDescent="0.25">
      <c r="A320" s="219"/>
      <c r="B320" s="219"/>
      <c r="C320" s="219">
        <v>321</v>
      </c>
      <c r="D320" s="219"/>
      <c r="E320" s="259"/>
      <c r="F320" s="260"/>
      <c r="G320" s="227" t="s">
        <v>471</v>
      </c>
      <c r="H320" s="57" t="s">
        <v>23</v>
      </c>
      <c r="I320" s="341">
        <f>I321+I330+I335</f>
        <v>251100</v>
      </c>
      <c r="J320" s="341">
        <f>J321+J330+J335</f>
        <v>20000.52</v>
      </c>
      <c r="K320" s="341">
        <f>K321+K330+K335</f>
        <v>271100.52</v>
      </c>
      <c r="L320" s="192">
        <f t="shared" ref="L320:M320" si="64">L321+L330+L335</f>
        <v>177800</v>
      </c>
      <c r="M320" s="192">
        <f t="shared" si="64"/>
        <v>177800</v>
      </c>
      <c r="N320" s="39"/>
      <c r="O320" s="242"/>
      <c r="P320" s="190"/>
      <c r="Q320" s="190"/>
      <c r="R320" s="190"/>
    </row>
    <row r="321" spans="1:18" ht="20.100000000000001" hidden="1" customHeight="1" x14ac:dyDescent="0.25">
      <c r="A321" s="221"/>
      <c r="B321" s="221"/>
      <c r="C321" s="221"/>
      <c r="D321" s="221">
        <v>3211</v>
      </c>
      <c r="E321" s="261"/>
      <c r="F321" s="262"/>
      <c r="G321" s="227" t="s">
        <v>471</v>
      </c>
      <c r="H321" s="52" t="s">
        <v>24</v>
      </c>
      <c r="I321" s="342">
        <f>I322+I324+I326+I328</f>
        <v>39100</v>
      </c>
      <c r="J321" s="342">
        <f>J322+J324+J326+J328</f>
        <v>0</v>
      </c>
      <c r="K321" s="342">
        <f>K322+K324+K326+K328</f>
        <v>39100</v>
      </c>
      <c r="L321" s="47">
        <f>L322+L324+L326+L328</f>
        <v>27900</v>
      </c>
      <c r="M321" s="47">
        <f>M322+M324+M326+M328</f>
        <v>27900</v>
      </c>
      <c r="N321" s="39"/>
      <c r="O321" s="242"/>
    </row>
    <row r="322" spans="1:18" s="65" customFormat="1" ht="20.100000000000001" hidden="1" customHeight="1" x14ac:dyDescent="0.25">
      <c r="A322" s="221"/>
      <c r="B322" s="221"/>
      <c r="C322" s="221"/>
      <c r="D322" s="221"/>
      <c r="E322" s="218" t="s">
        <v>308</v>
      </c>
      <c r="F322" s="52"/>
      <c r="G322" s="227" t="s">
        <v>471</v>
      </c>
      <c r="H322" s="52" t="s">
        <v>103</v>
      </c>
      <c r="I322" s="342">
        <f>I323</f>
        <v>13600</v>
      </c>
      <c r="J322" s="342">
        <f>J323</f>
        <v>0</v>
      </c>
      <c r="K322" s="342">
        <f>K323</f>
        <v>13600</v>
      </c>
      <c r="L322" s="47">
        <f>L323</f>
        <v>12300</v>
      </c>
      <c r="M322" s="47">
        <f>M323</f>
        <v>12300</v>
      </c>
      <c r="N322" s="39"/>
      <c r="O322" s="242"/>
      <c r="P322" s="24"/>
      <c r="Q322" s="25"/>
      <c r="R322" s="25"/>
    </row>
    <row r="323" spans="1:18" s="65" customFormat="1" ht="20.100000000000001" hidden="1" customHeight="1" x14ac:dyDescent="0.25">
      <c r="A323" s="221"/>
      <c r="B323" s="221"/>
      <c r="C323" s="221"/>
      <c r="D323" s="221"/>
      <c r="E323" s="218"/>
      <c r="F323" s="52" t="s">
        <v>309</v>
      </c>
      <c r="G323" s="227" t="s">
        <v>471</v>
      </c>
      <c r="H323" s="52" t="s">
        <v>103</v>
      </c>
      <c r="I323" s="342">
        <v>13600</v>
      </c>
      <c r="J323" s="342">
        <f>K323-I323</f>
        <v>0</v>
      </c>
      <c r="K323" s="342">
        <v>13600</v>
      </c>
      <c r="L323" s="47">
        <v>12300</v>
      </c>
      <c r="M323" s="47">
        <v>12300</v>
      </c>
      <c r="N323" s="39"/>
      <c r="O323" s="242"/>
      <c r="P323" s="24"/>
      <c r="Q323" s="25"/>
      <c r="R323" s="25"/>
    </row>
    <row r="324" spans="1:18" s="65" customFormat="1" ht="30" hidden="1" customHeight="1" x14ac:dyDescent="0.25">
      <c r="A324" s="221"/>
      <c r="B324" s="221"/>
      <c r="C324" s="221"/>
      <c r="D324" s="221"/>
      <c r="E324" s="218" t="s">
        <v>310</v>
      </c>
      <c r="F324" s="52"/>
      <c r="G324" s="227" t="s">
        <v>471</v>
      </c>
      <c r="H324" s="52" t="s">
        <v>104</v>
      </c>
      <c r="I324" s="342">
        <f>I325</f>
        <v>10500</v>
      </c>
      <c r="J324" s="342">
        <f>J325</f>
        <v>0</v>
      </c>
      <c r="K324" s="342">
        <f>K325</f>
        <v>10500</v>
      </c>
      <c r="L324" s="47">
        <f>L325</f>
        <v>5000</v>
      </c>
      <c r="M324" s="47">
        <f>M325</f>
        <v>5000</v>
      </c>
      <c r="N324" s="39"/>
      <c r="O324" s="242"/>
      <c r="P324" s="24"/>
      <c r="Q324" s="25"/>
      <c r="R324" s="25"/>
    </row>
    <row r="325" spans="1:18" s="65" customFormat="1" ht="30" hidden="1" customHeight="1" x14ac:dyDescent="0.25">
      <c r="A325" s="221"/>
      <c r="B325" s="221"/>
      <c r="C325" s="221"/>
      <c r="D325" s="221"/>
      <c r="E325" s="218"/>
      <c r="F325" s="52" t="s">
        <v>311</v>
      </c>
      <c r="G325" s="227" t="s">
        <v>471</v>
      </c>
      <c r="H325" s="52" t="s">
        <v>104</v>
      </c>
      <c r="I325" s="342">
        <v>10500</v>
      </c>
      <c r="J325" s="342">
        <f>K325-I325</f>
        <v>0</v>
      </c>
      <c r="K325" s="342">
        <v>10500</v>
      </c>
      <c r="L325" s="47">
        <v>5000</v>
      </c>
      <c r="M325" s="47">
        <v>5000</v>
      </c>
      <c r="N325" s="39"/>
      <c r="O325" s="242"/>
      <c r="P325" s="24"/>
      <c r="Q325" s="25"/>
      <c r="R325" s="25"/>
    </row>
    <row r="326" spans="1:18" s="65" customFormat="1" ht="30" hidden="1" customHeight="1" x14ac:dyDescent="0.25">
      <c r="A326" s="221"/>
      <c r="B326" s="221"/>
      <c r="C326" s="221"/>
      <c r="D326" s="221"/>
      <c r="E326" s="218" t="s">
        <v>312</v>
      </c>
      <c r="F326" s="52"/>
      <c r="G326" s="227" t="s">
        <v>471</v>
      </c>
      <c r="H326" s="52" t="s">
        <v>105</v>
      </c>
      <c r="I326" s="342">
        <f>I327</f>
        <v>10000</v>
      </c>
      <c r="J326" s="342">
        <f>J327</f>
        <v>0</v>
      </c>
      <c r="K326" s="342">
        <f>K327</f>
        <v>10000</v>
      </c>
      <c r="L326" s="47">
        <f>L327</f>
        <v>5000</v>
      </c>
      <c r="M326" s="47">
        <f>M327</f>
        <v>5000</v>
      </c>
      <c r="N326" s="39"/>
      <c r="O326" s="242"/>
      <c r="P326" s="24"/>
      <c r="Q326" s="25"/>
      <c r="R326" s="25"/>
    </row>
    <row r="327" spans="1:18" s="65" customFormat="1" ht="30" hidden="1" customHeight="1" x14ac:dyDescent="0.25">
      <c r="A327" s="221"/>
      <c r="B327" s="221"/>
      <c r="C327" s="221"/>
      <c r="D327" s="221"/>
      <c r="E327" s="218"/>
      <c r="F327" s="52" t="s">
        <v>313</v>
      </c>
      <c r="G327" s="227" t="s">
        <v>471</v>
      </c>
      <c r="H327" s="52" t="s">
        <v>105</v>
      </c>
      <c r="I327" s="342">
        <v>10000</v>
      </c>
      <c r="J327" s="342">
        <f>K327-I327</f>
        <v>0</v>
      </c>
      <c r="K327" s="342">
        <v>10000</v>
      </c>
      <c r="L327" s="47">
        <v>5000</v>
      </c>
      <c r="M327" s="47">
        <v>5000</v>
      </c>
      <c r="N327" s="39"/>
      <c r="O327" s="242"/>
      <c r="P327" s="24"/>
      <c r="Q327" s="25"/>
      <c r="R327" s="25"/>
    </row>
    <row r="328" spans="1:18" s="65" customFormat="1" ht="20.100000000000001" hidden="1" customHeight="1" x14ac:dyDescent="0.25">
      <c r="A328" s="221"/>
      <c r="B328" s="221"/>
      <c r="C328" s="221"/>
      <c r="D328" s="221"/>
      <c r="E328" s="218" t="s">
        <v>314</v>
      </c>
      <c r="F328" s="52"/>
      <c r="G328" s="227" t="s">
        <v>471</v>
      </c>
      <c r="H328" s="52" t="s">
        <v>106</v>
      </c>
      <c r="I328" s="342">
        <f>I329</f>
        <v>5000</v>
      </c>
      <c r="J328" s="342">
        <f>J329</f>
        <v>0</v>
      </c>
      <c r="K328" s="342">
        <f>K329</f>
        <v>5000</v>
      </c>
      <c r="L328" s="47">
        <f>L329</f>
        <v>5600</v>
      </c>
      <c r="M328" s="47">
        <f>M329</f>
        <v>5600</v>
      </c>
      <c r="N328" s="39"/>
      <c r="O328" s="242"/>
      <c r="P328" s="24"/>
      <c r="Q328" s="25"/>
      <c r="R328" s="25"/>
    </row>
    <row r="329" spans="1:18" s="65" customFormat="1" ht="15" hidden="1" customHeight="1" x14ac:dyDescent="0.25">
      <c r="A329" s="221"/>
      <c r="B329" s="221"/>
      <c r="C329" s="221"/>
      <c r="D329" s="221"/>
      <c r="E329" s="218"/>
      <c r="F329" s="52" t="s">
        <v>315</v>
      </c>
      <c r="G329" s="227" t="s">
        <v>471</v>
      </c>
      <c r="H329" s="52" t="s">
        <v>106</v>
      </c>
      <c r="I329" s="342">
        <v>5000</v>
      </c>
      <c r="J329" s="342">
        <f>K329-I329</f>
        <v>0</v>
      </c>
      <c r="K329" s="342">
        <v>5000</v>
      </c>
      <c r="L329" s="47">
        <f>14600-9000</f>
        <v>5600</v>
      </c>
      <c r="M329" s="47">
        <f>14600-9000</f>
        <v>5600</v>
      </c>
      <c r="N329" s="39"/>
      <c r="O329" s="242"/>
      <c r="P329" s="24"/>
      <c r="Q329" s="25"/>
      <c r="R329" s="25"/>
    </row>
    <row r="330" spans="1:18" ht="30" hidden="1" customHeight="1" x14ac:dyDescent="0.25">
      <c r="A330" s="221"/>
      <c r="B330" s="221"/>
      <c r="C330" s="221"/>
      <c r="D330" s="221">
        <v>3212</v>
      </c>
      <c r="E330" s="261"/>
      <c r="F330" s="262"/>
      <c r="G330" s="227" t="s">
        <v>471</v>
      </c>
      <c r="H330" s="52" t="s">
        <v>25</v>
      </c>
      <c r="I330" s="342">
        <f>I331+I333</f>
        <v>163000</v>
      </c>
      <c r="J330" s="342">
        <f>J331+J333</f>
        <v>0</v>
      </c>
      <c r="K330" s="342">
        <f>K331+K333</f>
        <v>163000</v>
      </c>
      <c r="L330" s="53">
        <f t="shared" ref="L330:M330" si="65">L331+L333</f>
        <v>103000</v>
      </c>
      <c r="M330" s="53">
        <f t="shared" si="65"/>
        <v>103000</v>
      </c>
      <c r="N330" s="39"/>
      <c r="O330" s="242"/>
    </row>
    <row r="331" spans="1:18" ht="20.100000000000001" hidden="1" customHeight="1" x14ac:dyDescent="0.25">
      <c r="A331" s="221"/>
      <c r="B331" s="221"/>
      <c r="C331" s="221"/>
      <c r="D331" s="221"/>
      <c r="E331" s="218" t="s">
        <v>316</v>
      </c>
      <c r="F331" s="52"/>
      <c r="G331" s="227" t="s">
        <v>471</v>
      </c>
      <c r="H331" s="52" t="s">
        <v>107</v>
      </c>
      <c r="I331" s="342">
        <f>I332</f>
        <v>128000</v>
      </c>
      <c r="J331" s="342">
        <f>J332</f>
        <v>0</v>
      </c>
      <c r="K331" s="342">
        <f>K332</f>
        <v>128000</v>
      </c>
      <c r="L331" s="53">
        <f t="shared" ref="L331:M331" si="66">L332</f>
        <v>83000</v>
      </c>
      <c r="M331" s="53">
        <f t="shared" si="66"/>
        <v>83000</v>
      </c>
      <c r="N331" s="39"/>
      <c r="O331" s="242"/>
    </row>
    <row r="332" spans="1:18" ht="20.100000000000001" hidden="1" customHeight="1" x14ac:dyDescent="0.25">
      <c r="A332" s="221"/>
      <c r="B332" s="221"/>
      <c r="C332" s="221"/>
      <c r="D332" s="221"/>
      <c r="E332" s="218"/>
      <c r="F332" s="52" t="s">
        <v>317</v>
      </c>
      <c r="G332" s="227" t="s">
        <v>471</v>
      </c>
      <c r="H332" s="52" t="s">
        <v>107</v>
      </c>
      <c r="I332" s="342">
        <v>128000</v>
      </c>
      <c r="J332" s="342">
        <f>K332-I332</f>
        <v>0</v>
      </c>
      <c r="K332" s="342">
        <v>128000</v>
      </c>
      <c r="L332" s="67">
        <v>83000</v>
      </c>
      <c r="M332" s="67">
        <v>83000</v>
      </c>
      <c r="N332" s="39"/>
      <c r="O332" s="242"/>
    </row>
    <row r="333" spans="1:18" ht="20.100000000000001" hidden="1" customHeight="1" x14ac:dyDescent="0.25">
      <c r="A333" s="221"/>
      <c r="B333" s="221"/>
      <c r="C333" s="221"/>
      <c r="D333" s="221"/>
      <c r="E333" s="218" t="s">
        <v>318</v>
      </c>
      <c r="F333" s="52"/>
      <c r="G333" s="227" t="s">
        <v>471</v>
      </c>
      <c r="H333" s="52" t="s">
        <v>319</v>
      </c>
      <c r="I333" s="342">
        <f>I334</f>
        <v>35000</v>
      </c>
      <c r="J333" s="342">
        <f>J334</f>
        <v>0</v>
      </c>
      <c r="K333" s="342">
        <f>K334</f>
        <v>35000</v>
      </c>
      <c r="L333" s="47">
        <f>L334</f>
        <v>20000</v>
      </c>
      <c r="M333" s="47">
        <f>M334</f>
        <v>20000</v>
      </c>
      <c r="N333" s="39"/>
      <c r="O333" s="242"/>
    </row>
    <row r="334" spans="1:18" ht="20.100000000000001" hidden="1" customHeight="1" x14ac:dyDescent="0.25">
      <c r="A334" s="221"/>
      <c r="B334" s="221"/>
      <c r="C334" s="221"/>
      <c r="D334" s="221"/>
      <c r="E334" s="218"/>
      <c r="F334" s="52" t="s">
        <v>320</v>
      </c>
      <c r="G334" s="227" t="s">
        <v>471</v>
      </c>
      <c r="H334" s="52" t="s">
        <v>319</v>
      </c>
      <c r="I334" s="342">
        <v>35000</v>
      </c>
      <c r="J334" s="342">
        <f>K334-I334</f>
        <v>0</v>
      </c>
      <c r="K334" s="342">
        <v>35000</v>
      </c>
      <c r="L334" s="47">
        <v>20000</v>
      </c>
      <c r="M334" s="47">
        <v>20000</v>
      </c>
      <c r="N334" s="39"/>
      <c r="O334" s="242"/>
    </row>
    <row r="335" spans="1:18" ht="20.100000000000001" hidden="1" customHeight="1" x14ac:dyDescent="0.25">
      <c r="A335" s="221"/>
      <c r="B335" s="221"/>
      <c r="C335" s="221"/>
      <c r="D335" s="221">
        <v>3213</v>
      </c>
      <c r="E335" s="261"/>
      <c r="F335" s="262"/>
      <c r="G335" s="227" t="s">
        <v>471</v>
      </c>
      <c r="H335" s="52" t="s">
        <v>26</v>
      </c>
      <c r="I335" s="342">
        <f>I336+I339</f>
        <v>49000</v>
      </c>
      <c r="J335" s="342">
        <f>J336+J339</f>
        <v>20000.52</v>
      </c>
      <c r="K335" s="342">
        <f>K336+K339</f>
        <v>69000.52</v>
      </c>
      <c r="L335" s="47">
        <f>L336+L339</f>
        <v>46900</v>
      </c>
      <c r="M335" s="47">
        <f>M336+M339</f>
        <v>46900</v>
      </c>
      <c r="N335" s="39"/>
      <c r="O335" s="242"/>
    </row>
    <row r="336" spans="1:18" ht="20.100000000000001" hidden="1" customHeight="1" x14ac:dyDescent="0.25">
      <c r="A336" s="221"/>
      <c r="B336" s="221"/>
      <c r="C336" s="261"/>
      <c r="D336" s="261"/>
      <c r="E336" s="218" t="s">
        <v>109</v>
      </c>
      <c r="F336" s="52"/>
      <c r="G336" s="227" t="s">
        <v>471</v>
      </c>
      <c r="H336" s="52" t="s">
        <v>110</v>
      </c>
      <c r="I336" s="342">
        <f>I337+I338</f>
        <v>39000</v>
      </c>
      <c r="J336" s="342">
        <f>J337+J338</f>
        <v>20000.52</v>
      </c>
      <c r="K336" s="342">
        <f>K337+K338</f>
        <v>59000.520000000004</v>
      </c>
      <c r="L336" s="47">
        <f>L337+L338</f>
        <v>31900</v>
      </c>
      <c r="M336" s="47">
        <f>M337+M338</f>
        <v>31900</v>
      </c>
      <c r="N336" s="39"/>
      <c r="O336" s="242"/>
    </row>
    <row r="337" spans="1:18" ht="20.100000000000001" hidden="1" customHeight="1" x14ac:dyDescent="0.25">
      <c r="A337" s="221"/>
      <c r="B337" s="221"/>
      <c r="C337" s="261"/>
      <c r="D337" s="261"/>
      <c r="E337" s="218"/>
      <c r="F337" s="52" t="s">
        <v>111</v>
      </c>
      <c r="G337" s="227" t="s">
        <v>471</v>
      </c>
      <c r="H337" s="52" t="s">
        <v>321</v>
      </c>
      <c r="I337" s="342">
        <v>27000</v>
      </c>
      <c r="J337" s="342">
        <f>K337-I337</f>
        <v>0</v>
      </c>
      <c r="K337" s="342">
        <v>27000</v>
      </c>
      <c r="L337" s="47">
        <f>17900+2000</f>
        <v>19900</v>
      </c>
      <c r="M337" s="47">
        <f>17900+2000</f>
        <v>19900</v>
      </c>
      <c r="N337" s="39"/>
      <c r="O337" s="242"/>
    </row>
    <row r="338" spans="1:18" ht="20.100000000000001" hidden="1" customHeight="1" x14ac:dyDescent="0.25">
      <c r="A338" s="221"/>
      <c r="B338" s="221"/>
      <c r="C338" s="261"/>
      <c r="D338" s="261"/>
      <c r="E338" s="218"/>
      <c r="F338" s="52" t="s">
        <v>113</v>
      </c>
      <c r="G338" s="227" t="s">
        <v>471</v>
      </c>
      <c r="H338" s="52" t="s">
        <v>322</v>
      </c>
      <c r="I338" s="342">
        <v>12000</v>
      </c>
      <c r="J338" s="344">
        <f>K338-I338</f>
        <v>20000.52</v>
      </c>
      <c r="K338" s="342">
        <v>32000.52</v>
      </c>
      <c r="L338" s="47">
        <v>12000</v>
      </c>
      <c r="M338" s="47">
        <v>12000</v>
      </c>
      <c r="N338" s="39"/>
      <c r="O338" s="242"/>
    </row>
    <row r="339" spans="1:18" ht="20.100000000000001" hidden="1" customHeight="1" x14ac:dyDescent="0.25">
      <c r="A339" s="221"/>
      <c r="B339" s="221"/>
      <c r="C339" s="261"/>
      <c r="D339" s="261"/>
      <c r="E339" s="218" t="s">
        <v>115</v>
      </c>
      <c r="F339" s="52"/>
      <c r="G339" s="227" t="s">
        <v>471</v>
      </c>
      <c r="H339" s="52" t="s">
        <v>116</v>
      </c>
      <c r="I339" s="342">
        <f>I340</f>
        <v>10000</v>
      </c>
      <c r="J339" s="342">
        <f>J340</f>
        <v>0</v>
      </c>
      <c r="K339" s="342">
        <f>K340</f>
        <v>10000</v>
      </c>
      <c r="L339" s="47">
        <f>L340</f>
        <v>15000</v>
      </c>
      <c r="M339" s="47">
        <f>M340</f>
        <v>15000</v>
      </c>
      <c r="N339" s="39"/>
      <c r="O339" s="242"/>
    </row>
    <row r="340" spans="1:18" ht="20.100000000000001" hidden="1" customHeight="1" x14ac:dyDescent="0.25">
      <c r="A340" s="221"/>
      <c r="B340" s="221"/>
      <c r="C340" s="261"/>
      <c r="D340" s="261"/>
      <c r="E340" s="218"/>
      <c r="F340" s="52" t="s">
        <v>117</v>
      </c>
      <c r="G340" s="227" t="s">
        <v>471</v>
      </c>
      <c r="H340" s="52" t="s">
        <v>116</v>
      </c>
      <c r="I340" s="342">
        <v>10000</v>
      </c>
      <c r="J340" s="342">
        <f>K340-I340</f>
        <v>0</v>
      </c>
      <c r="K340" s="342">
        <v>10000</v>
      </c>
      <c r="L340" s="47">
        <v>15000</v>
      </c>
      <c r="M340" s="47">
        <v>15000</v>
      </c>
      <c r="N340" s="39"/>
      <c r="O340" s="242"/>
    </row>
    <row r="341" spans="1:18" s="191" customFormat="1" ht="20.100000000000001" customHeight="1" x14ac:dyDescent="0.25">
      <c r="A341" s="219"/>
      <c r="B341" s="219"/>
      <c r="C341" s="219">
        <v>322</v>
      </c>
      <c r="D341" s="219"/>
      <c r="E341" s="219"/>
      <c r="F341" s="56"/>
      <c r="G341" s="227" t="s">
        <v>471</v>
      </c>
      <c r="H341" s="57" t="s">
        <v>27</v>
      </c>
      <c r="I341" s="341">
        <f>I342+I354+I359+I367+I370+I375</f>
        <v>4683319</v>
      </c>
      <c r="J341" s="341">
        <f>J342+J354+J359+J367+J370+J375</f>
        <v>1996086.2599999998</v>
      </c>
      <c r="K341" s="341">
        <f>K342+K354+K359+K367+K370+K375</f>
        <v>6679405.2599999998</v>
      </c>
      <c r="L341" s="189">
        <f>L342+L354+L359+L367+L370+L375</f>
        <v>987518</v>
      </c>
      <c r="M341" s="189">
        <f>M342+M354+M359+M367+M370+M375</f>
        <v>970518</v>
      </c>
      <c r="N341" s="39"/>
      <c r="O341" s="242"/>
      <c r="P341" s="190"/>
      <c r="Q341" s="190"/>
      <c r="R341" s="190"/>
    </row>
    <row r="342" spans="1:18" s="65" customFormat="1" ht="20.100000000000001" hidden="1" customHeight="1" x14ac:dyDescent="0.25">
      <c r="A342" s="221"/>
      <c r="B342" s="221"/>
      <c r="C342" s="221"/>
      <c r="D342" s="221">
        <v>3221</v>
      </c>
      <c r="E342" s="221"/>
      <c r="F342" s="58"/>
      <c r="G342" s="227" t="s">
        <v>471</v>
      </c>
      <c r="H342" s="52" t="s">
        <v>118</v>
      </c>
      <c r="I342" s="342">
        <f>I343+I346+I348+I350+I352</f>
        <v>132200</v>
      </c>
      <c r="J342" s="342">
        <f>J343+J346+J348+J350+J352</f>
        <v>17000</v>
      </c>
      <c r="K342" s="342">
        <f>K343+K346+K348+K350+K352</f>
        <v>149200</v>
      </c>
      <c r="L342" s="47">
        <f>L343+L346+L348+L350+L352</f>
        <v>64618</v>
      </c>
      <c r="M342" s="47">
        <f>M343+M346+M348+M350+M352</f>
        <v>64618</v>
      </c>
      <c r="N342" s="39"/>
      <c r="O342" s="242"/>
      <c r="P342" s="24"/>
      <c r="Q342" s="25"/>
      <c r="R342" s="25"/>
    </row>
    <row r="343" spans="1:18" s="65" customFormat="1" ht="20.100000000000001" hidden="1" customHeight="1" x14ac:dyDescent="0.25">
      <c r="A343" s="221"/>
      <c r="B343" s="221"/>
      <c r="C343" s="221"/>
      <c r="D343" s="221"/>
      <c r="E343" s="218" t="s">
        <v>119</v>
      </c>
      <c r="F343" s="52"/>
      <c r="G343" s="227" t="s">
        <v>471</v>
      </c>
      <c r="H343" s="52" t="s">
        <v>120</v>
      </c>
      <c r="I343" s="342">
        <f>I344+I345</f>
        <v>43800</v>
      </c>
      <c r="J343" s="342">
        <f>J344+J345</f>
        <v>17000</v>
      </c>
      <c r="K343" s="342">
        <f>K344+K345</f>
        <v>60800</v>
      </c>
      <c r="L343" s="47">
        <f>L344+L345</f>
        <v>33000</v>
      </c>
      <c r="M343" s="47">
        <f>M344+M345</f>
        <v>33000</v>
      </c>
      <c r="N343" s="39"/>
      <c r="O343" s="242"/>
      <c r="P343" s="50"/>
      <c r="Q343" s="25"/>
      <c r="R343" s="25"/>
    </row>
    <row r="344" spans="1:18" s="65" customFormat="1" ht="20.100000000000001" hidden="1" customHeight="1" x14ac:dyDescent="0.25">
      <c r="A344" s="221"/>
      <c r="B344" s="221"/>
      <c r="C344" s="221"/>
      <c r="D344" s="221"/>
      <c r="E344" s="218"/>
      <c r="F344" s="52" t="s">
        <v>121</v>
      </c>
      <c r="G344" s="227" t="s">
        <v>471</v>
      </c>
      <c r="H344" s="52" t="s">
        <v>120</v>
      </c>
      <c r="I344" s="342">
        <v>20450</v>
      </c>
      <c r="J344" s="342">
        <f>K344-I344</f>
        <v>17000</v>
      </c>
      <c r="K344" s="342">
        <v>37450</v>
      </c>
      <c r="L344" s="47">
        <v>13000</v>
      </c>
      <c r="M344" s="47">
        <v>13000</v>
      </c>
      <c r="N344" s="39"/>
      <c r="O344" s="242"/>
      <c r="P344" s="50"/>
      <c r="Q344" s="25"/>
      <c r="R344" s="25"/>
    </row>
    <row r="345" spans="1:18" s="65" customFormat="1" ht="20.100000000000001" hidden="1" customHeight="1" x14ac:dyDescent="0.25">
      <c r="A345" s="221"/>
      <c r="B345" s="221"/>
      <c r="C345" s="221"/>
      <c r="D345" s="221"/>
      <c r="E345" s="218"/>
      <c r="F345" s="52" t="s">
        <v>122</v>
      </c>
      <c r="G345" s="227" t="s">
        <v>471</v>
      </c>
      <c r="H345" s="52" t="s">
        <v>323</v>
      </c>
      <c r="I345" s="342">
        <v>23350</v>
      </c>
      <c r="J345" s="342">
        <f>K345-I345</f>
        <v>0</v>
      </c>
      <c r="K345" s="342">
        <v>23350</v>
      </c>
      <c r="L345" s="47">
        <v>20000</v>
      </c>
      <c r="M345" s="47">
        <v>20000</v>
      </c>
      <c r="N345" s="39"/>
      <c r="O345" s="242"/>
      <c r="P345" s="50"/>
      <c r="Q345" s="25"/>
      <c r="R345" s="25"/>
    </row>
    <row r="346" spans="1:18" s="65" customFormat="1" ht="30" hidden="1" customHeight="1" x14ac:dyDescent="0.25">
      <c r="A346" s="221"/>
      <c r="B346" s="221"/>
      <c r="C346" s="221"/>
      <c r="D346" s="221"/>
      <c r="E346" s="218" t="s">
        <v>124</v>
      </c>
      <c r="F346" s="52"/>
      <c r="G346" s="227" t="s">
        <v>471</v>
      </c>
      <c r="H346" s="52" t="s">
        <v>324</v>
      </c>
      <c r="I346" s="342">
        <f>I347</f>
        <v>18000</v>
      </c>
      <c r="J346" s="342">
        <f>J347</f>
        <v>0</v>
      </c>
      <c r="K346" s="342">
        <f>K347</f>
        <v>18000</v>
      </c>
      <c r="L346" s="47">
        <f>L347</f>
        <v>2000</v>
      </c>
      <c r="M346" s="47">
        <f>M347</f>
        <v>2000</v>
      </c>
      <c r="N346" s="39"/>
      <c r="O346" s="242"/>
      <c r="P346" s="24"/>
      <c r="Q346" s="25"/>
      <c r="R346" s="25"/>
    </row>
    <row r="347" spans="1:18" s="65" customFormat="1" ht="30" hidden="1" customHeight="1" x14ac:dyDescent="0.25">
      <c r="A347" s="221"/>
      <c r="B347" s="221"/>
      <c r="C347" s="221"/>
      <c r="D347" s="221"/>
      <c r="E347" s="218"/>
      <c r="F347" s="52" t="s">
        <v>126</v>
      </c>
      <c r="G347" s="227" t="s">
        <v>471</v>
      </c>
      <c r="H347" s="52" t="s">
        <v>125</v>
      </c>
      <c r="I347" s="342">
        <v>18000</v>
      </c>
      <c r="J347" s="342">
        <f>K347-I347</f>
        <v>0</v>
      </c>
      <c r="K347" s="342">
        <v>18000</v>
      </c>
      <c r="L347" s="47">
        <v>2000</v>
      </c>
      <c r="M347" s="47">
        <v>2000</v>
      </c>
      <c r="N347" s="39"/>
      <c r="O347" s="242"/>
      <c r="P347" s="24"/>
      <c r="Q347" s="25"/>
      <c r="R347" s="25"/>
    </row>
    <row r="348" spans="1:18" s="65" customFormat="1" ht="20.100000000000001" hidden="1" customHeight="1" x14ac:dyDescent="0.25">
      <c r="A348" s="221"/>
      <c r="B348" s="221"/>
      <c r="C348" s="221"/>
      <c r="D348" s="221"/>
      <c r="E348" s="218" t="s">
        <v>127</v>
      </c>
      <c r="F348" s="52"/>
      <c r="G348" s="227" t="s">
        <v>471</v>
      </c>
      <c r="H348" s="52" t="s">
        <v>128</v>
      </c>
      <c r="I348" s="342">
        <f>I349</f>
        <v>22000</v>
      </c>
      <c r="J348" s="342">
        <f>J349</f>
        <v>0</v>
      </c>
      <c r="K348" s="342">
        <f>K349</f>
        <v>22000</v>
      </c>
      <c r="L348" s="47">
        <f>L349</f>
        <v>8618</v>
      </c>
      <c r="M348" s="47">
        <f>M349</f>
        <v>8618</v>
      </c>
      <c r="N348" s="39"/>
      <c r="O348" s="242"/>
      <c r="P348" s="24"/>
      <c r="Q348" s="25"/>
      <c r="R348" s="25"/>
    </row>
    <row r="349" spans="1:18" s="65" customFormat="1" ht="20.100000000000001" hidden="1" customHeight="1" x14ac:dyDescent="0.25">
      <c r="A349" s="221"/>
      <c r="B349" s="221"/>
      <c r="C349" s="221"/>
      <c r="D349" s="221"/>
      <c r="E349" s="218"/>
      <c r="F349" s="52" t="s">
        <v>129</v>
      </c>
      <c r="G349" s="227" t="s">
        <v>471</v>
      </c>
      <c r="H349" s="52" t="s">
        <v>128</v>
      </c>
      <c r="I349" s="342">
        <v>22000</v>
      </c>
      <c r="J349" s="342">
        <f>K349-I349</f>
        <v>0</v>
      </c>
      <c r="K349" s="342">
        <v>22000</v>
      </c>
      <c r="L349" s="47">
        <v>8618</v>
      </c>
      <c r="M349" s="47">
        <v>8618</v>
      </c>
      <c r="N349" s="39"/>
      <c r="O349" s="242"/>
      <c r="P349" s="24"/>
      <c r="Q349" s="25"/>
      <c r="R349" s="25"/>
    </row>
    <row r="350" spans="1:18" s="65" customFormat="1" ht="20.100000000000001" hidden="1" customHeight="1" x14ac:dyDescent="0.25">
      <c r="A350" s="221"/>
      <c r="B350" s="221"/>
      <c r="C350" s="221"/>
      <c r="D350" s="221"/>
      <c r="E350" s="218" t="s">
        <v>130</v>
      </c>
      <c r="F350" s="52"/>
      <c r="G350" s="227" t="s">
        <v>471</v>
      </c>
      <c r="H350" s="52" t="s">
        <v>131</v>
      </c>
      <c r="I350" s="342">
        <f>I351</f>
        <v>28400</v>
      </c>
      <c r="J350" s="342">
        <f>J351</f>
        <v>0</v>
      </c>
      <c r="K350" s="342">
        <f>K351</f>
        <v>28400</v>
      </c>
      <c r="L350" s="47">
        <f>L351</f>
        <v>2000</v>
      </c>
      <c r="M350" s="47">
        <f>M351</f>
        <v>2000</v>
      </c>
      <c r="N350" s="39"/>
      <c r="O350" s="242"/>
      <c r="P350" s="24"/>
      <c r="Q350" s="25"/>
      <c r="R350" s="25"/>
    </row>
    <row r="351" spans="1:18" s="65" customFormat="1" ht="20.100000000000001" hidden="1" customHeight="1" x14ac:dyDescent="0.25">
      <c r="A351" s="221"/>
      <c r="B351" s="221"/>
      <c r="C351" s="221"/>
      <c r="D351" s="221"/>
      <c r="E351" s="218"/>
      <c r="F351" s="52" t="s">
        <v>132</v>
      </c>
      <c r="G351" s="227" t="s">
        <v>471</v>
      </c>
      <c r="H351" s="52" t="s">
        <v>131</v>
      </c>
      <c r="I351" s="342">
        <v>28400</v>
      </c>
      <c r="J351" s="342">
        <f>K351-I351</f>
        <v>0</v>
      </c>
      <c r="K351" s="342">
        <v>28400</v>
      </c>
      <c r="L351" s="47">
        <v>2000</v>
      </c>
      <c r="M351" s="47">
        <v>2000</v>
      </c>
      <c r="N351" s="39"/>
      <c r="O351" s="242"/>
      <c r="P351" s="24"/>
      <c r="Q351" s="25"/>
      <c r="R351" s="25"/>
    </row>
    <row r="352" spans="1:18" s="65" customFormat="1" ht="25.5" hidden="1" x14ac:dyDescent="0.25">
      <c r="A352" s="221"/>
      <c r="B352" s="221"/>
      <c r="C352" s="221"/>
      <c r="D352" s="221"/>
      <c r="E352" s="218" t="s">
        <v>133</v>
      </c>
      <c r="F352" s="52"/>
      <c r="G352" s="227" t="s">
        <v>471</v>
      </c>
      <c r="H352" s="52" t="s">
        <v>134</v>
      </c>
      <c r="I352" s="342">
        <f>I353</f>
        <v>20000</v>
      </c>
      <c r="J352" s="342">
        <f>J353</f>
        <v>0</v>
      </c>
      <c r="K352" s="342">
        <f>K353</f>
        <v>20000</v>
      </c>
      <c r="L352" s="47">
        <f>L353</f>
        <v>19000</v>
      </c>
      <c r="M352" s="47">
        <f>M353</f>
        <v>19000</v>
      </c>
      <c r="N352" s="39"/>
      <c r="O352" s="242"/>
      <c r="P352" s="24"/>
      <c r="Q352" s="25"/>
      <c r="R352" s="25"/>
    </row>
    <row r="353" spans="1:18" s="65" customFormat="1" ht="28.5" hidden="1" customHeight="1" x14ac:dyDescent="0.25">
      <c r="A353" s="221"/>
      <c r="B353" s="221"/>
      <c r="C353" s="221"/>
      <c r="D353" s="221"/>
      <c r="E353" s="218"/>
      <c r="F353" s="52" t="s">
        <v>135</v>
      </c>
      <c r="G353" s="227" t="s">
        <v>471</v>
      </c>
      <c r="H353" s="52" t="s">
        <v>134</v>
      </c>
      <c r="I353" s="342">
        <v>20000</v>
      </c>
      <c r="J353" s="342">
        <f>K353-I353</f>
        <v>0</v>
      </c>
      <c r="K353" s="342">
        <v>20000</v>
      </c>
      <c r="L353" s="47">
        <v>19000</v>
      </c>
      <c r="M353" s="47">
        <v>19000</v>
      </c>
      <c r="N353" s="39"/>
      <c r="O353" s="242"/>
      <c r="P353" s="24"/>
      <c r="Q353" s="25"/>
      <c r="R353" s="25"/>
    </row>
    <row r="354" spans="1:18" ht="20.100000000000001" hidden="1" customHeight="1" x14ac:dyDescent="0.25">
      <c r="A354" s="221"/>
      <c r="B354" s="221"/>
      <c r="C354" s="221"/>
      <c r="D354" s="221">
        <v>3222</v>
      </c>
      <c r="E354" s="221"/>
      <c r="F354" s="58"/>
      <c r="G354" s="227" t="s">
        <v>471</v>
      </c>
      <c r="H354" s="52" t="s">
        <v>29</v>
      </c>
      <c r="I354" s="342">
        <f t="shared" ref="I354" si="67">I355+I357</f>
        <v>4192819</v>
      </c>
      <c r="J354" s="342">
        <f t="shared" ref="J354:K354" si="68">J355+J357</f>
        <v>1961086.2599999998</v>
      </c>
      <c r="K354" s="342">
        <f t="shared" si="68"/>
        <v>6153905.2599999998</v>
      </c>
      <c r="L354" s="47">
        <f>L355+L357</f>
        <v>686200</v>
      </c>
      <c r="M354" s="47">
        <f>M355+M357</f>
        <v>684200</v>
      </c>
      <c r="N354" s="39"/>
      <c r="O354" s="242"/>
    </row>
    <row r="355" spans="1:18" ht="20.100000000000001" hidden="1" customHeight="1" x14ac:dyDescent="0.25">
      <c r="A355" s="221"/>
      <c r="B355" s="221"/>
      <c r="C355" s="221"/>
      <c r="D355" s="221"/>
      <c r="E355" s="218" t="s">
        <v>136</v>
      </c>
      <c r="F355" s="52"/>
      <c r="G355" s="227" t="s">
        <v>471</v>
      </c>
      <c r="H355" s="52" t="s">
        <v>137</v>
      </c>
      <c r="I355" s="342">
        <f>I356</f>
        <v>3734019</v>
      </c>
      <c r="J355" s="342">
        <f>J356</f>
        <v>1471086.2599999998</v>
      </c>
      <c r="K355" s="342">
        <f>K356</f>
        <v>5205105.26</v>
      </c>
      <c r="L355" s="47">
        <f>L356</f>
        <v>495800</v>
      </c>
      <c r="M355" s="47">
        <f>M356</f>
        <v>503800</v>
      </c>
      <c r="N355" s="39"/>
      <c r="O355" s="242"/>
    </row>
    <row r="356" spans="1:18" ht="20.100000000000001" hidden="1" customHeight="1" x14ac:dyDescent="0.25">
      <c r="A356" s="221"/>
      <c r="B356" s="221"/>
      <c r="C356" s="221"/>
      <c r="D356" s="221"/>
      <c r="E356" s="218"/>
      <c r="F356" s="52" t="s">
        <v>138</v>
      </c>
      <c r="G356" s="227" t="s">
        <v>471</v>
      </c>
      <c r="H356" s="52" t="s">
        <v>137</v>
      </c>
      <c r="I356" s="342">
        <v>3734019</v>
      </c>
      <c r="J356" s="342">
        <f>K356-I356</f>
        <v>1471086.2599999998</v>
      </c>
      <c r="K356" s="342">
        <f>1734019+1500000+2164085-150000-24000-2000-7000-10000+1.26</f>
        <v>5205105.26</v>
      </c>
      <c r="L356" s="47">
        <v>495800</v>
      </c>
      <c r="M356" s="47">
        <v>503800</v>
      </c>
      <c r="N356" s="39"/>
      <c r="O356" s="242"/>
    </row>
    <row r="357" spans="1:18" ht="20.100000000000001" hidden="1" customHeight="1" x14ac:dyDescent="0.25">
      <c r="A357" s="221"/>
      <c r="B357" s="221"/>
      <c r="C357" s="221"/>
      <c r="D357" s="221"/>
      <c r="E357" s="218" t="s">
        <v>139</v>
      </c>
      <c r="F357" s="52"/>
      <c r="G357" s="227" t="s">
        <v>471</v>
      </c>
      <c r="H357" s="52" t="s">
        <v>140</v>
      </c>
      <c r="I357" s="342">
        <f>I358</f>
        <v>458800</v>
      </c>
      <c r="J357" s="342">
        <f>J358</f>
        <v>490000</v>
      </c>
      <c r="K357" s="342">
        <f>K358</f>
        <v>948800</v>
      </c>
      <c r="L357" s="47">
        <f>L358</f>
        <v>190400</v>
      </c>
      <c r="M357" s="47">
        <f>M358</f>
        <v>180400</v>
      </c>
      <c r="N357" s="39"/>
      <c r="O357" s="242"/>
    </row>
    <row r="358" spans="1:18" s="65" customFormat="1" ht="20.100000000000001" hidden="1" customHeight="1" x14ac:dyDescent="0.25">
      <c r="A358" s="221"/>
      <c r="B358" s="221"/>
      <c r="C358" s="221"/>
      <c r="D358" s="221"/>
      <c r="E358" s="218"/>
      <c r="F358" s="52" t="s">
        <v>141</v>
      </c>
      <c r="G358" s="227" t="s">
        <v>471</v>
      </c>
      <c r="H358" s="52" t="s">
        <v>140</v>
      </c>
      <c r="I358" s="342">
        <v>458800</v>
      </c>
      <c r="J358" s="342">
        <f>K358-I358</f>
        <v>490000</v>
      </c>
      <c r="K358" s="342">
        <f>958800-10000</f>
        <v>948800</v>
      </c>
      <c r="L358" s="63">
        <f>230400-40000</f>
        <v>190400</v>
      </c>
      <c r="M358" s="63">
        <f>220400-40000</f>
        <v>180400</v>
      </c>
      <c r="N358" s="39"/>
      <c r="O358" s="242"/>
      <c r="P358" s="64"/>
    </row>
    <row r="359" spans="1:18" ht="20.100000000000001" hidden="1" customHeight="1" x14ac:dyDescent="0.25">
      <c r="A359" s="221"/>
      <c r="B359" s="221"/>
      <c r="C359" s="221"/>
      <c r="D359" s="221">
        <v>3223</v>
      </c>
      <c r="E359" s="221"/>
      <c r="F359" s="58"/>
      <c r="G359" s="227" t="s">
        <v>471</v>
      </c>
      <c r="H359" s="52" t="s">
        <v>30</v>
      </c>
      <c r="I359" s="342">
        <f>I360+I363+I365</f>
        <v>193300</v>
      </c>
      <c r="J359" s="342">
        <f>J360+J363+J365</f>
        <v>-4000</v>
      </c>
      <c r="K359" s="342">
        <f>K360+K363+K365</f>
        <v>189300</v>
      </c>
      <c r="L359" s="47">
        <f>L360+L363+L365</f>
        <v>205700</v>
      </c>
      <c r="M359" s="47">
        <f>M360+M363+M365</f>
        <v>205700</v>
      </c>
      <c r="N359" s="39"/>
      <c r="O359" s="242"/>
      <c r="P359" s="22"/>
      <c r="Q359" s="26"/>
      <c r="R359" s="26"/>
    </row>
    <row r="360" spans="1:18" ht="20.100000000000001" hidden="1" customHeight="1" x14ac:dyDescent="0.25">
      <c r="A360" s="221"/>
      <c r="B360" s="221"/>
      <c r="C360" s="221"/>
      <c r="D360" s="221"/>
      <c r="E360" s="218" t="s">
        <v>142</v>
      </c>
      <c r="F360" s="52"/>
      <c r="G360" s="227" t="s">
        <v>471</v>
      </c>
      <c r="H360" s="52" t="s">
        <v>143</v>
      </c>
      <c r="I360" s="342">
        <f>I361+I362</f>
        <v>72800</v>
      </c>
      <c r="J360" s="342">
        <f>J361+J362</f>
        <v>8000</v>
      </c>
      <c r="K360" s="342">
        <f>K361+K362</f>
        <v>80800</v>
      </c>
      <c r="L360" s="47">
        <f>L361+L362</f>
        <v>75700</v>
      </c>
      <c r="M360" s="47">
        <f>M361+M362</f>
        <v>75700</v>
      </c>
      <c r="N360" s="39"/>
      <c r="O360" s="242"/>
      <c r="P360" s="22"/>
      <c r="Q360" s="26"/>
      <c r="R360" s="26"/>
    </row>
    <row r="361" spans="1:18" ht="20.100000000000001" hidden="1" customHeight="1" x14ac:dyDescent="0.25">
      <c r="A361" s="221"/>
      <c r="B361" s="221"/>
      <c r="C361" s="221"/>
      <c r="D361" s="221"/>
      <c r="E361" s="218"/>
      <c r="F361" s="52" t="s">
        <v>144</v>
      </c>
      <c r="G361" s="227" t="s">
        <v>471</v>
      </c>
      <c r="H361" s="52" t="s">
        <v>143</v>
      </c>
      <c r="I361" s="342">
        <v>35500</v>
      </c>
      <c r="J361" s="342">
        <f>K361-I361</f>
        <v>0</v>
      </c>
      <c r="K361" s="342">
        <v>35500</v>
      </c>
      <c r="L361" s="47">
        <v>35700</v>
      </c>
      <c r="M361" s="47">
        <v>35700</v>
      </c>
      <c r="N361" s="39"/>
      <c r="O361" s="242"/>
      <c r="P361" s="22"/>
      <c r="Q361" s="26"/>
      <c r="R361" s="26"/>
    </row>
    <row r="362" spans="1:18" ht="20.100000000000001" hidden="1" customHeight="1" x14ac:dyDescent="0.25">
      <c r="A362" s="221"/>
      <c r="B362" s="221"/>
      <c r="C362" s="221"/>
      <c r="D362" s="221"/>
      <c r="E362" s="218"/>
      <c r="F362" s="52" t="s">
        <v>145</v>
      </c>
      <c r="G362" s="227" t="s">
        <v>471</v>
      </c>
      <c r="H362" s="52" t="s">
        <v>325</v>
      </c>
      <c r="I362" s="342">
        <v>37300</v>
      </c>
      <c r="J362" s="342">
        <f>K362-I362</f>
        <v>8000</v>
      </c>
      <c r="K362" s="342">
        <v>45300</v>
      </c>
      <c r="L362" s="47">
        <v>40000</v>
      </c>
      <c r="M362" s="47">
        <v>40000</v>
      </c>
      <c r="N362" s="39"/>
      <c r="O362" s="242"/>
      <c r="P362" s="22"/>
      <c r="Q362" s="26"/>
      <c r="R362" s="26"/>
    </row>
    <row r="363" spans="1:18" ht="20.100000000000001" hidden="1" customHeight="1" x14ac:dyDescent="0.25">
      <c r="A363" s="221"/>
      <c r="B363" s="221"/>
      <c r="C363" s="221"/>
      <c r="D363" s="221"/>
      <c r="E363" s="218" t="s">
        <v>147</v>
      </c>
      <c r="F363" s="52"/>
      <c r="G363" s="227" t="s">
        <v>471</v>
      </c>
      <c r="H363" s="52" t="s">
        <v>148</v>
      </c>
      <c r="I363" s="342">
        <f>I364</f>
        <v>56000</v>
      </c>
      <c r="J363" s="342">
        <f>J364</f>
        <v>-12000</v>
      </c>
      <c r="K363" s="342">
        <f>K364</f>
        <v>44000</v>
      </c>
      <c r="L363" s="47">
        <f>L364</f>
        <v>70000</v>
      </c>
      <c r="M363" s="47">
        <f>M364</f>
        <v>70000</v>
      </c>
      <c r="N363" s="39"/>
      <c r="O363" s="242"/>
      <c r="P363" s="22"/>
      <c r="Q363" s="26"/>
      <c r="R363" s="26"/>
    </row>
    <row r="364" spans="1:18" ht="20.100000000000001" hidden="1" customHeight="1" x14ac:dyDescent="0.25">
      <c r="A364" s="221"/>
      <c r="B364" s="221"/>
      <c r="C364" s="221"/>
      <c r="D364" s="221"/>
      <c r="E364" s="218"/>
      <c r="F364" s="52" t="s">
        <v>149</v>
      </c>
      <c r="G364" s="227" t="s">
        <v>471</v>
      </c>
      <c r="H364" s="52" t="s">
        <v>148</v>
      </c>
      <c r="I364" s="342">
        <v>56000</v>
      </c>
      <c r="J364" s="342">
        <f>K364-I364</f>
        <v>-12000</v>
      </c>
      <c r="K364" s="342">
        <v>44000</v>
      </c>
      <c r="L364" s="47">
        <v>70000</v>
      </c>
      <c r="M364" s="47">
        <v>70000</v>
      </c>
      <c r="N364" s="39"/>
      <c r="O364" s="242"/>
      <c r="P364" s="22"/>
      <c r="Q364" s="26"/>
      <c r="R364" s="26"/>
    </row>
    <row r="365" spans="1:18" ht="20.100000000000001" hidden="1" customHeight="1" x14ac:dyDescent="0.25">
      <c r="A365" s="221"/>
      <c r="B365" s="221"/>
      <c r="C365" s="221"/>
      <c r="D365" s="221"/>
      <c r="E365" s="218" t="s">
        <v>150</v>
      </c>
      <c r="F365" s="52"/>
      <c r="G365" s="227" t="s">
        <v>471</v>
      </c>
      <c r="H365" s="52" t="s">
        <v>151</v>
      </c>
      <c r="I365" s="342">
        <f>I366</f>
        <v>64500</v>
      </c>
      <c r="J365" s="342">
        <f>J366</f>
        <v>0</v>
      </c>
      <c r="K365" s="342">
        <f>K366</f>
        <v>64500</v>
      </c>
      <c r="L365" s="47">
        <f>L366</f>
        <v>60000</v>
      </c>
      <c r="M365" s="47">
        <f>M366</f>
        <v>60000</v>
      </c>
      <c r="N365" s="39"/>
      <c r="O365" s="242"/>
      <c r="P365" s="22"/>
      <c r="Q365" s="26"/>
      <c r="R365" s="26"/>
    </row>
    <row r="366" spans="1:18" ht="20.100000000000001" hidden="1" customHeight="1" x14ac:dyDescent="0.25">
      <c r="A366" s="221"/>
      <c r="B366" s="221"/>
      <c r="C366" s="221"/>
      <c r="D366" s="221"/>
      <c r="E366" s="218"/>
      <c r="F366" s="52" t="s">
        <v>152</v>
      </c>
      <c r="G366" s="227" t="s">
        <v>471</v>
      </c>
      <c r="H366" s="52" t="s">
        <v>151</v>
      </c>
      <c r="I366" s="342">
        <v>64500</v>
      </c>
      <c r="J366" s="342">
        <f>K366-I366</f>
        <v>0</v>
      </c>
      <c r="K366" s="342">
        <v>64500</v>
      </c>
      <c r="L366" s="47">
        <v>60000</v>
      </c>
      <c r="M366" s="47">
        <v>60000</v>
      </c>
      <c r="N366" s="39"/>
      <c r="O366" s="242"/>
      <c r="P366" s="22"/>
      <c r="Q366" s="26"/>
      <c r="R366" s="26"/>
    </row>
    <row r="367" spans="1:18" ht="30" hidden="1" customHeight="1" x14ac:dyDescent="0.25">
      <c r="A367" s="221"/>
      <c r="B367" s="221"/>
      <c r="C367" s="221"/>
      <c r="D367" s="221">
        <v>3224</v>
      </c>
      <c r="E367" s="221"/>
      <c r="F367" s="58"/>
      <c r="G367" s="227" t="s">
        <v>471</v>
      </c>
      <c r="H367" s="55" t="s">
        <v>153</v>
      </c>
      <c r="I367" s="342">
        <f t="shared" ref="I367:M368" si="69">I368</f>
        <v>98000</v>
      </c>
      <c r="J367" s="342">
        <f t="shared" si="69"/>
        <v>0</v>
      </c>
      <c r="K367" s="342">
        <f t="shared" si="69"/>
        <v>98000</v>
      </c>
      <c r="L367" s="47">
        <f t="shared" si="69"/>
        <v>1000</v>
      </c>
      <c r="M367" s="47">
        <f t="shared" si="69"/>
        <v>1000</v>
      </c>
      <c r="N367" s="39"/>
      <c r="O367" s="242"/>
      <c r="P367" s="22"/>
      <c r="Q367" s="26"/>
      <c r="R367" s="26"/>
    </row>
    <row r="368" spans="1:18" ht="30" hidden="1" customHeight="1" x14ac:dyDescent="0.25">
      <c r="A368" s="221"/>
      <c r="B368" s="221"/>
      <c r="C368" s="221"/>
      <c r="D368" s="221"/>
      <c r="E368" s="218" t="s">
        <v>154</v>
      </c>
      <c r="F368" s="52"/>
      <c r="G368" s="227" t="s">
        <v>471</v>
      </c>
      <c r="H368" s="52" t="s">
        <v>155</v>
      </c>
      <c r="I368" s="342">
        <f>I369</f>
        <v>98000</v>
      </c>
      <c r="J368" s="342">
        <f t="shared" si="69"/>
        <v>0</v>
      </c>
      <c r="K368" s="342">
        <f>K369</f>
        <v>98000</v>
      </c>
      <c r="L368" s="47">
        <f t="shared" si="69"/>
        <v>1000</v>
      </c>
      <c r="M368" s="47">
        <f t="shared" si="69"/>
        <v>1000</v>
      </c>
      <c r="N368" s="39"/>
      <c r="O368" s="242"/>
      <c r="P368" s="22"/>
      <c r="Q368" s="26"/>
      <c r="R368" s="26"/>
    </row>
    <row r="369" spans="1:18" ht="30" hidden="1" customHeight="1" x14ac:dyDescent="0.25">
      <c r="A369" s="221"/>
      <c r="B369" s="221"/>
      <c r="C369" s="221"/>
      <c r="D369" s="221"/>
      <c r="E369" s="218"/>
      <c r="F369" s="52" t="s">
        <v>156</v>
      </c>
      <c r="G369" s="227" t="s">
        <v>471</v>
      </c>
      <c r="H369" s="52" t="s">
        <v>155</v>
      </c>
      <c r="I369" s="342">
        <v>98000</v>
      </c>
      <c r="J369" s="342">
        <f>K369-I369</f>
        <v>0</v>
      </c>
      <c r="K369" s="342">
        <v>98000</v>
      </c>
      <c r="L369" s="47">
        <v>1000</v>
      </c>
      <c r="M369" s="47">
        <v>1000</v>
      </c>
      <c r="N369" s="39"/>
      <c r="O369" s="242"/>
      <c r="P369" s="22"/>
      <c r="Q369" s="26"/>
      <c r="R369" s="26"/>
    </row>
    <row r="370" spans="1:18" ht="20.100000000000001" hidden="1" customHeight="1" x14ac:dyDescent="0.25">
      <c r="A370" s="221"/>
      <c r="B370" s="221"/>
      <c r="C370" s="221"/>
      <c r="D370" s="221">
        <v>3225</v>
      </c>
      <c r="E370" s="221"/>
      <c r="F370" s="58"/>
      <c r="G370" s="227" t="s">
        <v>471</v>
      </c>
      <c r="H370" s="55" t="s">
        <v>157</v>
      </c>
      <c r="I370" s="342">
        <f>I371+I373</f>
        <v>43000</v>
      </c>
      <c r="J370" s="342">
        <f>J371+J373</f>
        <v>12000</v>
      </c>
      <c r="K370" s="342">
        <f>K371+K373</f>
        <v>55000</v>
      </c>
      <c r="L370" s="47">
        <f>L371+L373</f>
        <v>10000</v>
      </c>
      <c r="M370" s="47">
        <f>M371+M373</f>
        <v>10000</v>
      </c>
      <c r="N370" s="39"/>
      <c r="O370" s="242"/>
      <c r="P370" s="22"/>
      <c r="Q370" s="26"/>
      <c r="R370" s="26"/>
    </row>
    <row r="371" spans="1:18" ht="20.100000000000001" hidden="1" customHeight="1" x14ac:dyDescent="0.25">
      <c r="A371" s="221"/>
      <c r="B371" s="221"/>
      <c r="C371" s="221"/>
      <c r="D371" s="221"/>
      <c r="E371" s="218" t="s">
        <v>158</v>
      </c>
      <c r="F371" s="52"/>
      <c r="G371" s="227" t="s">
        <v>471</v>
      </c>
      <c r="H371" s="52" t="s">
        <v>159</v>
      </c>
      <c r="I371" s="342">
        <f>I372</f>
        <v>23000</v>
      </c>
      <c r="J371" s="342">
        <f>J372</f>
        <v>12000</v>
      </c>
      <c r="K371" s="342">
        <f>K372</f>
        <v>35000</v>
      </c>
      <c r="L371" s="47">
        <f>L372</f>
        <v>8000</v>
      </c>
      <c r="M371" s="47">
        <f>M372</f>
        <v>8000</v>
      </c>
      <c r="N371" s="39"/>
      <c r="O371" s="242"/>
      <c r="P371" s="22"/>
      <c r="Q371" s="26"/>
      <c r="R371" s="26"/>
    </row>
    <row r="372" spans="1:18" ht="20.100000000000001" hidden="1" customHeight="1" x14ac:dyDescent="0.25">
      <c r="A372" s="221"/>
      <c r="B372" s="221"/>
      <c r="C372" s="221"/>
      <c r="D372" s="221"/>
      <c r="E372" s="218"/>
      <c r="F372" s="52" t="s">
        <v>160</v>
      </c>
      <c r="G372" s="227" t="s">
        <v>471</v>
      </c>
      <c r="H372" s="52" t="s">
        <v>159</v>
      </c>
      <c r="I372" s="342">
        <v>23000</v>
      </c>
      <c r="J372" s="342">
        <f>K372-I372</f>
        <v>12000</v>
      </c>
      <c r="K372" s="339">
        <v>35000</v>
      </c>
      <c r="L372" s="47">
        <v>8000</v>
      </c>
      <c r="M372" s="47">
        <v>8000</v>
      </c>
      <c r="N372" s="39"/>
      <c r="O372" s="242"/>
      <c r="P372" s="22"/>
      <c r="Q372" s="26"/>
      <c r="R372" s="26"/>
    </row>
    <row r="373" spans="1:18" ht="20.100000000000001" hidden="1" customHeight="1" x14ac:dyDescent="0.25">
      <c r="A373" s="221"/>
      <c r="B373" s="221"/>
      <c r="C373" s="221"/>
      <c r="D373" s="221"/>
      <c r="E373" s="218" t="s">
        <v>161</v>
      </c>
      <c r="F373" s="52"/>
      <c r="G373" s="227" t="s">
        <v>471</v>
      </c>
      <c r="H373" s="52" t="s">
        <v>162</v>
      </c>
      <c r="I373" s="342">
        <f>I374</f>
        <v>20000</v>
      </c>
      <c r="J373" s="342">
        <f>J374</f>
        <v>0</v>
      </c>
      <c r="K373" s="342">
        <f>K374</f>
        <v>20000</v>
      </c>
      <c r="L373" s="47">
        <f>L374</f>
        <v>2000</v>
      </c>
      <c r="M373" s="47">
        <f>M374</f>
        <v>2000</v>
      </c>
      <c r="N373" s="39"/>
      <c r="O373" s="242"/>
      <c r="P373" s="22"/>
      <c r="Q373" s="26"/>
      <c r="R373" s="26"/>
    </row>
    <row r="374" spans="1:18" ht="20.100000000000001" hidden="1" customHeight="1" x14ac:dyDescent="0.25">
      <c r="A374" s="221"/>
      <c r="B374" s="221"/>
      <c r="C374" s="221"/>
      <c r="D374" s="221"/>
      <c r="E374" s="218"/>
      <c r="F374" s="52" t="s">
        <v>163</v>
      </c>
      <c r="G374" s="227" t="s">
        <v>471</v>
      </c>
      <c r="H374" s="52" t="s">
        <v>162</v>
      </c>
      <c r="I374" s="342">
        <v>20000</v>
      </c>
      <c r="J374" s="342">
        <f>K374-I374</f>
        <v>0</v>
      </c>
      <c r="K374" s="342">
        <v>20000</v>
      </c>
      <c r="L374" s="47">
        <v>2000</v>
      </c>
      <c r="M374" s="47">
        <v>2000</v>
      </c>
      <c r="N374" s="39"/>
      <c r="O374" s="242"/>
    </row>
    <row r="375" spans="1:18" ht="20.100000000000001" hidden="1" customHeight="1" x14ac:dyDescent="0.25">
      <c r="A375" s="221"/>
      <c r="B375" s="221"/>
      <c r="C375" s="221"/>
      <c r="D375" s="221">
        <v>3227</v>
      </c>
      <c r="E375" s="221"/>
      <c r="F375" s="58"/>
      <c r="G375" s="227" t="s">
        <v>471</v>
      </c>
      <c r="H375" s="52" t="s">
        <v>33</v>
      </c>
      <c r="I375" s="342">
        <f t="shared" ref="I375:M376" si="70">I376</f>
        <v>24000</v>
      </c>
      <c r="J375" s="342">
        <f t="shared" si="70"/>
        <v>10000</v>
      </c>
      <c r="K375" s="342">
        <f t="shared" si="70"/>
        <v>34000</v>
      </c>
      <c r="L375" s="47">
        <f t="shared" si="70"/>
        <v>20000</v>
      </c>
      <c r="M375" s="47">
        <f t="shared" si="70"/>
        <v>5000</v>
      </c>
      <c r="N375" s="39"/>
      <c r="O375" s="242"/>
    </row>
    <row r="376" spans="1:18" ht="20.100000000000001" hidden="1" customHeight="1" x14ac:dyDescent="0.25">
      <c r="A376" s="221"/>
      <c r="B376" s="221"/>
      <c r="C376" s="221"/>
      <c r="D376" s="221"/>
      <c r="E376" s="218" t="s">
        <v>164</v>
      </c>
      <c r="F376" s="52"/>
      <c r="G376" s="227" t="s">
        <v>471</v>
      </c>
      <c r="H376" s="55" t="s">
        <v>165</v>
      </c>
      <c r="I376" s="342">
        <f t="shared" si="70"/>
        <v>24000</v>
      </c>
      <c r="J376" s="342">
        <f t="shared" si="70"/>
        <v>10000</v>
      </c>
      <c r="K376" s="342">
        <f t="shared" si="70"/>
        <v>34000</v>
      </c>
      <c r="L376" s="47">
        <f t="shared" si="70"/>
        <v>20000</v>
      </c>
      <c r="M376" s="47">
        <f t="shared" si="70"/>
        <v>5000</v>
      </c>
      <c r="N376" s="39"/>
      <c r="O376" s="242"/>
    </row>
    <row r="377" spans="1:18" ht="20.100000000000001" hidden="1" customHeight="1" x14ac:dyDescent="0.25">
      <c r="A377" s="221"/>
      <c r="B377" s="221"/>
      <c r="C377" s="221"/>
      <c r="D377" s="221"/>
      <c r="E377" s="218"/>
      <c r="F377" s="52" t="s">
        <v>166</v>
      </c>
      <c r="G377" s="227" t="s">
        <v>471</v>
      </c>
      <c r="H377" s="55" t="s">
        <v>165</v>
      </c>
      <c r="I377" s="342">
        <v>24000</v>
      </c>
      <c r="J377" s="342">
        <f>K377-I377</f>
        <v>10000</v>
      </c>
      <c r="K377" s="342">
        <v>34000</v>
      </c>
      <c r="L377" s="47">
        <v>20000</v>
      </c>
      <c r="M377" s="47">
        <f>10000-5000</f>
        <v>5000</v>
      </c>
      <c r="N377" s="39"/>
      <c r="O377" s="242"/>
    </row>
    <row r="378" spans="1:18" s="191" customFormat="1" ht="20.100000000000001" customHeight="1" x14ac:dyDescent="0.25">
      <c r="A378" s="219"/>
      <c r="B378" s="219"/>
      <c r="C378" s="219">
        <v>323</v>
      </c>
      <c r="D378" s="219"/>
      <c r="E378" s="219"/>
      <c r="F378" s="56"/>
      <c r="G378" s="227" t="s">
        <v>471</v>
      </c>
      <c r="H378" s="57" t="s">
        <v>34</v>
      </c>
      <c r="I378" s="341">
        <f>I379+I389+I394+I397+I405+I412+I417+I425+I428</f>
        <v>2160416</v>
      </c>
      <c r="J378" s="341">
        <f>J379+J389+J394+J397+J405+J412+J417+J425+J428</f>
        <v>256000</v>
      </c>
      <c r="K378" s="341">
        <f>K379+K389+K394+K397+K405+K412+K417+K425+K428</f>
        <v>2416416</v>
      </c>
      <c r="L378" s="189">
        <f>L379+L389+L394+L397+L405+L412+L417+L425+L428</f>
        <v>1411700</v>
      </c>
      <c r="M378" s="189">
        <f>M379+M389+M394+M397+M405+M412+M417+M425+M428</f>
        <v>1408500</v>
      </c>
      <c r="N378" s="39"/>
      <c r="O378" s="242"/>
      <c r="P378" s="190"/>
      <c r="Q378" s="190"/>
      <c r="R378" s="190"/>
    </row>
    <row r="379" spans="1:18" s="25" customFormat="1" ht="20.100000000000001" hidden="1" customHeight="1" x14ac:dyDescent="0.25">
      <c r="A379" s="221"/>
      <c r="B379" s="221"/>
      <c r="C379" s="221"/>
      <c r="D379" s="221">
        <v>3231</v>
      </c>
      <c r="E379" s="221"/>
      <c r="F379" s="58"/>
      <c r="G379" s="227" t="s">
        <v>471</v>
      </c>
      <c r="H379" s="52" t="s">
        <v>167</v>
      </c>
      <c r="I379" s="342">
        <f>I380+I382+I384+I386</f>
        <v>121700</v>
      </c>
      <c r="J379" s="342">
        <f t="shared" ref="J379:K379" si="71">J380+J382+J384+J386</f>
        <v>26000</v>
      </c>
      <c r="K379" s="342">
        <f t="shared" si="71"/>
        <v>147700</v>
      </c>
      <c r="L379" s="47">
        <f>L380+L382+L384+L386</f>
        <v>78650</v>
      </c>
      <c r="M379" s="47">
        <f>M380+M382+M384+M386</f>
        <v>78650</v>
      </c>
      <c r="N379" s="39"/>
      <c r="O379" s="242"/>
      <c r="P379" s="24"/>
    </row>
    <row r="380" spans="1:18" ht="20.100000000000001" hidden="1" customHeight="1" x14ac:dyDescent="0.25">
      <c r="A380" s="221"/>
      <c r="B380" s="221"/>
      <c r="C380" s="221"/>
      <c r="D380" s="221"/>
      <c r="E380" s="218" t="s">
        <v>168</v>
      </c>
      <c r="F380" s="52"/>
      <c r="G380" s="227" t="s">
        <v>471</v>
      </c>
      <c r="H380" s="52" t="s">
        <v>169</v>
      </c>
      <c r="I380" s="342">
        <f>I381</f>
        <v>66200</v>
      </c>
      <c r="J380" s="342">
        <f>J381</f>
        <v>21000</v>
      </c>
      <c r="K380" s="342">
        <f>K381</f>
        <v>87200</v>
      </c>
      <c r="L380" s="47">
        <f>L381</f>
        <v>50000</v>
      </c>
      <c r="M380" s="47">
        <f>M381</f>
        <v>50000</v>
      </c>
      <c r="N380" s="39"/>
      <c r="O380" s="242"/>
    </row>
    <row r="381" spans="1:18" ht="20.100000000000001" hidden="1" customHeight="1" x14ac:dyDescent="0.25">
      <c r="A381" s="221"/>
      <c r="B381" s="221"/>
      <c r="C381" s="221"/>
      <c r="D381" s="221"/>
      <c r="E381" s="218"/>
      <c r="F381" s="52" t="s">
        <v>170</v>
      </c>
      <c r="G381" s="227" t="s">
        <v>471</v>
      </c>
      <c r="H381" s="52" t="s">
        <v>169</v>
      </c>
      <c r="I381" s="342">
        <v>66200</v>
      </c>
      <c r="J381" s="342">
        <f>K381-I381</f>
        <v>21000</v>
      </c>
      <c r="K381" s="342">
        <v>87200</v>
      </c>
      <c r="L381" s="47">
        <f>55000-5000</f>
        <v>50000</v>
      </c>
      <c r="M381" s="47">
        <f>55000-5000</f>
        <v>50000</v>
      </c>
      <c r="N381" s="39"/>
      <c r="O381" s="242"/>
    </row>
    <row r="382" spans="1:18" ht="20.100000000000001" hidden="1" customHeight="1" x14ac:dyDescent="0.25">
      <c r="A382" s="221"/>
      <c r="B382" s="221"/>
      <c r="C382" s="221"/>
      <c r="D382" s="221"/>
      <c r="E382" s="218" t="s">
        <v>171</v>
      </c>
      <c r="F382" s="52"/>
      <c r="G382" s="227" t="s">
        <v>471</v>
      </c>
      <c r="H382" s="52" t="s">
        <v>172</v>
      </c>
      <c r="I382" s="342">
        <f>I383</f>
        <v>0</v>
      </c>
      <c r="J382" s="342">
        <f>J383</f>
        <v>0</v>
      </c>
      <c r="K382" s="342">
        <f>K383</f>
        <v>0</v>
      </c>
      <c r="L382" s="47">
        <f>L383</f>
        <v>7150</v>
      </c>
      <c r="M382" s="47">
        <f>M383</f>
        <v>7150</v>
      </c>
      <c r="N382" s="39"/>
      <c r="O382" s="242"/>
    </row>
    <row r="383" spans="1:18" ht="20.100000000000001" hidden="1" customHeight="1" x14ac:dyDescent="0.25">
      <c r="A383" s="221"/>
      <c r="B383" s="221"/>
      <c r="C383" s="221"/>
      <c r="D383" s="221"/>
      <c r="E383" s="218"/>
      <c r="F383" s="52" t="s">
        <v>173</v>
      </c>
      <c r="G383" s="227" t="s">
        <v>471</v>
      </c>
      <c r="H383" s="52" t="s">
        <v>172</v>
      </c>
      <c r="I383" s="342">
        <v>0</v>
      </c>
      <c r="J383" s="342">
        <f>K383-I383</f>
        <v>0</v>
      </c>
      <c r="K383" s="342">
        <v>0</v>
      </c>
      <c r="L383" s="47">
        <v>7150</v>
      </c>
      <c r="M383" s="47">
        <v>7150</v>
      </c>
      <c r="N383" s="39"/>
      <c r="O383" s="242"/>
    </row>
    <row r="384" spans="1:18" ht="20.100000000000001" hidden="1" customHeight="1" x14ac:dyDescent="0.25">
      <c r="A384" s="221"/>
      <c r="B384" s="221"/>
      <c r="C384" s="221"/>
      <c r="D384" s="221"/>
      <c r="E384" s="218" t="s">
        <v>174</v>
      </c>
      <c r="F384" s="52"/>
      <c r="G384" s="227" t="s">
        <v>471</v>
      </c>
      <c r="H384" s="52" t="s">
        <v>175</v>
      </c>
      <c r="I384" s="342">
        <f>I385</f>
        <v>39500</v>
      </c>
      <c r="J384" s="342">
        <f>J385</f>
        <v>0</v>
      </c>
      <c r="K384" s="342">
        <f>K385</f>
        <v>39500</v>
      </c>
      <c r="L384" s="47">
        <f>L385</f>
        <v>19500</v>
      </c>
      <c r="M384" s="47">
        <f>M385</f>
        <v>19500</v>
      </c>
      <c r="N384" s="39"/>
      <c r="O384" s="242"/>
    </row>
    <row r="385" spans="1:18" ht="20.100000000000001" hidden="1" customHeight="1" x14ac:dyDescent="0.25">
      <c r="A385" s="221"/>
      <c r="B385" s="221"/>
      <c r="C385" s="221"/>
      <c r="D385" s="221"/>
      <c r="E385" s="218"/>
      <c r="F385" s="52" t="s">
        <v>176</v>
      </c>
      <c r="G385" s="227" t="s">
        <v>471</v>
      </c>
      <c r="H385" s="52" t="s">
        <v>175</v>
      </c>
      <c r="I385" s="342">
        <v>39500</v>
      </c>
      <c r="J385" s="342">
        <f>K385-I385</f>
        <v>0</v>
      </c>
      <c r="K385" s="342">
        <v>39500</v>
      </c>
      <c r="L385" s="47">
        <f>25000-5500</f>
        <v>19500</v>
      </c>
      <c r="M385" s="47">
        <f>25000-5500</f>
        <v>19500</v>
      </c>
      <c r="N385" s="39"/>
      <c r="O385" s="242"/>
    </row>
    <row r="386" spans="1:18" ht="20.100000000000001" hidden="1" customHeight="1" x14ac:dyDescent="0.25">
      <c r="A386" s="221"/>
      <c r="B386" s="221"/>
      <c r="C386" s="221"/>
      <c r="D386" s="221"/>
      <c r="E386" s="218" t="s">
        <v>177</v>
      </c>
      <c r="F386" s="52"/>
      <c r="G386" s="227" t="s">
        <v>471</v>
      </c>
      <c r="H386" s="52" t="s">
        <v>178</v>
      </c>
      <c r="I386" s="342">
        <f>I387+I388</f>
        <v>16000</v>
      </c>
      <c r="J386" s="342">
        <f>J387</f>
        <v>5000</v>
      </c>
      <c r="K386" s="342">
        <f>K387+K388</f>
        <v>21000</v>
      </c>
      <c r="L386" s="47">
        <f>L387</f>
        <v>2000</v>
      </c>
      <c r="M386" s="47">
        <f>M387</f>
        <v>2000</v>
      </c>
      <c r="N386" s="39"/>
      <c r="O386" s="242"/>
      <c r="Q386" s="26"/>
      <c r="R386" s="26"/>
    </row>
    <row r="387" spans="1:18" ht="20.100000000000001" hidden="1" customHeight="1" x14ac:dyDescent="0.25">
      <c r="A387" s="221"/>
      <c r="B387" s="221"/>
      <c r="C387" s="221"/>
      <c r="D387" s="221"/>
      <c r="E387" s="218"/>
      <c r="F387" s="52" t="s">
        <v>179</v>
      </c>
      <c r="G387" s="227" t="s">
        <v>471</v>
      </c>
      <c r="H387" s="52" t="s">
        <v>178</v>
      </c>
      <c r="I387" s="342">
        <v>2000</v>
      </c>
      <c r="J387" s="342">
        <f>K387-I387</f>
        <v>5000</v>
      </c>
      <c r="K387" s="342">
        <v>7000</v>
      </c>
      <c r="L387" s="47">
        <v>2000</v>
      </c>
      <c r="M387" s="47">
        <v>2000</v>
      </c>
      <c r="N387" s="39"/>
      <c r="O387" s="242"/>
      <c r="Q387" s="26"/>
      <c r="R387" s="26"/>
    </row>
    <row r="388" spans="1:18" s="206" customFormat="1" ht="20.100000000000001" hidden="1" customHeight="1" x14ac:dyDescent="0.25">
      <c r="A388" s="221"/>
      <c r="B388" s="221"/>
      <c r="C388" s="221"/>
      <c r="D388" s="221"/>
      <c r="E388" s="218"/>
      <c r="F388" s="52" t="s">
        <v>460</v>
      </c>
      <c r="G388" s="227" t="s">
        <v>471</v>
      </c>
      <c r="H388" s="52" t="s">
        <v>461</v>
      </c>
      <c r="I388" s="342">
        <v>14000</v>
      </c>
      <c r="J388" s="342">
        <f>K388-I388</f>
        <v>0</v>
      </c>
      <c r="K388" s="342">
        <v>14000</v>
      </c>
      <c r="L388" s="47"/>
      <c r="M388" s="47"/>
      <c r="N388" s="39"/>
      <c r="O388" s="242"/>
      <c r="P388" s="24"/>
    </row>
    <row r="389" spans="1:18" ht="20.100000000000001" hidden="1" customHeight="1" x14ac:dyDescent="0.25">
      <c r="A389" s="221"/>
      <c r="B389" s="221"/>
      <c r="C389" s="221"/>
      <c r="D389" s="221">
        <v>3232</v>
      </c>
      <c r="E389" s="221"/>
      <c r="F389" s="58"/>
      <c r="G389" s="227" t="s">
        <v>471</v>
      </c>
      <c r="H389" s="52" t="s">
        <v>36</v>
      </c>
      <c r="I389" s="342">
        <f>I390+I392</f>
        <v>456966</v>
      </c>
      <c r="J389" s="342">
        <f>J390+J392</f>
        <v>15000</v>
      </c>
      <c r="K389" s="342">
        <f>K390+K392</f>
        <v>471966</v>
      </c>
      <c r="L389" s="47">
        <f t="shared" ref="I389:M390" si="72">L390</f>
        <v>78700</v>
      </c>
      <c r="M389" s="47">
        <f t="shared" si="72"/>
        <v>75500</v>
      </c>
      <c r="N389" s="39"/>
      <c r="O389" s="242"/>
      <c r="Q389" s="26"/>
      <c r="R389" s="26"/>
    </row>
    <row r="390" spans="1:18" ht="30" hidden="1" customHeight="1" x14ac:dyDescent="0.25">
      <c r="A390" s="221"/>
      <c r="B390" s="221"/>
      <c r="C390" s="221"/>
      <c r="D390" s="221"/>
      <c r="E390" s="218" t="s">
        <v>180</v>
      </c>
      <c r="F390" s="52"/>
      <c r="G390" s="227" t="s">
        <v>471</v>
      </c>
      <c r="H390" s="52" t="s">
        <v>181</v>
      </c>
      <c r="I390" s="342">
        <f t="shared" si="72"/>
        <v>396366</v>
      </c>
      <c r="J390" s="342">
        <f t="shared" si="72"/>
        <v>0</v>
      </c>
      <c r="K390" s="342">
        <f>K391</f>
        <v>396366</v>
      </c>
      <c r="L390" s="47">
        <f t="shared" si="72"/>
        <v>78700</v>
      </c>
      <c r="M390" s="47">
        <f t="shared" si="72"/>
        <v>75500</v>
      </c>
      <c r="N390" s="39"/>
      <c r="O390" s="242"/>
      <c r="Q390" s="26"/>
      <c r="R390" s="26"/>
    </row>
    <row r="391" spans="1:18" ht="30" hidden="1" customHeight="1" x14ac:dyDescent="0.25">
      <c r="A391" s="221"/>
      <c r="B391" s="221"/>
      <c r="C391" s="221"/>
      <c r="D391" s="221"/>
      <c r="E391" s="218"/>
      <c r="F391" s="52" t="s">
        <v>182</v>
      </c>
      <c r="G391" s="227" t="s">
        <v>471</v>
      </c>
      <c r="H391" s="52" t="s">
        <v>181</v>
      </c>
      <c r="I391" s="342">
        <v>396366</v>
      </c>
      <c r="J391" s="342">
        <f>K391-I391</f>
        <v>0</v>
      </c>
      <c r="K391" s="342">
        <v>396366</v>
      </c>
      <c r="L391" s="47">
        <f>120300-41600</f>
        <v>78700</v>
      </c>
      <c r="M391" s="47">
        <f>120300-44800</f>
        <v>75500</v>
      </c>
      <c r="N391" s="39"/>
      <c r="O391" s="242"/>
      <c r="Q391" s="26"/>
      <c r="R391" s="26"/>
    </row>
    <row r="392" spans="1:18" s="239" customFormat="1" ht="30" hidden="1" customHeight="1" x14ac:dyDescent="0.25">
      <c r="A392" s="221"/>
      <c r="B392" s="221"/>
      <c r="C392" s="221"/>
      <c r="D392" s="221"/>
      <c r="E392" s="218" t="s">
        <v>485</v>
      </c>
      <c r="F392" s="52"/>
      <c r="G392" s="227" t="s">
        <v>471</v>
      </c>
      <c r="H392" s="52" t="s">
        <v>483</v>
      </c>
      <c r="I392" s="342">
        <f>I393</f>
        <v>60600</v>
      </c>
      <c r="J392" s="342">
        <f>J393</f>
        <v>15000</v>
      </c>
      <c r="K392" s="342">
        <f>K393</f>
        <v>75600</v>
      </c>
      <c r="L392" s="47"/>
      <c r="M392" s="47"/>
      <c r="N392" s="39"/>
      <c r="O392" s="242"/>
      <c r="P392" s="24"/>
    </row>
    <row r="393" spans="1:18" s="239" customFormat="1" ht="30" hidden="1" customHeight="1" x14ac:dyDescent="0.25">
      <c r="A393" s="221"/>
      <c r="B393" s="221"/>
      <c r="C393" s="221"/>
      <c r="D393" s="221"/>
      <c r="E393" s="218"/>
      <c r="F393" s="52" t="s">
        <v>486</v>
      </c>
      <c r="G393" s="227" t="s">
        <v>471</v>
      </c>
      <c r="H393" s="52" t="s">
        <v>483</v>
      </c>
      <c r="I393" s="342">
        <v>60600</v>
      </c>
      <c r="J393" s="342">
        <f>K393-I393</f>
        <v>15000</v>
      </c>
      <c r="K393" s="342">
        <v>75600</v>
      </c>
      <c r="L393" s="47"/>
      <c r="M393" s="47"/>
      <c r="N393" s="39"/>
      <c r="O393" s="242"/>
      <c r="P393" s="24"/>
    </row>
    <row r="394" spans="1:18" ht="20.100000000000001" hidden="1" customHeight="1" x14ac:dyDescent="0.25">
      <c r="A394" s="221"/>
      <c r="B394" s="221"/>
      <c r="C394" s="221"/>
      <c r="D394" s="221">
        <v>3233</v>
      </c>
      <c r="E394" s="221"/>
      <c r="F394" s="58"/>
      <c r="G394" s="227" t="s">
        <v>471</v>
      </c>
      <c r="H394" s="52" t="s">
        <v>37</v>
      </c>
      <c r="I394" s="342">
        <f t="shared" ref="I394:K395" si="73">I395</f>
        <v>32400</v>
      </c>
      <c r="J394" s="342">
        <f t="shared" si="73"/>
        <v>3000</v>
      </c>
      <c r="K394" s="342">
        <f t="shared" si="73"/>
        <v>35400</v>
      </c>
      <c r="L394" s="47">
        <f>L395</f>
        <v>3000</v>
      </c>
      <c r="M394" s="47">
        <f>M395</f>
        <v>3000</v>
      </c>
      <c r="N394" s="39"/>
      <c r="O394" s="242"/>
      <c r="Q394" s="26"/>
      <c r="R394" s="26"/>
    </row>
    <row r="395" spans="1:18" ht="20.100000000000001" hidden="1" customHeight="1" x14ac:dyDescent="0.25">
      <c r="A395" s="221"/>
      <c r="B395" s="221"/>
      <c r="C395" s="221"/>
      <c r="D395" s="221"/>
      <c r="E395" s="218" t="s">
        <v>183</v>
      </c>
      <c r="F395" s="52"/>
      <c r="G395" s="227" t="s">
        <v>471</v>
      </c>
      <c r="H395" s="52" t="s">
        <v>184</v>
      </c>
      <c r="I395" s="342">
        <f t="shared" si="73"/>
        <v>32400</v>
      </c>
      <c r="J395" s="342">
        <f t="shared" si="73"/>
        <v>3000</v>
      </c>
      <c r="K395" s="342">
        <f t="shared" si="73"/>
        <v>35400</v>
      </c>
      <c r="L395" s="47">
        <f>L396</f>
        <v>3000</v>
      </c>
      <c r="M395" s="47">
        <f>M396</f>
        <v>3000</v>
      </c>
      <c r="N395" s="39"/>
      <c r="O395" s="242"/>
      <c r="Q395" s="26"/>
      <c r="R395" s="26"/>
    </row>
    <row r="396" spans="1:18" s="65" customFormat="1" ht="20.100000000000001" hidden="1" customHeight="1" x14ac:dyDescent="0.25">
      <c r="A396" s="221"/>
      <c r="B396" s="221"/>
      <c r="C396" s="221"/>
      <c r="D396" s="221"/>
      <c r="E396" s="218"/>
      <c r="F396" s="52" t="s">
        <v>185</v>
      </c>
      <c r="G396" s="227" t="s">
        <v>471</v>
      </c>
      <c r="H396" s="52" t="s">
        <v>37</v>
      </c>
      <c r="I396" s="342">
        <v>32400</v>
      </c>
      <c r="J396" s="342">
        <f>K396-I396</f>
        <v>3000</v>
      </c>
      <c r="K396" s="342">
        <v>35400</v>
      </c>
      <c r="L396" s="63">
        <v>3000</v>
      </c>
      <c r="M396" s="63">
        <v>3000</v>
      </c>
      <c r="N396" s="39"/>
      <c r="O396" s="242"/>
      <c r="P396" s="64"/>
    </row>
    <row r="397" spans="1:18" ht="20.100000000000001" hidden="1" customHeight="1" x14ac:dyDescent="0.25">
      <c r="A397" s="221"/>
      <c r="B397" s="221"/>
      <c r="C397" s="221"/>
      <c r="D397" s="221">
        <v>3234</v>
      </c>
      <c r="E397" s="221"/>
      <c r="F397" s="58"/>
      <c r="G397" s="227" t="s">
        <v>471</v>
      </c>
      <c r="H397" s="52" t="s">
        <v>38</v>
      </c>
      <c r="I397" s="342">
        <f>I398+I400+I402</f>
        <v>205300</v>
      </c>
      <c r="J397" s="342">
        <f>J398+J400+J402</f>
        <v>0</v>
      </c>
      <c r="K397" s="342">
        <f>K398+K400+K402</f>
        <v>205300</v>
      </c>
      <c r="L397" s="47">
        <f>L398+L400+L402</f>
        <v>166900</v>
      </c>
      <c r="M397" s="47">
        <f>M398+M400+M402</f>
        <v>166900</v>
      </c>
      <c r="N397" s="39"/>
      <c r="O397" s="242"/>
      <c r="P397" s="50"/>
      <c r="Q397" s="26"/>
      <c r="R397" s="26"/>
    </row>
    <row r="398" spans="1:18" ht="20.100000000000001" hidden="1" customHeight="1" x14ac:dyDescent="0.25">
      <c r="A398" s="221"/>
      <c r="B398" s="221"/>
      <c r="C398" s="221"/>
      <c r="D398" s="221"/>
      <c r="E398" s="218" t="s">
        <v>186</v>
      </c>
      <c r="F398" s="52"/>
      <c r="G398" s="227" t="s">
        <v>471</v>
      </c>
      <c r="H398" s="52" t="s">
        <v>187</v>
      </c>
      <c r="I398" s="342">
        <f>I399</f>
        <v>29100</v>
      </c>
      <c r="J398" s="342">
        <f>J399</f>
        <v>0</v>
      </c>
      <c r="K398" s="342">
        <f>K399</f>
        <v>29100</v>
      </c>
      <c r="L398" s="47">
        <f>L399</f>
        <v>51000</v>
      </c>
      <c r="M398" s="47">
        <f>M399</f>
        <v>51000</v>
      </c>
      <c r="N398" s="39"/>
      <c r="O398" s="242"/>
      <c r="Q398" s="26"/>
      <c r="R398" s="26"/>
    </row>
    <row r="399" spans="1:18" ht="20.100000000000001" hidden="1" customHeight="1" x14ac:dyDescent="0.25">
      <c r="A399" s="221"/>
      <c r="B399" s="221"/>
      <c r="C399" s="221"/>
      <c r="D399" s="221"/>
      <c r="E399" s="218"/>
      <c r="F399" s="52" t="s">
        <v>188</v>
      </c>
      <c r="G399" s="227" t="s">
        <v>471</v>
      </c>
      <c r="H399" s="52" t="s">
        <v>187</v>
      </c>
      <c r="I399" s="342">
        <v>29100</v>
      </c>
      <c r="J399" s="342">
        <f>K399-I399</f>
        <v>0</v>
      </c>
      <c r="K399" s="342">
        <v>29100</v>
      </c>
      <c r="L399" s="47">
        <v>51000</v>
      </c>
      <c r="M399" s="47">
        <v>51000</v>
      </c>
      <c r="N399" s="39"/>
      <c r="O399" s="242"/>
      <c r="Q399" s="26"/>
      <c r="R399" s="26"/>
    </row>
    <row r="400" spans="1:18" ht="20.100000000000001" hidden="1" customHeight="1" x14ac:dyDescent="0.25">
      <c r="A400" s="221"/>
      <c r="B400" s="221"/>
      <c r="C400" s="221"/>
      <c r="D400" s="221"/>
      <c r="E400" s="218" t="s">
        <v>189</v>
      </c>
      <c r="F400" s="52"/>
      <c r="G400" s="227" t="s">
        <v>471</v>
      </c>
      <c r="H400" s="52" t="s">
        <v>190</v>
      </c>
      <c r="I400" s="342">
        <f>I401</f>
        <v>80100</v>
      </c>
      <c r="J400" s="342">
        <f>J401</f>
        <v>0</v>
      </c>
      <c r="K400" s="342">
        <f>K401</f>
        <v>80100</v>
      </c>
      <c r="L400" s="53">
        <f t="shared" ref="L400:M400" si="74">L401</f>
        <v>54000</v>
      </c>
      <c r="M400" s="53">
        <f t="shared" si="74"/>
        <v>54000</v>
      </c>
      <c r="N400" s="39"/>
      <c r="O400" s="242"/>
      <c r="Q400" s="26"/>
      <c r="R400" s="26"/>
    </row>
    <row r="401" spans="1:18" ht="20.100000000000001" hidden="1" customHeight="1" x14ac:dyDescent="0.25">
      <c r="A401" s="221"/>
      <c r="B401" s="221"/>
      <c r="C401" s="221"/>
      <c r="D401" s="221"/>
      <c r="E401" s="218"/>
      <c r="F401" s="52" t="s">
        <v>191</v>
      </c>
      <c r="G401" s="227" t="s">
        <v>471</v>
      </c>
      <c r="H401" s="52" t="s">
        <v>190</v>
      </c>
      <c r="I401" s="342">
        <v>80100</v>
      </c>
      <c r="J401" s="342">
        <f>K401-I401</f>
        <v>0</v>
      </c>
      <c r="K401" s="342">
        <v>80100</v>
      </c>
      <c r="L401" s="47">
        <v>54000</v>
      </c>
      <c r="M401" s="47">
        <v>54000</v>
      </c>
      <c r="N401" s="39"/>
      <c r="O401" s="242"/>
      <c r="Q401" s="26"/>
      <c r="R401" s="26"/>
    </row>
    <row r="402" spans="1:18" ht="20.100000000000001" hidden="1" customHeight="1" x14ac:dyDescent="0.25">
      <c r="A402" s="221"/>
      <c r="B402" s="221"/>
      <c r="C402" s="221"/>
      <c r="D402" s="221"/>
      <c r="E402" s="218" t="s">
        <v>192</v>
      </c>
      <c r="F402" s="52"/>
      <c r="G402" s="227" t="s">
        <v>471</v>
      </c>
      <c r="H402" s="52" t="s">
        <v>193</v>
      </c>
      <c r="I402" s="342">
        <f>I403+I404</f>
        <v>96100</v>
      </c>
      <c r="J402" s="342">
        <f>J403+J404</f>
        <v>0</v>
      </c>
      <c r="K402" s="342">
        <f>K403+K404</f>
        <v>96100</v>
      </c>
      <c r="L402" s="53">
        <f t="shared" ref="L402:M402" si="75">L403+L404</f>
        <v>61900</v>
      </c>
      <c r="M402" s="53">
        <f t="shared" si="75"/>
        <v>61900</v>
      </c>
      <c r="N402" s="39"/>
      <c r="O402" s="242"/>
      <c r="Q402" s="26"/>
      <c r="R402" s="26"/>
    </row>
    <row r="403" spans="1:18" ht="20.100000000000001" hidden="1" customHeight="1" x14ac:dyDescent="0.25">
      <c r="A403" s="221"/>
      <c r="B403" s="221"/>
      <c r="C403" s="221"/>
      <c r="D403" s="221"/>
      <c r="E403" s="218"/>
      <c r="F403" s="52" t="s">
        <v>194</v>
      </c>
      <c r="G403" s="227" t="s">
        <v>471</v>
      </c>
      <c r="H403" s="52" t="s">
        <v>193</v>
      </c>
      <c r="I403" s="342">
        <v>14900</v>
      </c>
      <c r="J403" s="342">
        <f>K403-I403</f>
        <v>0</v>
      </c>
      <c r="K403" s="342">
        <v>14900</v>
      </c>
      <c r="L403" s="47">
        <v>20300</v>
      </c>
      <c r="M403" s="47">
        <v>20300</v>
      </c>
      <c r="N403" s="39"/>
      <c r="O403" s="242"/>
      <c r="Q403" s="26"/>
      <c r="R403" s="26"/>
    </row>
    <row r="404" spans="1:18" ht="27" hidden="1" customHeight="1" x14ac:dyDescent="0.25">
      <c r="A404" s="221"/>
      <c r="B404" s="221"/>
      <c r="C404" s="221"/>
      <c r="D404" s="221"/>
      <c r="E404" s="218"/>
      <c r="F404" s="52" t="s">
        <v>195</v>
      </c>
      <c r="G404" s="227" t="s">
        <v>471</v>
      </c>
      <c r="H404" s="52" t="s">
        <v>196</v>
      </c>
      <c r="I404" s="342">
        <v>81200</v>
      </c>
      <c r="J404" s="342">
        <f>K404-I404</f>
        <v>0</v>
      </c>
      <c r="K404" s="342">
        <v>81200</v>
      </c>
      <c r="L404" s="47">
        <f>40000+1600</f>
        <v>41600</v>
      </c>
      <c r="M404" s="47">
        <f>40000+1600</f>
        <v>41600</v>
      </c>
      <c r="N404" s="39"/>
      <c r="O404" s="242"/>
      <c r="Q404" s="26"/>
      <c r="R404" s="26"/>
    </row>
    <row r="405" spans="1:18" ht="20.100000000000001" hidden="1" customHeight="1" x14ac:dyDescent="0.25">
      <c r="A405" s="221"/>
      <c r="B405" s="221"/>
      <c r="C405" s="221"/>
      <c r="D405" s="221">
        <v>3235</v>
      </c>
      <c r="E405" s="221"/>
      <c r="F405" s="58"/>
      <c r="G405" s="227" t="s">
        <v>471</v>
      </c>
      <c r="H405" s="52" t="s">
        <v>39</v>
      </c>
      <c r="I405" s="342">
        <f>I406+I408+I410</f>
        <v>20000</v>
      </c>
      <c r="J405" s="342">
        <f>J406+J408+J410</f>
        <v>12000</v>
      </c>
      <c r="K405" s="342">
        <f>K406+K408+K410</f>
        <v>32000</v>
      </c>
      <c r="L405" s="53">
        <f t="shared" ref="L405:M405" si="76">L406+L408+L410</f>
        <v>10000</v>
      </c>
      <c r="M405" s="53">
        <f t="shared" si="76"/>
        <v>10000</v>
      </c>
      <c r="N405" s="39"/>
      <c r="O405" s="242"/>
      <c r="Q405" s="26"/>
      <c r="R405" s="26"/>
    </row>
    <row r="406" spans="1:18" ht="20.100000000000001" hidden="1" customHeight="1" x14ac:dyDescent="0.25">
      <c r="A406" s="221"/>
      <c r="B406" s="221"/>
      <c r="C406" s="221"/>
      <c r="D406" s="221"/>
      <c r="E406" s="218" t="s">
        <v>197</v>
      </c>
      <c r="F406" s="52"/>
      <c r="G406" s="227" t="s">
        <v>471</v>
      </c>
      <c r="H406" s="52" t="s">
        <v>198</v>
      </c>
      <c r="I406" s="342">
        <f>I407</f>
        <v>1000</v>
      </c>
      <c r="J406" s="342">
        <f>J407</f>
        <v>0</v>
      </c>
      <c r="K406" s="342">
        <f>K407</f>
        <v>1000</v>
      </c>
      <c r="L406" s="47">
        <f>L407</f>
        <v>1000</v>
      </c>
      <c r="M406" s="47">
        <f>M407</f>
        <v>1000</v>
      </c>
      <c r="N406" s="39"/>
      <c r="O406" s="242"/>
      <c r="Q406" s="26"/>
      <c r="R406" s="26"/>
    </row>
    <row r="407" spans="1:18" ht="20.100000000000001" hidden="1" customHeight="1" x14ac:dyDescent="0.25">
      <c r="A407" s="221"/>
      <c r="B407" s="221"/>
      <c r="C407" s="221"/>
      <c r="D407" s="221"/>
      <c r="E407" s="218"/>
      <c r="F407" s="52" t="s">
        <v>199</v>
      </c>
      <c r="G407" s="227" t="s">
        <v>471</v>
      </c>
      <c r="H407" s="52" t="s">
        <v>198</v>
      </c>
      <c r="I407" s="342">
        <v>1000</v>
      </c>
      <c r="J407" s="342">
        <f>K407-I407</f>
        <v>0</v>
      </c>
      <c r="K407" s="342">
        <v>1000</v>
      </c>
      <c r="L407" s="47">
        <v>1000</v>
      </c>
      <c r="M407" s="47">
        <v>1000</v>
      </c>
      <c r="N407" s="39"/>
      <c r="O407" s="242"/>
      <c r="Q407" s="26"/>
      <c r="R407" s="26"/>
    </row>
    <row r="408" spans="1:18" ht="20.100000000000001" hidden="1" customHeight="1" x14ac:dyDescent="0.25">
      <c r="A408" s="221"/>
      <c r="B408" s="221"/>
      <c r="C408" s="221"/>
      <c r="D408" s="221"/>
      <c r="E408" s="218" t="s">
        <v>376</v>
      </c>
      <c r="F408" s="52"/>
      <c r="G408" s="227" t="s">
        <v>471</v>
      </c>
      <c r="H408" s="52" t="s">
        <v>62</v>
      </c>
      <c r="I408" s="342">
        <f>I409</f>
        <v>15000</v>
      </c>
      <c r="J408" s="342">
        <f>J409</f>
        <v>10000</v>
      </c>
      <c r="K408" s="342">
        <f>K409</f>
        <v>25000</v>
      </c>
      <c r="L408" s="53">
        <f t="shared" ref="L408:M408" si="77">L409</f>
        <v>7000</v>
      </c>
      <c r="M408" s="53">
        <f t="shared" si="77"/>
        <v>7000</v>
      </c>
      <c r="N408" s="39"/>
      <c r="O408" s="242"/>
      <c r="Q408" s="26"/>
      <c r="R408" s="26"/>
    </row>
    <row r="409" spans="1:18" ht="20.100000000000001" hidden="1" customHeight="1" x14ac:dyDescent="0.25">
      <c r="A409" s="221"/>
      <c r="B409" s="221"/>
      <c r="C409" s="221"/>
      <c r="D409" s="221"/>
      <c r="E409" s="218"/>
      <c r="F409" s="52" t="s">
        <v>377</v>
      </c>
      <c r="G409" s="227" t="s">
        <v>471</v>
      </c>
      <c r="H409" s="52" t="s">
        <v>62</v>
      </c>
      <c r="I409" s="342">
        <v>15000</v>
      </c>
      <c r="J409" s="342">
        <f>K409-I409</f>
        <v>10000</v>
      </c>
      <c r="K409" s="342">
        <v>25000</v>
      </c>
      <c r="L409" s="47">
        <v>7000</v>
      </c>
      <c r="M409" s="47">
        <v>7000</v>
      </c>
      <c r="N409" s="39"/>
      <c r="O409" s="242"/>
      <c r="Q409" s="26"/>
      <c r="R409" s="26"/>
    </row>
    <row r="410" spans="1:18" ht="20.100000000000001" hidden="1" customHeight="1" x14ac:dyDescent="0.25">
      <c r="A410" s="221"/>
      <c r="B410" s="221"/>
      <c r="C410" s="221"/>
      <c r="D410" s="221"/>
      <c r="E410" s="218" t="s">
        <v>200</v>
      </c>
      <c r="F410" s="52"/>
      <c r="G410" s="227" t="s">
        <v>471</v>
      </c>
      <c r="H410" s="52" t="s">
        <v>201</v>
      </c>
      <c r="I410" s="342">
        <f>I411</f>
        <v>4000</v>
      </c>
      <c r="J410" s="342">
        <f>J411</f>
        <v>2000</v>
      </c>
      <c r="K410" s="342">
        <f>K411</f>
        <v>6000</v>
      </c>
      <c r="L410" s="53">
        <f>L411</f>
        <v>2000</v>
      </c>
      <c r="M410" s="53">
        <f>M411</f>
        <v>2000</v>
      </c>
      <c r="N410" s="39"/>
      <c r="O410" s="242"/>
      <c r="Q410" s="26"/>
      <c r="R410" s="26"/>
    </row>
    <row r="411" spans="1:18" ht="20.100000000000001" hidden="1" customHeight="1" x14ac:dyDescent="0.25">
      <c r="A411" s="221"/>
      <c r="B411" s="221"/>
      <c r="C411" s="221"/>
      <c r="D411" s="221"/>
      <c r="E411" s="218"/>
      <c r="F411" s="52" t="s">
        <v>202</v>
      </c>
      <c r="G411" s="227" t="s">
        <v>471</v>
      </c>
      <c r="H411" s="52" t="s">
        <v>201</v>
      </c>
      <c r="I411" s="342">
        <v>4000</v>
      </c>
      <c r="J411" s="342">
        <f>K411-I411</f>
        <v>2000</v>
      </c>
      <c r="K411" s="342">
        <v>6000</v>
      </c>
      <c r="L411" s="47">
        <v>2000</v>
      </c>
      <c r="M411" s="47">
        <v>2000</v>
      </c>
      <c r="N411" s="39"/>
      <c r="O411" s="242"/>
      <c r="Q411" s="26"/>
      <c r="R411" s="26"/>
    </row>
    <row r="412" spans="1:18" ht="20.100000000000001" hidden="1" customHeight="1" x14ac:dyDescent="0.25">
      <c r="A412" s="221"/>
      <c r="B412" s="221"/>
      <c r="C412" s="221"/>
      <c r="D412" s="221">
        <v>3236</v>
      </c>
      <c r="E412" s="221"/>
      <c r="F412" s="58"/>
      <c r="G412" s="227" t="s">
        <v>471</v>
      </c>
      <c r="H412" s="52" t="s">
        <v>40</v>
      </c>
      <c r="I412" s="342">
        <f>I413+I415</f>
        <v>223000</v>
      </c>
      <c r="J412" s="342">
        <f>J413+J415</f>
        <v>50000</v>
      </c>
      <c r="K412" s="342">
        <f>K413+K415</f>
        <v>273000</v>
      </c>
      <c r="L412" s="47">
        <f>L413+L415</f>
        <v>150000</v>
      </c>
      <c r="M412" s="47">
        <f>M413+M415</f>
        <v>150000</v>
      </c>
      <c r="N412" s="39"/>
      <c r="O412" s="242"/>
      <c r="Q412" s="26"/>
      <c r="R412" s="26"/>
    </row>
    <row r="413" spans="1:18" ht="20.100000000000001" hidden="1" customHeight="1" x14ac:dyDescent="0.25">
      <c r="A413" s="221"/>
      <c r="B413" s="221"/>
      <c r="C413" s="221"/>
      <c r="D413" s="221"/>
      <c r="E413" s="218" t="s">
        <v>203</v>
      </c>
      <c r="F413" s="52"/>
      <c r="G413" s="227" t="s">
        <v>471</v>
      </c>
      <c r="H413" s="52" t="s">
        <v>204</v>
      </c>
      <c r="I413" s="342">
        <f>I414</f>
        <v>143000</v>
      </c>
      <c r="J413" s="342">
        <f>J414</f>
        <v>50000</v>
      </c>
      <c r="K413" s="342">
        <f>K414</f>
        <v>193000</v>
      </c>
      <c r="L413" s="47">
        <f>L414</f>
        <v>122000</v>
      </c>
      <c r="M413" s="47">
        <f>M414</f>
        <v>122000</v>
      </c>
      <c r="N413" s="39"/>
      <c r="O413" s="242"/>
      <c r="Q413" s="26"/>
      <c r="R413" s="26"/>
    </row>
    <row r="414" spans="1:18" ht="20.100000000000001" hidden="1" customHeight="1" x14ac:dyDescent="0.25">
      <c r="A414" s="221"/>
      <c r="B414" s="221"/>
      <c r="C414" s="221"/>
      <c r="D414" s="221"/>
      <c r="E414" s="218"/>
      <c r="F414" s="52" t="s">
        <v>205</v>
      </c>
      <c r="G414" s="227" t="s">
        <v>471</v>
      </c>
      <c r="H414" s="52" t="s">
        <v>204</v>
      </c>
      <c r="I414" s="342">
        <v>143000</v>
      </c>
      <c r="J414" s="342">
        <f>K414-I414</f>
        <v>50000</v>
      </c>
      <c r="K414" s="342">
        <v>193000</v>
      </c>
      <c r="L414" s="47">
        <v>122000</v>
      </c>
      <c r="M414" s="47">
        <v>122000</v>
      </c>
      <c r="N414" s="39"/>
      <c r="O414" s="242"/>
      <c r="Q414" s="26"/>
      <c r="R414" s="26"/>
    </row>
    <row r="415" spans="1:18" ht="20.100000000000001" hidden="1" customHeight="1" x14ac:dyDescent="0.25">
      <c r="A415" s="221"/>
      <c r="B415" s="221"/>
      <c r="C415" s="221"/>
      <c r="D415" s="221"/>
      <c r="E415" s="218" t="s">
        <v>206</v>
      </c>
      <c r="F415" s="52"/>
      <c r="G415" s="227" t="s">
        <v>471</v>
      </c>
      <c r="H415" s="52" t="s">
        <v>207</v>
      </c>
      <c r="I415" s="342">
        <f>I416</f>
        <v>80000</v>
      </c>
      <c r="J415" s="342">
        <f>J416</f>
        <v>0</v>
      </c>
      <c r="K415" s="342">
        <f>K416</f>
        <v>80000</v>
      </c>
      <c r="L415" s="47">
        <f>L416</f>
        <v>28000</v>
      </c>
      <c r="M415" s="47">
        <f>M416</f>
        <v>28000</v>
      </c>
      <c r="N415" s="39"/>
      <c r="O415" s="242"/>
      <c r="Q415" s="26"/>
      <c r="R415" s="26"/>
    </row>
    <row r="416" spans="1:18" ht="20.100000000000001" hidden="1" customHeight="1" x14ac:dyDescent="0.25">
      <c r="A416" s="221"/>
      <c r="B416" s="221"/>
      <c r="C416" s="221"/>
      <c r="D416" s="221"/>
      <c r="E416" s="218"/>
      <c r="F416" s="52" t="s">
        <v>208</v>
      </c>
      <c r="G416" s="227" t="s">
        <v>471</v>
      </c>
      <c r="H416" s="52" t="s">
        <v>207</v>
      </c>
      <c r="I416" s="342">
        <v>80000</v>
      </c>
      <c r="J416" s="342">
        <f>K416-I416</f>
        <v>0</v>
      </c>
      <c r="K416" s="342">
        <v>80000</v>
      </c>
      <c r="L416" s="47">
        <v>28000</v>
      </c>
      <c r="M416" s="47">
        <v>28000</v>
      </c>
      <c r="N416" s="39"/>
      <c r="O416" s="242"/>
      <c r="Q416" s="26"/>
      <c r="R416" s="26"/>
    </row>
    <row r="417" spans="1:18" ht="20.100000000000001" hidden="1" customHeight="1" x14ac:dyDescent="0.25">
      <c r="A417" s="221"/>
      <c r="B417" s="221"/>
      <c r="C417" s="221"/>
      <c r="D417" s="221">
        <v>3237</v>
      </c>
      <c r="E417" s="221"/>
      <c r="F417" s="58"/>
      <c r="G417" s="227" t="s">
        <v>471</v>
      </c>
      <c r="H417" s="52" t="s">
        <v>209</v>
      </c>
      <c r="I417" s="342">
        <f>I418+I420+I422</f>
        <v>663000</v>
      </c>
      <c r="J417" s="342">
        <f>J418+J420+J422</f>
        <v>85000</v>
      </c>
      <c r="K417" s="342">
        <f>K418+K420+K422</f>
        <v>748000</v>
      </c>
      <c r="L417" s="47">
        <f>L418+L420+L422</f>
        <v>565500</v>
      </c>
      <c r="M417" s="47">
        <f>M418+M420+M422</f>
        <v>565500</v>
      </c>
      <c r="N417" s="39"/>
      <c r="O417" s="242"/>
      <c r="Q417" s="26"/>
      <c r="R417" s="26"/>
    </row>
    <row r="418" spans="1:18" ht="20.100000000000001" hidden="1" customHeight="1" x14ac:dyDescent="0.25">
      <c r="A418" s="221"/>
      <c r="B418" s="221"/>
      <c r="C418" s="221"/>
      <c r="D418" s="221"/>
      <c r="E418" s="218" t="s">
        <v>210</v>
      </c>
      <c r="F418" s="52"/>
      <c r="G418" s="227" t="s">
        <v>471</v>
      </c>
      <c r="H418" s="52" t="s">
        <v>211</v>
      </c>
      <c r="I418" s="342">
        <f>I419</f>
        <v>73000</v>
      </c>
      <c r="J418" s="342">
        <f>J419</f>
        <v>25000</v>
      </c>
      <c r="K418" s="342">
        <f>K419</f>
        <v>98000</v>
      </c>
      <c r="L418" s="47">
        <f>L419</f>
        <v>108900</v>
      </c>
      <c r="M418" s="47">
        <f>M419</f>
        <v>108900</v>
      </c>
      <c r="N418" s="39"/>
      <c r="O418" s="242"/>
    </row>
    <row r="419" spans="1:18" ht="20.100000000000001" hidden="1" customHeight="1" x14ac:dyDescent="0.25">
      <c r="A419" s="221"/>
      <c r="B419" s="221"/>
      <c r="C419" s="221"/>
      <c r="D419" s="221"/>
      <c r="E419" s="218"/>
      <c r="F419" s="52" t="s">
        <v>212</v>
      </c>
      <c r="G419" s="227" t="s">
        <v>471</v>
      </c>
      <c r="H419" s="52" t="s">
        <v>211</v>
      </c>
      <c r="I419" s="342">
        <v>73000</v>
      </c>
      <c r="J419" s="342">
        <f>K419-I419</f>
        <v>25000</v>
      </c>
      <c r="K419" s="342">
        <v>98000</v>
      </c>
      <c r="L419" s="47">
        <v>108900</v>
      </c>
      <c r="M419" s="47">
        <v>108900</v>
      </c>
      <c r="N419" s="39"/>
      <c r="O419" s="242"/>
    </row>
    <row r="420" spans="1:18" ht="20.100000000000001" hidden="1" customHeight="1" x14ac:dyDescent="0.25">
      <c r="A420" s="221"/>
      <c r="B420" s="221"/>
      <c r="C420" s="221"/>
      <c r="D420" s="221"/>
      <c r="E420" s="218" t="s">
        <v>213</v>
      </c>
      <c r="F420" s="52"/>
      <c r="G420" s="227" t="s">
        <v>471</v>
      </c>
      <c r="H420" s="52" t="s">
        <v>214</v>
      </c>
      <c r="I420" s="342">
        <f>I421</f>
        <v>40000</v>
      </c>
      <c r="J420" s="342">
        <f>J421</f>
        <v>60000</v>
      </c>
      <c r="K420" s="342">
        <f>K421</f>
        <v>100000</v>
      </c>
      <c r="L420" s="47">
        <f>L421</f>
        <v>8680</v>
      </c>
      <c r="M420" s="47">
        <f>M421</f>
        <v>8680</v>
      </c>
      <c r="N420" s="39"/>
      <c r="O420" s="242"/>
    </row>
    <row r="421" spans="1:18" ht="20.100000000000001" hidden="1" customHeight="1" x14ac:dyDescent="0.25">
      <c r="A421" s="221"/>
      <c r="B421" s="221"/>
      <c r="C421" s="221"/>
      <c r="D421" s="221"/>
      <c r="E421" s="218"/>
      <c r="F421" s="52" t="s">
        <v>215</v>
      </c>
      <c r="G421" s="227" t="s">
        <v>471</v>
      </c>
      <c r="H421" s="52" t="s">
        <v>214</v>
      </c>
      <c r="I421" s="342">
        <v>40000</v>
      </c>
      <c r="J421" s="342">
        <f>K421-I421</f>
        <v>60000</v>
      </c>
      <c r="K421" s="342">
        <v>100000</v>
      </c>
      <c r="L421" s="47">
        <v>8680</v>
      </c>
      <c r="M421" s="47">
        <v>8680</v>
      </c>
      <c r="N421" s="39"/>
      <c r="O421" s="242"/>
    </row>
    <row r="422" spans="1:18" ht="20.100000000000001" hidden="1" customHeight="1" x14ac:dyDescent="0.25">
      <c r="A422" s="221"/>
      <c r="B422" s="221"/>
      <c r="C422" s="221"/>
      <c r="D422" s="221"/>
      <c r="E422" s="218" t="s">
        <v>216</v>
      </c>
      <c r="F422" s="52"/>
      <c r="G422" s="227" t="s">
        <v>471</v>
      </c>
      <c r="H422" s="52" t="s">
        <v>217</v>
      </c>
      <c r="I422" s="342">
        <f>I423+I424</f>
        <v>550000</v>
      </c>
      <c r="J422" s="342">
        <f>J423+J424</f>
        <v>0</v>
      </c>
      <c r="K422" s="342">
        <f>K423+K424</f>
        <v>550000</v>
      </c>
      <c r="L422" s="47">
        <f>L423+L424</f>
        <v>447920</v>
      </c>
      <c r="M422" s="47">
        <f>M423+M424</f>
        <v>447920</v>
      </c>
      <c r="N422" s="39"/>
      <c r="O422" s="242"/>
    </row>
    <row r="423" spans="1:18" s="65" customFormat="1" ht="20.100000000000001" hidden="1" customHeight="1" x14ac:dyDescent="0.25">
      <c r="A423" s="221"/>
      <c r="B423" s="221"/>
      <c r="C423" s="221"/>
      <c r="D423" s="221"/>
      <c r="E423" s="218"/>
      <c r="F423" s="52" t="s">
        <v>218</v>
      </c>
      <c r="G423" s="227" t="s">
        <v>471</v>
      </c>
      <c r="H423" s="52" t="s">
        <v>217</v>
      </c>
      <c r="I423" s="342">
        <v>550000</v>
      </c>
      <c r="J423" s="342">
        <f>K423-I423</f>
        <v>0</v>
      </c>
      <c r="K423" s="342">
        <v>550000</v>
      </c>
      <c r="L423" s="63">
        <v>427920</v>
      </c>
      <c r="M423" s="63">
        <v>427920</v>
      </c>
      <c r="N423" s="39"/>
      <c r="O423" s="242"/>
      <c r="P423" s="64"/>
    </row>
    <row r="424" spans="1:18" ht="20.100000000000001" hidden="1" customHeight="1" x14ac:dyDescent="0.25">
      <c r="A424" s="221"/>
      <c r="B424" s="221"/>
      <c r="C424" s="221"/>
      <c r="D424" s="221"/>
      <c r="E424" s="218"/>
      <c r="F424" s="52" t="s">
        <v>383</v>
      </c>
      <c r="G424" s="227" t="s">
        <v>471</v>
      </c>
      <c r="H424" s="52" t="s">
        <v>217</v>
      </c>
      <c r="I424" s="342">
        <v>0</v>
      </c>
      <c r="J424" s="342">
        <f>K424-I424</f>
        <v>0</v>
      </c>
      <c r="K424" s="342">
        <v>0</v>
      </c>
      <c r="L424" s="47">
        <v>20000</v>
      </c>
      <c r="M424" s="47">
        <v>20000</v>
      </c>
      <c r="N424" s="39"/>
      <c r="O424" s="242"/>
    </row>
    <row r="425" spans="1:18" ht="20.100000000000001" hidden="1" customHeight="1" x14ac:dyDescent="0.25">
      <c r="A425" s="221"/>
      <c r="B425" s="221"/>
      <c r="C425" s="221"/>
      <c r="D425" s="221">
        <v>3238</v>
      </c>
      <c r="E425" s="221"/>
      <c r="F425" s="58"/>
      <c r="G425" s="227" t="s">
        <v>471</v>
      </c>
      <c r="H425" s="52" t="s">
        <v>41</v>
      </c>
      <c r="I425" s="342">
        <f t="shared" ref="I425:M426" si="78">I426</f>
        <v>37250</v>
      </c>
      <c r="J425" s="342">
        <f t="shared" si="78"/>
        <v>50000</v>
      </c>
      <c r="K425" s="342">
        <f t="shared" si="78"/>
        <v>87250</v>
      </c>
      <c r="L425" s="47">
        <f t="shared" si="78"/>
        <v>33350</v>
      </c>
      <c r="M425" s="47">
        <f t="shared" si="78"/>
        <v>33350</v>
      </c>
      <c r="N425" s="39"/>
      <c r="O425" s="242"/>
      <c r="Q425" s="26"/>
      <c r="R425" s="26"/>
    </row>
    <row r="426" spans="1:18" ht="20.100000000000001" hidden="1" customHeight="1" x14ac:dyDescent="0.25">
      <c r="A426" s="221"/>
      <c r="B426" s="221"/>
      <c r="C426" s="221"/>
      <c r="D426" s="221"/>
      <c r="E426" s="218" t="s">
        <v>220</v>
      </c>
      <c r="F426" s="52"/>
      <c r="G426" s="227" t="s">
        <v>471</v>
      </c>
      <c r="H426" s="52" t="s">
        <v>221</v>
      </c>
      <c r="I426" s="342">
        <f t="shared" si="78"/>
        <v>37250</v>
      </c>
      <c r="J426" s="342">
        <f t="shared" si="78"/>
        <v>50000</v>
      </c>
      <c r="K426" s="342">
        <f t="shared" si="78"/>
        <v>87250</v>
      </c>
      <c r="L426" s="47">
        <f t="shared" si="78"/>
        <v>33350</v>
      </c>
      <c r="M426" s="47">
        <f t="shared" si="78"/>
        <v>33350</v>
      </c>
      <c r="N426" s="39"/>
      <c r="O426" s="242"/>
      <c r="Q426" s="26"/>
      <c r="R426" s="26"/>
    </row>
    <row r="427" spans="1:18" ht="20.100000000000001" hidden="1" customHeight="1" x14ac:dyDescent="0.25">
      <c r="A427" s="221"/>
      <c r="B427" s="221"/>
      <c r="C427" s="221"/>
      <c r="D427" s="221"/>
      <c r="E427" s="218"/>
      <c r="F427" s="52" t="s">
        <v>222</v>
      </c>
      <c r="G427" s="227" t="s">
        <v>471</v>
      </c>
      <c r="H427" s="52" t="s">
        <v>221</v>
      </c>
      <c r="I427" s="342">
        <v>37250</v>
      </c>
      <c r="J427" s="342">
        <f>K427-I427</f>
        <v>50000</v>
      </c>
      <c r="K427" s="342">
        <v>87250</v>
      </c>
      <c r="L427" s="47">
        <v>33350</v>
      </c>
      <c r="M427" s="47">
        <v>33350</v>
      </c>
      <c r="N427" s="39"/>
      <c r="O427" s="242"/>
      <c r="Q427" s="26"/>
      <c r="R427" s="26"/>
    </row>
    <row r="428" spans="1:18" ht="20.100000000000001" hidden="1" customHeight="1" x14ac:dyDescent="0.25">
      <c r="A428" s="221"/>
      <c r="B428" s="221"/>
      <c r="C428" s="221"/>
      <c r="D428" s="221">
        <v>3239</v>
      </c>
      <c r="E428" s="221"/>
      <c r="F428" s="58"/>
      <c r="G428" s="227" t="s">
        <v>471</v>
      </c>
      <c r="H428" s="52" t="s">
        <v>42</v>
      </c>
      <c r="I428" s="342">
        <f>I429+I432+I434+I436</f>
        <v>400800</v>
      </c>
      <c r="J428" s="342">
        <f>J429+J432+J434+J436</f>
        <v>15000</v>
      </c>
      <c r="K428" s="342">
        <f>K429+K432+K434+K436</f>
        <v>415800</v>
      </c>
      <c r="L428" s="47">
        <f>L429+L432+L434+L436</f>
        <v>325600</v>
      </c>
      <c r="M428" s="47">
        <f>M429+M432+M434+M436</f>
        <v>325600</v>
      </c>
      <c r="N428" s="39"/>
      <c r="O428" s="242"/>
      <c r="Q428" s="26"/>
      <c r="R428" s="26"/>
    </row>
    <row r="429" spans="1:18" ht="30" hidden="1" customHeight="1" x14ac:dyDescent="0.25">
      <c r="A429" s="221"/>
      <c r="B429" s="221"/>
      <c r="C429" s="221"/>
      <c r="D429" s="221"/>
      <c r="E429" s="218" t="s">
        <v>223</v>
      </c>
      <c r="F429" s="52"/>
      <c r="G429" s="227" t="s">
        <v>471</v>
      </c>
      <c r="H429" s="52" t="s">
        <v>224</v>
      </c>
      <c r="I429" s="342">
        <f>I430+I431</f>
        <v>40000</v>
      </c>
      <c r="J429" s="342">
        <f>J430+J431</f>
        <v>0</v>
      </c>
      <c r="K429" s="342">
        <f>K430+K431</f>
        <v>40000</v>
      </c>
      <c r="L429" s="47">
        <f>L430</f>
        <v>8250</v>
      </c>
      <c r="M429" s="47">
        <f>M430</f>
        <v>8250</v>
      </c>
      <c r="N429" s="39"/>
      <c r="O429" s="242"/>
      <c r="Q429" s="26"/>
      <c r="R429" s="26"/>
    </row>
    <row r="430" spans="1:18" ht="30" hidden="1" customHeight="1" x14ac:dyDescent="0.25">
      <c r="A430" s="221"/>
      <c r="B430" s="221"/>
      <c r="C430" s="221"/>
      <c r="D430" s="221"/>
      <c r="E430" s="218"/>
      <c r="F430" s="52" t="s">
        <v>225</v>
      </c>
      <c r="G430" s="227" t="s">
        <v>471</v>
      </c>
      <c r="H430" s="52" t="s">
        <v>224</v>
      </c>
      <c r="I430" s="342">
        <v>40000</v>
      </c>
      <c r="J430" s="342">
        <f>K430-I430</f>
        <v>0</v>
      </c>
      <c r="K430" s="342">
        <v>40000</v>
      </c>
      <c r="L430" s="47">
        <f>15000-6750</f>
        <v>8250</v>
      </c>
      <c r="M430" s="47">
        <f>15000-6750</f>
        <v>8250</v>
      </c>
      <c r="N430" s="39"/>
      <c r="O430" s="242"/>
      <c r="Q430" s="26"/>
      <c r="R430" s="26"/>
    </row>
    <row r="431" spans="1:18" s="205" customFormat="1" ht="30" hidden="1" customHeight="1" x14ac:dyDescent="0.25">
      <c r="A431" s="221"/>
      <c r="B431" s="221"/>
      <c r="C431" s="221"/>
      <c r="D431" s="221"/>
      <c r="E431" s="218"/>
      <c r="F431" s="52" t="s">
        <v>459</v>
      </c>
      <c r="G431" s="227" t="s">
        <v>471</v>
      </c>
      <c r="H431" s="52" t="s">
        <v>458</v>
      </c>
      <c r="I431" s="342">
        <v>0</v>
      </c>
      <c r="J431" s="342">
        <f>K431-I431</f>
        <v>0</v>
      </c>
      <c r="K431" s="342">
        <v>0</v>
      </c>
      <c r="L431" s="47"/>
      <c r="M431" s="47"/>
      <c r="N431" s="39"/>
      <c r="O431" s="242"/>
      <c r="P431" s="24"/>
    </row>
    <row r="432" spans="1:18" ht="32.25" hidden="1" customHeight="1" x14ac:dyDescent="0.25">
      <c r="A432" s="221"/>
      <c r="B432" s="221"/>
      <c r="C432" s="221"/>
      <c r="D432" s="221"/>
      <c r="E432" s="218" t="s">
        <v>226</v>
      </c>
      <c r="F432" s="52"/>
      <c r="G432" s="227" t="s">
        <v>471</v>
      </c>
      <c r="H432" s="52" t="s">
        <v>227</v>
      </c>
      <c r="I432" s="342">
        <f>I433</f>
        <v>16050</v>
      </c>
      <c r="J432" s="342">
        <f>J433</f>
        <v>0</v>
      </c>
      <c r="K432" s="342">
        <f>K433</f>
        <v>16050</v>
      </c>
      <c r="L432" s="47">
        <f>L433</f>
        <v>20000</v>
      </c>
      <c r="M432" s="47">
        <f>M433</f>
        <v>20000</v>
      </c>
      <c r="N432" s="39"/>
      <c r="O432" s="242"/>
      <c r="Q432" s="26"/>
      <c r="R432" s="26"/>
    </row>
    <row r="433" spans="1:18" ht="20.100000000000001" hidden="1" customHeight="1" x14ac:dyDescent="0.25">
      <c r="A433" s="221"/>
      <c r="B433" s="221"/>
      <c r="C433" s="221"/>
      <c r="D433" s="221"/>
      <c r="E433" s="218"/>
      <c r="F433" s="52" t="s">
        <v>228</v>
      </c>
      <c r="G433" s="227" t="s">
        <v>471</v>
      </c>
      <c r="H433" s="52" t="s">
        <v>227</v>
      </c>
      <c r="I433" s="342">
        <v>16050</v>
      </c>
      <c r="J433" s="342">
        <f>K433-I433</f>
        <v>0</v>
      </c>
      <c r="K433" s="342">
        <v>16050</v>
      </c>
      <c r="L433" s="47">
        <v>20000</v>
      </c>
      <c r="M433" s="47">
        <v>20000</v>
      </c>
      <c r="N433" s="39"/>
      <c r="O433" s="242"/>
      <c r="Q433" s="26"/>
      <c r="R433" s="26"/>
    </row>
    <row r="434" spans="1:18" ht="20.100000000000001" hidden="1" customHeight="1" x14ac:dyDescent="0.25">
      <c r="A434" s="221"/>
      <c r="B434" s="221"/>
      <c r="C434" s="221"/>
      <c r="D434" s="221"/>
      <c r="E434" s="218" t="s">
        <v>229</v>
      </c>
      <c r="F434" s="52"/>
      <c r="G434" s="227" t="s">
        <v>471</v>
      </c>
      <c r="H434" s="52" t="s">
        <v>230</v>
      </c>
      <c r="I434" s="342">
        <f>I435</f>
        <v>35750</v>
      </c>
      <c r="J434" s="342">
        <f>J435</f>
        <v>15000</v>
      </c>
      <c r="K434" s="342">
        <f>K435</f>
        <v>50750</v>
      </c>
      <c r="L434" s="47">
        <f>L435</f>
        <v>56000</v>
      </c>
      <c r="M434" s="47">
        <f>M435</f>
        <v>56000</v>
      </c>
      <c r="N434" s="39"/>
      <c r="O434" s="242"/>
      <c r="Q434" s="26"/>
      <c r="R434" s="26"/>
    </row>
    <row r="435" spans="1:18" ht="20.100000000000001" hidden="1" customHeight="1" x14ac:dyDescent="0.25">
      <c r="A435" s="221"/>
      <c r="B435" s="221"/>
      <c r="C435" s="221"/>
      <c r="D435" s="221"/>
      <c r="E435" s="218"/>
      <c r="F435" s="52" t="s">
        <v>231</v>
      </c>
      <c r="G435" s="227" t="s">
        <v>471</v>
      </c>
      <c r="H435" s="52" t="s">
        <v>230</v>
      </c>
      <c r="I435" s="342">
        <v>35750</v>
      </c>
      <c r="J435" s="342">
        <f>K435-I435</f>
        <v>15000</v>
      </c>
      <c r="K435" s="342">
        <v>50750</v>
      </c>
      <c r="L435" s="47">
        <v>56000</v>
      </c>
      <c r="M435" s="47">
        <v>56000</v>
      </c>
      <c r="N435" s="39"/>
      <c r="O435" s="242"/>
      <c r="Q435" s="26"/>
      <c r="R435" s="26"/>
    </row>
    <row r="436" spans="1:18" ht="20.100000000000001" hidden="1" customHeight="1" x14ac:dyDescent="0.25">
      <c r="A436" s="221"/>
      <c r="B436" s="221"/>
      <c r="C436" s="221"/>
      <c r="D436" s="221"/>
      <c r="E436" s="218" t="s">
        <v>232</v>
      </c>
      <c r="F436" s="52"/>
      <c r="G436" s="227" t="s">
        <v>471</v>
      </c>
      <c r="H436" s="52" t="s">
        <v>233</v>
      </c>
      <c r="I436" s="342">
        <f>I437+I438+I439+I440+I441</f>
        <v>309000</v>
      </c>
      <c r="J436" s="342">
        <f>J437+J438+J439+J440+J441</f>
        <v>0</v>
      </c>
      <c r="K436" s="342">
        <f>K437+K438+K439+K440+K441</f>
        <v>309000</v>
      </c>
      <c r="L436" s="47">
        <f>L437+L438+L439+L440+L441</f>
        <v>241350</v>
      </c>
      <c r="M436" s="47">
        <f>M437+M438+M439+M440+M441</f>
        <v>241350</v>
      </c>
      <c r="N436" s="39"/>
      <c r="O436" s="242"/>
      <c r="P436" s="50"/>
      <c r="Q436" s="26"/>
      <c r="R436" s="26"/>
    </row>
    <row r="437" spans="1:18" ht="30" hidden="1" customHeight="1" x14ac:dyDescent="0.25">
      <c r="A437" s="221"/>
      <c r="B437" s="221"/>
      <c r="C437" s="221"/>
      <c r="D437" s="221"/>
      <c r="E437" s="218"/>
      <c r="F437" s="52" t="s">
        <v>234</v>
      </c>
      <c r="G437" s="227" t="s">
        <v>471</v>
      </c>
      <c r="H437" s="52" t="s">
        <v>235</v>
      </c>
      <c r="I437" s="342">
        <v>80000</v>
      </c>
      <c r="J437" s="342">
        <f>K437-I437</f>
        <v>0</v>
      </c>
      <c r="K437" s="342">
        <v>80000</v>
      </c>
      <c r="L437" s="47">
        <v>70000</v>
      </c>
      <c r="M437" s="47">
        <v>70000</v>
      </c>
      <c r="N437" s="39"/>
      <c r="O437" s="242"/>
      <c r="P437" s="50"/>
      <c r="Q437" s="26"/>
      <c r="R437" s="26"/>
    </row>
    <row r="438" spans="1:18" ht="30" hidden="1" customHeight="1" x14ac:dyDescent="0.25">
      <c r="A438" s="221"/>
      <c r="B438" s="221"/>
      <c r="C438" s="221"/>
      <c r="D438" s="221"/>
      <c r="E438" s="218"/>
      <c r="F438" s="52" t="s">
        <v>236</v>
      </c>
      <c r="G438" s="227" t="s">
        <v>471</v>
      </c>
      <c r="H438" s="52" t="s">
        <v>237</v>
      </c>
      <c r="I438" s="342">
        <v>50000</v>
      </c>
      <c r="J438" s="342">
        <f>K438-I438</f>
        <v>0</v>
      </c>
      <c r="K438" s="342">
        <v>50000</v>
      </c>
      <c r="L438" s="47">
        <v>30000</v>
      </c>
      <c r="M438" s="47">
        <v>30000</v>
      </c>
      <c r="N438" s="39"/>
      <c r="O438" s="242"/>
      <c r="P438" s="50"/>
      <c r="Q438" s="26"/>
      <c r="R438" s="26"/>
    </row>
    <row r="439" spans="1:18" ht="30" hidden="1" customHeight="1" x14ac:dyDescent="0.25">
      <c r="A439" s="221"/>
      <c r="B439" s="221"/>
      <c r="C439" s="221"/>
      <c r="D439" s="221"/>
      <c r="E439" s="218"/>
      <c r="F439" s="52" t="s">
        <v>238</v>
      </c>
      <c r="G439" s="227" t="s">
        <v>471</v>
      </c>
      <c r="H439" s="52" t="s">
        <v>239</v>
      </c>
      <c r="I439" s="342">
        <v>70000</v>
      </c>
      <c r="J439" s="342">
        <f>K439-I439</f>
        <v>0</v>
      </c>
      <c r="K439" s="342">
        <v>70000</v>
      </c>
      <c r="L439" s="47">
        <f>50000-10000</f>
        <v>40000</v>
      </c>
      <c r="M439" s="47">
        <f>50000-10000</f>
        <v>40000</v>
      </c>
      <c r="N439" s="39"/>
      <c r="O439" s="242"/>
      <c r="P439" s="50"/>
      <c r="Q439" s="26"/>
      <c r="R439" s="26"/>
    </row>
    <row r="440" spans="1:18" ht="30" hidden="1" customHeight="1" x14ac:dyDescent="0.25">
      <c r="A440" s="221"/>
      <c r="B440" s="221"/>
      <c r="C440" s="221"/>
      <c r="D440" s="221"/>
      <c r="E440" s="218"/>
      <c r="F440" s="52" t="s">
        <v>240</v>
      </c>
      <c r="G440" s="227" t="s">
        <v>471</v>
      </c>
      <c r="H440" s="52" t="s">
        <v>241</v>
      </c>
      <c r="I440" s="342">
        <v>90000</v>
      </c>
      <c r="J440" s="342">
        <f>K440-I440</f>
        <v>0</v>
      </c>
      <c r="K440" s="342">
        <f>70000+20000</f>
        <v>90000</v>
      </c>
      <c r="L440" s="47">
        <v>86350</v>
      </c>
      <c r="M440" s="47">
        <v>86350</v>
      </c>
      <c r="N440" s="39"/>
      <c r="O440" s="242"/>
      <c r="P440" s="50"/>
      <c r="Q440" s="26"/>
      <c r="R440" s="26"/>
    </row>
    <row r="441" spans="1:18" ht="30" hidden="1" customHeight="1" x14ac:dyDescent="0.25">
      <c r="A441" s="221"/>
      <c r="B441" s="221"/>
      <c r="C441" s="221"/>
      <c r="D441" s="221"/>
      <c r="E441" s="218"/>
      <c r="F441" s="52" t="s">
        <v>242</v>
      </c>
      <c r="G441" s="227" t="s">
        <v>471</v>
      </c>
      <c r="H441" s="52" t="s">
        <v>243</v>
      </c>
      <c r="I441" s="342">
        <v>19000</v>
      </c>
      <c r="J441" s="342">
        <f>K441-I441</f>
        <v>0</v>
      </c>
      <c r="K441" s="342">
        <v>19000</v>
      </c>
      <c r="L441" s="47">
        <v>15000</v>
      </c>
      <c r="M441" s="47">
        <v>15000</v>
      </c>
      <c r="N441" s="39"/>
      <c r="O441" s="242"/>
      <c r="P441" s="50"/>
      <c r="Q441" s="26"/>
      <c r="R441" s="26"/>
    </row>
    <row r="442" spans="1:18" s="195" customFormat="1" ht="28.5" hidden="1" customHeight="1" x14ac:dyDescent="0.25">
      <c r="A442" s="221"/>
      <c r="B442" s="221"/>
      <c r="C442" s="219">
        <v>324</v>
      </c>
      <c r="D442" s="221"/>
      <c r="E442" s="218"/>
      <c r="F442" s="52"/>
      <c r="G442" s="227"/>
      <c r="H442" s="57" t="s">
        <v>43</v>
      </c>
      <c r="I442" s="341">
        <f t="shared" ref="I442:M444" si="79">I443</f>
        <v>0</v>
      </c>
      <c r="J442" s="341">
        <f t="shared" si="79"/>
        <v>0</v>
      </c>
      <c r="K442" s="341">
        <f t="shared" si="79"/>
        <v>0</v>
      </c>
      <c r="L442" s="192">
        <f t="shared" si="79"/>
        <v>25000</v>
      </c>
      <c r="M442" s="192">
        <f t="shared" si="79"/>
        <v>25000</v>
      </c>
      <c r="N442" s="39"/>
      <c r="O442" s="242"/>
      <c r="P442" s="193"/>
      <c r="Q442" s="194"/>
      <c r="R442" s="194"/>
    </row>
    <row r="443" spans="1:18" ht="30" hidden="1" customHeight="1" x14ac:dyDescent="0.25">
      <c r="A443" s="221"/>
      <c r="B443" s="221"/>
      <c r="C443" s="221"/>
      <c r="D443" s="221">
        <v>3241</v>
      </c>
      <c r="E443" s="218"/>
      <c r="F443" s="52"/>
      <c r="G443" s="227" t="s">
        <v>471</v>
      </c>
      <c r="H443" s="52" t="s">
        <v>43</v>
      </c>
      <c r="I443" s="342">
        <f t="shared" si="79"/>
        <v>0</v>
      </c>
      <c r="J443" s="342">
        <f t="shared" si="79"/>
        <v>0</v>
      </c>
      <c r="K443" s="342">
        <f t="shared" si="79"/>
        <v>0</v>
      </c>
      <c r="L443" s="53">
        <f t="shared" si="79"/>
        <v>25000</v>
      </c>
      <c r="M443" s="53">
        <f t="shared" si="79"/>
        <v>25000</v>
      </c>
      <c r="N443" s="39"/>
      <c r="O443" s="242"/>
      <c r="P443" s="50"/>
    </row>
    <row r="444" spans="1:18" ht="20.100000000000001" hidden="1" customHeight="1" x14ac:dyDescent="0.25">
      <c r="A444" s="221"/>
      <c r="B444" s="221"/>
      <c r="C444" s="221"/>
      <c r="D444" s="221"/>
      <c r="E444" s="218" t="s">
        <v>244</v>
      </c>
      <c r="F444" s="52"/>
      <c r="G444" s="227" t="s">
        <v>471</v>
      </c>
      <c r="H444" s="52" t="s">
        <v>245</v>
      </c>
      <c r="I444" s="342">
        <f t="shared" si="79"/>
        <v>0</v>
      </c>
      <c r="J444" s="342">
        <f t="shared" si="79"/>
        <v>0</v>
      </c>
      <c r="K444" s="342">
        <f t="shared" si="79"/>
        <v>0</v>
      </c>
      <c r="L444" s="53">
        <f t="shared" si="79"/>
        <v>25000</v>
      </c>
      <c r="M444" s="53">
        <f t="shared" si="79"/>
        <v>25000</v>
      </c>
      <c r="N444" s="39"/>
      <c r="O444" s="242"/>
    </row>
    <row r="445" spans="1:18" ht="36.75" hidden="1" customHeight="1" x14ac:dyDescent="0.25">
      <c r="A445" s="221"/>
      <c r="B445" s="221"/>
      <c r="C445" s="221"/>
      <c r="D445" s="221"/>
      <c r="E445" s="218"/>
      <c r="F445" s="52" t="s">
        <v>246</v>
      </c>
      <c r="G445" s="227" t="s">
        <v>471</v>
      </c>
      <c r="H445" s="52" t="s">
        <v>245</v>
      </c>
      <c r="I445" s="342">
        <v>0</v>
      </c>
      <c r="J445" s="342">
        <f>K445-I445</f>
        <v>0</v>
      </c>
      <c r="K445" s="342">
        <v>0</v>
      </c>
      <c r="L445" s="47">
        <v>25000</v>
      </c>
      <c r="M445" s="47">
        <v>25000</v>
      </c>
      <c r="N445" s="39"/>
      <c r="O445" s="242"/>
    </row>
    <row r="446" spans="1:18" s="191" customFormat="1" ht="20.100000000000001" customHeight="1" x14ac:dyDescent="0.25">
      <c r="A446" s="219"/>
      <c r="B446" s="219"/>
      <c r="C446" s="219">
        <v>329</v>
      </c>
      <c r="D446" s="219"/>
      <c r="E446" s="219"/>
      <c r="F446" s="56"/>
      <c r="G446" s="227" t="s">
        <v>471</v>
      </c>
      <c r="H446" s="57" t="s">
        <v>45</v>
      </c>
      <c r="I446" s="341">
        <f>I447+I450+I457+I460+I463+I472</f>
        <v>271900</v>
      </c>
      <c r="J446" s="341">
        <f>J447+J450+J457+J460+J463+J472</f>
        <v>30000</v>
      </c>
      <c r="K446" s="341">
        <f>K447+K450+K457+K460+K463+K472</f>
        <v>301900</v>
      </c>
      <c r="L446" s="189">
        <f>L447+L450+L457+L460+L463+L472</f>
        <v>242000</v>
      </c>
      <c r="M446" s="189">
        <f>M447+M450+M457+M460+M463+M472</f>
        <v>242000</v>
      </c>
      <c r="N446" s="39"/>
      <c r="O446" s="242"/>
      <c r="P446" s="190"/>
      <c r="Q446" s="190"/>
      <c r="R446" s="190"/>
    </row>
    <row r="447" spans="1:18" ht="30" hidden="1" customHeight="1" x14ac:dyDescent="0.25">
      <c r="A447" s="221"/>
      <c r="B447" s="221"/>
      <c r="C447" s="221"/>
      <c r="D447" s="221">
        <v>3291</v>
      </c>
      <c r="E447" s="221"/>
      <c r="F447" s="58"/>
      <c r="G447" s="227" t="s">
        <v>471</v>
      </c>
      <c r="H447" s="52" t="s">
        <v>248</v>
      </c>
      <c r="I447" s="342">
        <f t="shared" ref="I447:M448" si="80">I448</f>
        <v>65000</v>
      </c>
      <c r="J447" s="342">
        <f t="shared" si="80"/>
        <v>0</v>
      </c>
      <c r="K447" s="342">
        <f t="shared" si="80"/>
        <v>65000</v>
      </c>
      <c r="L447" s="47">
        <f t="shared" si="80"/>
        <v>87000</v>
      </c>
      <c r="M447" s="47">
        <f t="shared" si="80"/>
        <v>87000</v>
      </c>
      <c r="N447" s="39"/>
      <c r="O447" s="242"/>
    </row>
    <row r="448" spans="1:18" ht="30" hidden="1" customHeight="1" x14ac:dyDescent="0.25">
      <c r="A448" s="221"/>
      <c r="B448" s="221"/>
      <c r="C448" s="221"/>
      <c r="D448" s="221"/>
      <c r="E448" s="218" t="s">
        <v>249</v>
      </c>
      <c r="F448" s="52"/>
      <c r="G448" s="227" t="s">
        <v>471</v>
      </c>
      <c r="H448" s="52" t="s">
        <v>250</v>
      </c>
      <c r="I448" s="342">
        <f t="shared" si="80"/>
        <v>65000</v>
      </c>
      <c r="J448" s="342">
        <f t="shared" si="80"/>
        <v>0</v>
      </c>
      <c r="K448" s="342">
        <f t="shared" si="80"/>
        <v>65000</v>
      </c>
      <c r="L448" s="47">
        <f t="shared" si="80"/>
        <v>87000</v>
      </c>
      <c r="M448" s="47">
        <f t="shared" si="80"/>
        <v>87000</v>
      </c>
      <c r="N448" s="39"/>
      <c r="O448" s="242"/>
    </row>
    <row r="449" spans="1:18" ht="30" hidden="1" customHeight="1" x14ac:dyDescent="0.25">
      <c r="A449" s="221"/>
      <c r="B449" s="221"/>
      <c r="C449" s="221"/>
      <c r="D449" s="221"/>
      <c r="E449" s="218"/>
      <c r="F449" s="52" t="s">
        <v>251</v>
      </c>
      <c r="G449" s="227" t="s">
        <v>471</v>
      </c>
      <c r="H449" s="52" t="s">
        <v>250</v>
      </c>
      <c r="I449" s="342">
        <v>65000</v>
      </c>
      <c r="J449" s="342">
        <f>K449-I449</f>
        <v>0</v>
      </c>
      <c r="K449" s="342">
        <v>65000</v>
      </c>
      <c r="L449" s="47">
        <v>87000</v>
      </c>
      <c r="M449" s="47">
        <v>87000</v>
      </c>
      <c r="N449" s="39"/>
      <c r="O449" s="242"/>
    </row>
    <row r="450" spans="1:18" ht="20.100000000000001" hidden="1" customHeight="1" x14ac:dyDescent="0.25">
      <c r="A450" s="221"/>
      <c r="B450" s="221"/>
      <c r="C450" s="221"/>
      <c r="D450" s="221">
        <v>3292</v>
      </c>
      <c r="E450" s="221"/>
      <c r="F450" s="58"/>
      <c r="G450" s="227" t="s">
        <v>471</v>
      </c>
      <c r="H450" s="52" t="s">
        <v>47</v>
      </c>
      <c r="I450" s="342">
        <f>I451+I455+I453</f>
        <v>61900</v>
      </c>
      <c r="J450" s="342">
        <f>J451+J455+J453</f>
        <v>0</v>
      </c>
      <c r="K450" s="342">
        <f>K451+K455+K453</f>
        <v>61900</v>
      </c>
      <c r="L450" s="53">
        <f t="shared" ref="L450:M450" si="81">L451+L455+L453</f>
        <v>60000</v>
      </c>
      <c r="M450" s="53">
        <f t="shared" si="81"/>
        <v>60000</v>
      </c>
      <c r="N450" s="39"/>
      <c r="O450" s="242"/>
    </row>
    <row r="451" spans="1:18" ht="20.100000000000001" hidden="1" customHeight="1" x14ac:dyDescent="0.25">
      <c r="A451" s="221"/>
      <c r="B451" s="221"/>
      <c r="C451" s="221"/>
      <c r="D451" s="221"/>
      <c r="E451" s="218" t="s">
        <v>252</v>
      </c>
      <c r="F451" s="52"/>
      <c r="G451" s="227" t="s">
        <v>471</v>
      </c>
      <c r="H451" s="52" t="s">
        <v>253</v>
      </c>
      <c r="I451" s="342">
        <f>I452</f>
        <v>17900</v>
      </c>
      <c r="J451" s="342">
        <f>J452</f>
        <v>0</v>
      </c>
      <c r="K451" s="342">
        <f>K452</f>
        <v>17900</v>
      </c>
      <c r="L451" s="47">
        <f>L452</f>
        <v>20000</v>
      </c>
      <c r="M451" s="47">
        <f>M452</f>
        <v>20000</v>
      </c>
      <c r="N451" s="39"/>
      <c r="O451" s="242"/>
    </row>
    <row r="452" spans="1:18" ht="20.100000000000001" hidden="1" customHeight="1" x14ac:dyDescent="0.25">
      <c r="A452" s="221"/>
      <c r="B452" s="221"/>
      <c r="C452" s="221"/>
      <c r="D452" s="221"/>
      <c r="E452" s="218"/>
      <c r="F452" s="52" t="s">
        <v>254</v>
      </c>
      <c r="G452" s="227" t="s">
        <v>471</v>
      </c>
      <c r="H452" s="52" t="s">
        <v>253</v>
      </c>
      <c r="I452" s="342">
        <v>17900</v>
      </c>
      <c r="J452" s="342">
        <f>K452-I452</f>
        <v>0</v>
      </c>
      <c r="K452" s="342">
        <v>17900</v>
      </c>
      <c r="L452" s="47">
        <v>20000</v>
      </c>
      <c r="M452" s="47">
        <v>20000</v>
      </c>
      <c r="N452" s="39"/>
      <c r="O452" s="242"/>
    </row>
    <row r="453" spans="1:18" ht="20.100000000000001" hidden="1" customHeight="1" x14ac:dyDescent="0.25">
      <c r="A453" s="221"/>
      <c r="B453" s="221"/>
      <c r="C453" s="221"/>
      <c r="D453" s="221"/>
      <c r="E453" s="218" t="s">
        <v>378</v>
      </c>
      <c r="F453" s="52"/>
      <c r="G453" s="227" t="s">
        <v>471</v>
      </c>
      <c r="H453" s="52" t="s">
        <v>380</v>
      </c>
      <c r="I453" s="342">
        <f>I454</f>
        <v>18000</v>
      </c>
      <c r="J453" s="342">
        <f>J454</f>
        <v>0</v>
      </c>
      <c r="K453" s="342">
        <f>K454</f>
        <v>18000</v>
      </c>
      <c r="L453" s="53">
        <f t="shared" ref="L453:M453" si="82">L454</f>
        <v>15000</v>
      </c>
      <c r="M453" s="53">
        <f t="shared" si="82"/>
        <v>15000</v>
      </c>
      <c r="N453" s="39"/>
      <c r="O453" s="242"/>
    </row>
    <row r="454" spans="1:18" ht="20.100000000000001" hidden="1" customHeight="1" x14ac:dyDescent="0.25">
      <c r="A454" s="221"/>
      <c r="B454" s="221"/>
      <c r="C454" s="221"/>
      <c r="D454" s="221"/>
      <c r="E454" s="218"/>
      <c r="F454" s="52" t="s">
        <v>379</v>
      </c>
      <c r="G454" s="227" t="s">
        <v>471</v>
      </c>
      <c r="H454" s="52" t="s">
        <v>380</v>
      </c>
      <c r="I454" s="342">
        <v>18000</v>
      </c>
      <c r="J454" s="342">
        <f>K454-I454</f>
        <v>0</v>
      </c>
      <c r="K454" s="342">
        <v>18000</v>
      </c>
      <c r="L454" s="47">
        <v>15000</v>
      </c>
      <c r="M454" s="47">
        <v>15000</v>
      </c>
      <c r="N454" s="39"/>
      <c r="O454" s="242"/>
    </row>
    <row r="455" spans="1:18" ht="20.100000000000001" hidden="1" customHeight="1" x14ac:dyDescent="0.25">
      <c r="A455" s="221"/>
      <c r="B455" s="221"/>
      <c r="C455" s="221"/>
      <c r="D455" s="221"/>
      <c r="E455" s="218" t="s">
        <v>255</v>
      </c>
      <c r="F455" s="52"/>
      <c r="G455" s="227" t="s">
        <v>471</v>
      </c>
      <c r="H455" s="52" t="s">
        <v>256</v>
      </c>
      <c r="I455" s="342">
        <f>I456</f>
        <v>26000</v>
      </c>
      <c r="J455" s="342">
        <f>J456</f>
        <v>0</v>
      </c>
      <c r="K455" s="342">
        <f>K456</f>
        <v>26000</v>
      </c>
      <c r="L455" s="47">
        <f>L456</f>
        <v>25000</v>
      </c>
      <c r="M455" s="47">
        <f>M456</f>
        <v>25000</v>
      </c>
      <c r="N455" s="39"/>
      <c r="O455" s="242"/>
    </row>
    <row r="456" spans="1:18" ht="20.100000000000001" hidden="1" customHeight="1" x14ac:dyDescent="0.25">
      <c r="A456" s="221"/>
      <c r="B456" s="221"/>
      <c r="C456" s="221"/>
      <c r="D456" s="221"/>
      <c r="E456" s="218"/>
      <c r="F456" s="52" t="s">
        <v>257</v>
      </c>
      <c r="G456" s="227" t="s">
        <v>471</v>
      </c>
      <c r="H456" s="52" t="s">
        <v>256</v>
      </c>
      <c r="I456" s="342">
        <v>26000</v>
      </c>
      <c r="J456" s="342">
        <f>K456-I456</f>
        <v>0</v>
      </c>
      <c r="K456" s="342">
        <v>26000</v>
      </c>
      <c r="L456" s="47">
        <v>25000</v>
      </c>
      <c r="M456" s="47">
        <v>25000</v>
      </c>
      <c r="N456" s="39"/>
      <c r="O456" s="242"/>
    </row>
    <row r="457" spans="1:18" ht="20.100000000000001" hidden="1" customHeight="1" x14ac:dyDescent="0.25">
      <c r="A457" s="221"/>
      <c r="B457" s="221"/>
      <c r="C457" s="221"/>
      <c r="D457" s="221">
        <v>3293</v>
      </c>
      <c r="E457" s="221"/>
      <c r="F457" s="58"/>
      <c r="G457" s="227" t="s">
        <v>471</v>
      </c>
      <c r="H457" s="52" t="s">
        <v>48</v>
      </c>
      <c r="I457" s="342">
        <f t="shared" ref="I457:M458" si="83">I458</f>
        <v>40000</v>
      </c>
      <c r="J457" s="342">
        <f t="shared" si="83"/>
        <v>0</v>
      </c>
      <c r="K457" s="342">
        <f t="shared" si="83"/>
        <v>40000</v>
      </c>
      <c r="L457" s="47">
        <f t="shared" si="83"/>
        <v>30000</v>
      </c>
      <c r="M457" s="47">
        <f t="shared" si="83"/>
        <v>30000</v>
      </c>
      <c r="N457" s="39"/>
      <c r="O457" s="242"/>
    </row>
    <row r="458" spans="1:18" ht="20.100000000000001" hidden="1" customHeight="1" x14ac:dyDescent="0.25">
      <c r="A458" s="221"/>
      <c r="B458" s="221"/>
      <c r="C458" s="221"/>
      <c r="D458" s="221"/>
      <c r="E458" s="218" t="s">
        <v>258</v>
      </c>
      <c r="F458" s="52"/>
      <c r="G458" s="227" t="s">
        <v>471</v>
      </c>
      <c r="H458" s="52" t="s">
        <v>48</v>
      </c>
      <c r="I458" s="342">
        <f t="shared" si="83"/>
        <v>40000</v>
      </c>
      <c r="J458" s="342">
        <f t="shared" si="83"/>
        <v>0</v>
      </c>
      <c r="K458" s="342">
        <f t="shared" si="83"/>
        <v>40000</v>
      </c>
      <c r="L458" s="47">
        <f t="shared" si="83"/>
        <v>30000</v>
      </c>
      <c r="M458" s="47">
        <f t="shared" si="83"/>
        <v>30000</v>
      </c>
      <c r="N458" s="39"/>
      <c r="O458" s="242"/>
      <c r="P458" s="22"/>
      <c r="Q458" s="26"/>
      <c r="R458" s="26"/>
    </row>
    <row r="459" spans="1:18" ht="20.100000000000001" hidden="1" customHeight="1" x14ac:dyDescent="0.25">
      <c r="A459" s="221"/>
      <c r="B459" s="221"/>
      <c r="C459" s="221"/>
      <c r="D459" s="221"/>
      <c r="E459" s="218"/>
      <c r="F459" s="52" t="s">
        <v>259</v>
      </c>
      <c r="G459" s="227" t="s">
        <v>471</v>
      </c>
      <c r="H459" s="52" t="s">
        <v>48</v>
      </c>
      <c r="I459" s="342">
        <v>40000</v>
      </c>
      <c r="J459" s="342">
        <f>K459-I459</f>
        <v>0</v>
      </c>
      <c r="K459" s="342">
        <v>40000</v>
      </c>
      <c r="L459" s="47">
        <v>30000</v>
      </c>
      <c r="M459" s="47">
        <v>30000</v>
      </c>
      <c r="N459" s="39"/>
      <c r="O459" s="242"/>
      <c r="P459" s="22"/>
      <c r="Q459" s="26"/>
      <c r="R459" s="26"/>
    </row>
    <row r="460" spans="1:18" ht="20.100000000000001" hidden="1" customHeight="1" x14ac:dyDescent="0.25">
      <c r="A460" s="221"/>
      <c r="B460" s="221"/>
      <c r="C460" s="221"/>
      <c r="D460" s="221">
        <v>3294</v>
      </c>
      <c r="E460" s="221"/>
      <c r="F460" s="58"/>
      <c r="G460" s="227" t="s">
        <v>471</v>
      </c>
      <c r="H460" s="52" t="s">
        <v>49</v>
      </c>
      <c r="I460" s="342">
        <f t="shared" ref="I460:M461" si="84">I461</f>
        <v>13000</v>
      </c>
      <c r="J460" s="342">
        <f t="shared" si="84"/>
        <v>0</v>
      </c>
      <c r="K460" s="342">
        <f t="shared" si="84"/>
        <v>13000</v>
      </c>
      <c r="L460" s="47">
        <f t="shared" si="84"/>
        <v>10000</v>
      </c>
      <c r="M460" s="47">
        <f t="shared" si="84"/>
        <v>10000</v>
      </c>
      <c r="N460" s="39"/>
      <c r="O460" s="242"/>
      <c r="P460" s="22"/>
      <c r="Q460" s="26"/>
      <c r="R460" s="26"/>
    </row>
    <row r="461" spans="1:18" ht="20.100000000000001" hidden="1" customHeight="1" x14ac:dyDescent="0.25">
      <c r="A461" s="221"/>
      <c r="B461" s="221"/>
      <c r="C461" s="221"/>
      <c r="D461" s="221"/>
      <c r="E461" s="218" t="s">
        <v>260</v>
      </c>
      <c r="F461" s="52"/>
      <c r="G461" s="227" t="s">
        <v>471</v>
      </c>
      <c r="H461" s="52" t="s">
        <v>261</v>
      </c>
      <c r="I461" s="342">
        <f t="shared" si="84"/>
        <v>13000</v>
      </c>
      <c r="J461" s="342">
        <f t="shared" si="84"/>
        <v>0</v>
      </c>
      <c r="K461" s="342">
        <f t="shared" si="84"/>
        <v>13000</v>
      </c>
      <c r="L461" s="47">
        <f t="shared" si="84"/>
        <v>10000</v>
      </c>
      <c r="M461" s="47">
        <f t="shared" si="84"/>
        <v>10000</v>
      </c>
      <c r="N461" s="39"/>
      <c r="O461" s="242"/>
      <c r="P461" s="22"/>
      <c r="Q461" s="26"/>
      <c r="R461" s="26"/>
    </row>
    <row r="462" spans="1:18" ht="20.100000000000001" hidden="1" customHeight="1" x14ac:dyDescent="0.25">
      <c r="A462" s="221"/>
      <c r="B462" s="221"/>
      <c r="C462" s="221"/>
      <c r="D462" s="221"/>
      <c r="E462" s="218"/>
      <c r="F462" s="52" t="s">
        <v>262</v>
      </c>
      <c r="G462" s="227" t="s">
        <v>471</v>
      </c>
      <c r="H462" s="52" t="s">
        <v>261</v>
      </c>
      <c r="I462" s="342">
        <v>13000</v>
      </c>
      <c r="J462" s="342">
        <f>K462-I462</f>
        <v>0</v>
      </c>
      <c r="K462" s="342">
        <v>13000</v>
      </c>
      <c r="L462" s="47">
        <v>10000</v>
      </c>
      <c r="M462" s="47">
        <v>10000</v>
      </c>
      <c r="N462" s="39"/>
      <c r="O462" s="242"/>
      <c r="P462" s="22"/>
      <c r="Q462" s="26"/>
      <c r="R462" s="26"/>
    </row>
    <row r="463" spans="1:18" ht="20.100000000000001" hidden="1" customHeight="1" x14ac:dyDescent="0.25">
      <c r="A463" s="221"/>
      <c r="B463" s="221"/>
      <c r="C463" s="221"/>
      <c r="D463" s="221">
        <v>3295</v>
      </c>
      <c r="E463" s="221"/>
      <c r="F463" s="58"/>
      <c r="G463" s="227" t="s">
        <v>471</v>
      </c>
      <c r="H463" s="52" t="s">
        <v>50</v>
      </c>
      <c r="I463" s="342">
        <f>I466+I468+I464</f>
        <v>72000</v>
      </c>
      <c r="J463" s="342">
        <f t="shared" ref="J463:K463" si="85">J466+J468+J464</f>
        <v>0</v>
      </c>
      <c r="K463" s="342">
        <f t="shared" si="85"/>
        <v>72000</v>
      </c>
      <c r="L463" s="47">
        <f>L466+L468</f>
        <v>50000</v>
      </c>
      <c r="M463" s="47">
        <f>M466+M468</f>
        <v>50000</v>
      </c>
      <c r="N463" s="39"/>
      <c r="O463" s="242"/>
      <c r="P463" s="22"/>
      <c r="Q463" s="26"/>
      <c r="R463" s="26"/>
    </row>
    <row r="464" spans="1:18" ht="20.100000000000001" hidden="1" customHeight="1" x14ac:dyDescent="0.2">
      <c r="A464" s="221"/>
      <c r="B464" s="221"/>
      <c r="C464" s="221"/>
      <c r="D464" s="221"/>
      <c r="E464" s="114">
        <v>32953</v>
      </c>
      <c r="F464" s="114"/>
      <c r="G464" s="227" t="s">
        <v>471</v>
      </c>
      <c r="H464" s="115" t="s">
        <v>477</v>
      </c>
      <c r="I464" s="342">
        <f>I465</f>
        <v>0</v>
      </c>
      <c r="J464" s="342">
        <f t="shared" ref="J464:K464" si="86">J465</f>
        <v>0</v>
      </c>
      <c r="K464" s="342">
        <f t="shared" si="86"/>
        <v>0</v>
      </c>
      <c r="L464" s="47"/>
      <c r="M464" s="47"/>
      <c r="N464" s="39"/>
      <c r="O464" s="242"/>
      <c r="P464" s="22"/>
      <c r="Q464" s="26"/>
      <c r="R464" s="26"/>
    </row>
    <row r="465" spans="1:18" ht="20.100000000000001" hidden="1" customHeight="1" x14ac:dyDescent="0.2">
      <c r="A465" s="221"/>
      <c r="B465" s="221"/>
      <c r="C465" s="221"/>
      <c r="D465" s="221"/>
      <c r="E465" s="114"/>
      <c r="F465" s="114">
        <v>329530</v>
      </c>
      <c r="G465" s="227" t="s">
        <v>471</v>
      </c>
      <c r="H465" s="115" t="s">
        <v>477</v>
      </c>
      <c r="I465" s="342">
        <v>0</v>
      </c>
      <c r="J465" s="342">
        <f>K465-I465</f>
        <v>0</v>
      </c>
      <c r="K465" s="342">
        <v>0</v>
      </c>
      <c r="L465" s="47"/>
      <c r="M465" s="47"/>
      <c r="N465" s="39"/>
      <c r="O465" s="242"/>
      <c r="P465" s="22"/>
      <c r="Q465" s="26"/>
      <c r="R465" s="26"/>
    </row>
    <row r="466" spans="1:18" ht="30" hidden="1" customHeight="1" x14ac:dyDescent="0.25">
      <c r="A466" s="221"/>
      <c r="B466" s="221"/>
      <c r="C466" s="221"/>
      <c r="D466" s="221"/>
      <c r="E466" s="218" t="s">
        <v>263</v>
      </c>
      <c r="F466" s="52"/>
      <c r="G466" s="227" t="s">
        <v>471</v>
      </c>
      <c r="H466" s="52" t="s">
        <v>264</v>
      </c>
      <c r="I466" s="342">
        <f>I467</f>
        <v>33000</v>
      </c>
      <c r="J466" s="342">
        <f>J467</f>
        <v>0</v>
      </c>
      <c r="K466" s="342">
        <f>K467</f>
        <v>33000</v>
      </c>
      <c r="L466" s="47">
        <f>L467</f>
        <v>20000</v>
      </c>
      <c r="M466" s="47">
        <f>M467</f>
        <v>20000</v>
      </c>
      <c r="N466" s="39"/>
      <c r="O466" s="242"/>
      <c r="P466" s="22"/>
      <c r="Q466" s="26"/>
      <c r="R466" s="26"/>
    </row>
    <row r="467" spans="1:18" ht="30" hidden="1" customHeight="1" x14ac:dyDescent="0.25">
      <c r="A467" s="221"/>
      <c r="B467" s="221"/>
      <c r="C467" s="221"/>
      <c r="D467" s="221"/>
      <c r="E467" s="218"/>
      <c r="F467" s="52" t="s">
        <v>265</v>
      </c>
      <c r="G467" s="227" t="s">
        <v>471</v>
      </c>
      <c r="H467" s="52" t="s">
        <v>264</v>
      </c>
      <c r="I467" s="342">
        <v>33000</v>
      </c>
      <c r="J467" s="342">
        <f>K467-I467</f>
        <v>0</v>
      </c>
      <c r="K467" s="342">
        <v>33000</v>
      </c>
      <c r="L467" s="47">
        <v>20000</v>
      </c>
      <c r="M467" s="47">
        <v>20000</v>
      </c>
      <c r="N467" s="39"/>
      <c r="O467" s="242"/>
      <c r="P467" s="22"/>
      <c r="Q467" s="26"/>
      <c r="R467" s="26"/>
    </row>
    <row r="468" spans="1:18" ht="20.100000000000001" hidden="1" customHeight="1" x14ac:dyDescent="0.25">
      <c r="A468" s="221"/>
      <c r="B468" s="221"/>
      <c r="C468" s="221"/>
      <c r="D468" s="221"/>
      <c r="E468" s="218" t="s">
        <v>266</v>
      </c>
      <c r="F468" s="52"/>
      <c r="G468" s="227" t="s">
        <v>471</v>
      </c>
      <c r="H468" s="52" t="s">
        <v>267</v>
      </c>
      <c r="I468" s="342">
        <f>I469+I470</f>
        <v>39000</v>
      </c>
      <c r="J468" s="342">
        <f>J469+J470</f>
        <v>0</v>
      </c>
      <c r="K468" s="342">
        <f>K469+K470</f>
        <v>39000</v>
      </c>
      <c r="L468" s="47">
        <f>L469+L470</f>
        <v>30000</v>
      </c>
      <c r="M468" s="47">
        <f>M469+M470</f>
        <v>30000</v>
      </c>
      <c r="N468" s="39"/>
      <c r="O468" s="242"/>
      <c r="P468" s="22"/>
      <c r="Q468" s="26"/>
      <c r="R468" s="26"/>
    </row>
    <row r="469" spans="1:18" ht="30" hidden="1" customHeight="1" x14ac:dyDescent="0.25">
      <c r="A469" s="221"/>
      <c r="B469" s="221"/>
      <c r="C469" s="221"/>
      <c r="D469" s="221"/>
      <c r="E469" s="218"/>
      <c r="F469" s="52" t="s">
        <v>268</v>
      </c>
      <c r="G469" s="227" t="s">
        <v>471</v>
      </c>
      <c r="H469" s="52" t="s">
        <v>269</v>
      </c>
      <c r="I469" s="342">
        <v>24000</v>
      </c>
      <c r="J469" s="342">
        <f>K469-I469</f>
        <v>0</v>
      </c>
      <c r="K469" s="342">
        <v>24000</v>
      </c>
      <c r="L469" s="47">
        <v>24000</v>
      </c>
      <c r="M469" s="47">
        <v>24000</v>
      </c>
      <c r="N469" s="39"/>
      <c r="O469" s="242"/>
      <c r="P469" s="22"/>
      <c r="Q469" s="26"/>
      <c r="R469" s="26"/>
    </row>
    <row r="470" spans="1:18" ht="20.100000000000001" hidden="1" customHeight="1" x14ac:dyDescent="0.25">
      <c r="A470" s="221"/>
      <c r="B470" s="221"/>
      <c r="C470" s="221"/>
      <c r="D470" s="221"/>
      <c r="E470" s="218"/>
      <c r="F470" s="52" t="s">
        <v>270</v>
      </c>
      <c r="G470" s="227" t="s">
        <v>471</v>
      </c>
      <c r="H470" s="52" t="s">
        <v>326</v>
      </c>
      <c r="I470" s="342">
        <v>15000</v>
      </c>
      <c r="J470" s="342">
        <f>K470-I470</f>
        <v>0</v>
      </c>
      <c r="K470" s="342">
        <v>15000</v>
      </c>
      <c r="L470" s="47">
        <v>6000</v>
      </c>
      <c r="M470" s="47">
        <v>6000</v>
      </c>
      <c r="N470" s="39"/>
      <c r="O470" s="242"/>
      <c r="P470" s="22"/>
      <c r="Q470" s="26"/>
      <c r="R470" s="26"/>
    </row>
    <row r="471" spans="1:18" ht="20.100000000000001" hidden="1" customHeight="1" x14ac:dyDescent="0.25">
      <c r="A471" s="221"/>
      <c r="B471" s="221"/>
      <c r="C471" s="221"/>
      <c r="D471" s="221">
        <v>3296</v>
      </c>
      <c r="E471" s="221"/>
      <c r="F471" s="58"/>
      <c r="G471" s="227" t="s">
        <v>471</v>
      </c>
      <c r="H471" s="52" t="s">
        <v>272</v>
      </c>
      <c r="I471" s="342">
        <v>0</v>
      </c>
      <c r="J471" s="342">
        <v>0</v>
      </c>
      <c r="K471" s="342">
        <v>0</v>
      </c>
      <c r="L471" s="47"/>
      <c r="M471" s="47"/>
      <c r="N471" s="39"/>
      <c r="O471" s="242"/>
      <c r="P471" s="22"/>
      <c r="Q471" s="26"/>
      <c r="R471" s="26"/>
    </row>
    <row r="472" spans="1:18" ht="20.100000000000001" hidden="1" customHeight="1" x14ac:dyDescent="0.25">
      <c r="A472" s="221"/>
      <c r="B472" s="221"/>
      <c r="C472" s="221"/>
      <c r="D472" s="221">
        <v>3299</v>
      </c>
      <c r="E472" s="221"/>
      <c r="F472" s="58"/>
      <c r="G472" s="227" t="s">
        <v>471</v>
      </c>
      <c r="H472" s="52" t="s">
        <v>45</v>
      </c>
      <c r="I472" s="342">
        <f>I474</f>
        <v>20000</v>
      </c>
      <c r="J472" s="342">
        <f>J474</f>
        <v>30000</v>
      </c>
      <c r="K472" s="342">
        <f>K474</f>
        <v>50000</v>
      </c>
      <c r="L472" s="47">
        <f>L474</f>
        <v>5000</v>
      </c>
      <c r="M472" s="47">
        <f>M474</f>
        <v>5000</v>
      </c>
      <c r="N472" s="39"/>
      <c r="O472" s="242"/>
      <c r="P472" s="22"/>
      <c r="Q472" s="26"/>
      <c r="R472" s="26"/>
    </row>
    <row r="473" spans="1:18" ht="30" hidden="1" customHeight="1" x14ac:dyDescent="0.25">
      <c r="A473" s="221"/>
      <c r="B473" s="221"/>
      <c r="C473" s="221"/>
      <c r="D473" s="221"/>
      <c r="E473" s="218" t="s">
        <v>273</v>
      </c>
      <c r="F473" s="52"/>
      <c r="G473" s="227" t="s">
        <v>471</v>
      </c>
      <c r="H473" s="52" t="s">
        <v>274</v>
      </c>
      <c r="I473" s="342">
        <v>0</v>
      </c>
      <c r="J473" s="342">
        <v>0</v>
      </c>
      <c r="K473" s="342">
        <v>0</v>
      </c>
      <c r="L473" s="47"/>
      <c r="M473" s="47"/>
      <c r="N473" s="39"/>
      <c r="O473" s="242"/>
      <c r="P473" s="22"/>
      <c r="Q473" s="26"/>
      <c r="R473" s="26"/>
    </row>
    <row r="474" spans="1:18" ht="20.100000000000001" hidden="1" customHeight="1" x14ac:dyDescent="0.25">
      <c r="A474" s="221"/>
      <c r="B474" s="221"/>
      <c r="C474" s="221"/>
      <c r="D474" s="221"/>
      <c r="E474" s="218" t="s">
        <v>275</v>
      </c>
      <c r="F474" s="52"/>
      <c r="G474" s="227" t="s">
        <v>471</v>
      </c>
      <c r="H474" s="52" t="s">
        <v>45</v>
      </c>
      <c r="I474" s="342">
        <f>I475</f>
        <v>20000</v>
      </c>
      <c r="J474" s="342">
        <f>J475</f>
        <v>30000</v>
      </c>
      <c r="K474" s="342">
        <f>K475</f>
        <v>50000</v>
      </c>
      <c r="L474" s="47">
        <f>L475</f>
        <v>5000</v>
      </c>
      <c r="M474" s="47">
        <f>M475</f>
        <v>5000</v>
      </c>
      <c r="N474" s="39"/>
      <c r="O474" s="242"/>
      <c r="P474" s="22"/>
      <c r="Q474" s="26"/>
      <c r="R474" s="26"/>
    </row>
    <row r="475" spans="1:18" ht="20.100000000000001" hidden="1" customHeight="1" x14ac:dyDescent="0.25">
      <c r="A475" s="221"/>
      <c r="B475" s="221"/>
      <c r="C475" s="221"/>
      <c r="D475" s="221"/>
      <c r="E475" s="218"/>
      <c r="F475" s="52" t="s">
        <v>276</v>
      </c>
      <c r="G475" s="227" t="s">
        <v>471</v>
      </c>
      <c r="H475" s="52" t="s">
        <v>45</v>
      </c>
      <c r="I475" s="342">
        <v>20000</v>
      </c>
      <c r="J475" s="342">
        <f>K475-I475</f>
        <v>30000</v>
      </c>
      <c r="K475" s="342">
        <v>50000</v>
      </c>
      <c r="L475" s="47">
        <v>5000</v>
      </c>
      <c r="M475" s="47">
        <v>5000</v>
      </c>
      <c r="N475" s="39"/>
      <c r="O475" s="242"/>
      <c r="P475" s="22"/>
      <c r="Q475" s="26"/>
      <c r="R475" s="26"/>
    </row>
    <row r="476" spans="1:18" s="33" customFormat="1" ht="20.100000000000001" customHeight="1" x14ac:dyDescent="0.25">
      <c r="A476" s="219"/>
      <c r="B476" s="219">
        <v>34</v>
      </c>
      <c r="C476" s="219"/>
      <c r="D476" s="219"/>
      <c r="E476" s="219"/>
      <c r="F476" s="56"/>
      <c r="G476" s="258"/>
      <c r="H476" s="57" t="s">
        <v>51</v>
      </c>
      <c r="I476" s="341">
        <f>I477</f>
        <v>20200</v>
      </c>
      <c r="J476" s="341">
        <f>J477</f>
        <v>1500</v>
      </c>
      <c r="K476" s="341">
        <f>K477</f>
        <v>21700</v>
      </c>
      <c r="L476" s="59">
        <f t="shared" ref="L476:M476" si="87">L477</f>
        <v>14600</v>
      </c>
      <c r="M476" s="59">
        <f t="shared" si="87"/>
        <v>14600</v>
      </c>
      <c r="N476" s="39"/>
      <c r="O476" s="242"/>
      <c r="P476" s="31"/>
      <c r="Q476" s="32"/>
      <c r="R476" s="32"/>
    </row>
    <row r="477" spans="1:18" s="191" customFormat="1" ht="20.100000000000001" customHeight="1" x14ac:dyDescent="0.25">
      <c r="A477" s="219"/>
      <c r="B477" s="219"/>
      <c r="C477" s="219">
        <v>343</v>
      </c>
      <c r="D477" s="219"/>
      <c r="E477" s="219"/>
      <c r="F477" s="56"/>
      <c r="G477" s="227" t="s">
        <v>471</v>
      </c>
      <c r="H477" s="57" t="s">
        <v>52</v>
      </c>
      <c r="I477" s="341">
        <f>I478+I483</f>
        <v>20200</v>
      </c>
      <c r="J477" s="341">
        <f>J478+J483</f>
        <v>1500</v>
      </c>
      <c r="K477" s="341">
        <f>K478+K483</f>
        <v>21700</v>
      </c>
      <c r="L477" s="192">
        <f t="shared" ref="L477:M477" si="88">L478+L483</f>
        <v>14600</v>
      </c>
      <c r="M477" s="192">
        <f t="shared" si="88"/>
        <v>14600</v>
      </c>
      <c r="N477" s="39"/>
      <c r="O477" s="242"/>
      <c r="P477" s="190"/>
      <c r="Q477" s="190"/>
      <c r="R477" s="190"/>
    </row>
    <row r="478" spans="1:18" ht="20.100000000000001" hidden="1" customHeight="1" x14ac:dyDescent="0.25">
      <c r="A478" s="221"/>
      <c r="B478" s="221"/>
      <c r="C478" s="221"/>
      <c r="D478" s="221">
        <v>3431</v>
      </c>
      <c r="E478" s="221"/>
      <c r="F478" s="58"/>
      <c r="G478" s="227" t="s">
        <v>471</v>
      </c>
      <c r="H478" s="52" t="s">
        <v>53</v>
      </c>
      <c r="I478" s="342">
        <f t="shared" ref="I478:M479" si="89">I479</f>
        <v>19700</v>
      </c>
      <c r="J478" s="342">
        <f t="shared" si="89"/>
        <v>1500</v>
      </c>
      <c r="K478" s="342">
        <f t="shared" si="89"/>
        <v>21200</v>
      </c>
      <c r="L478" s="47">
        <f t="shared" si="89"/>
        <v>14500</v>
      </c>
      <c r="M478" s="47">
        <f t="shared" si="89"/>
        <v>14500</v>
      </c>
      <c r="N478" s="39"/>
      <c r="O478" s="242"/>
    </row>
    <row r="479" spans="1:18" ht="20.100000000000001" hidden="1" customHeight="1" x14ac:dyDescent="0.25">
      <c r="A479" s="221"/>
      <c r="B479" s="221"/>
      <c r="C479" s="221"/>
      <c r="D479" s="221"/>
      <c r="E479" s="218" t="s">
        <v>277</v>
      </c>
      <c r="F479" s="52"/>
      <c r="G479" s="227" t="s">
        <v>471</v>
      </c>
      <c r="H479" s="52" t="s">
        <v>278</v>
      </c>
      <c r="I479" s="342">
        <f t="shared" si="89"/>
        <v>19700</v>
      </c>
      <c r="J479" s="342">
        <f t="shared" si="89"/>
        <v>1500</v>
      </c>
      <c r="K479" s="342">
        <f t="shared" si="89"/>
        <v>21200</v>
      </c>
      <c r="L479" s="47">
        <f t="shared" si="89"/>
        <v>14500</v>
      </c>
      <c r="M479" s="47">
        <f t="shared" si="89"/>
        <v>14500</v>
      </c>
      <c r="N479" s="39"/>
      <c r="O479" s="242"/>
    </row>
    <row r="480" spans="1:18" ht="20.100000000000001" hidden="1" customHeight="1" x14ac:dyDescent="0.25">
      <c r="A480" s="221"/>
      <c r="B480" s="221"/>
      <c r="C480" s="221"/>
      <c r="D480" s="221"/>
      <c r="E480" s="218"/>
      <c r="F480" s="52" t="s">
        <v>279</v>
      </c>
      <c r="G480" s="227" t="s">
        <v>471</v>
      </c>
      <c r="H480" s="52" t="s">
        <v>278</v>
      </c>
      <c r="I480" s="342">
        <v>19700</v>
      </c>
      <c r="J480" s="342">
        <f>K480-I480</f>
        <v>1500</v>
      </c>
      <c r="K480" s="342">
        <v>21200</v>
      </c>
      <c r="L480" s="47">
        <v>14500</v>
      </c>
      <c r="M480" s="47">
        <v>14500</v>
      </c>
      <c r="N480" s="39"/>
      <c r="O480" s="242"/>
    </row>
    <row r="481" spans="1:18" ht="20.100000000000001" hidden="1" customHeight="1" x14ac:dyDescent="0.25">
      <c r="A481" s="221"/>
      <c r="B481" s="221"/>
      <c r="C481" s="221"/>
      <c r="D481" s="221"/>
      <c r="E481" s="218" t="s">
        <v>280</v>
      </c>
      <c r="F481" s="52"/>
      <c r="G481" s="227" t="s">
        <v>471</v>
      </c>
      <c r="H481" s="52" t="s">
        <v>281</v>
      </c>
      <c r="I481" s="342"/>
      <c r="J481" s="342"/>
      <c r="K481" s="342"/>
      <c r="L481" s="47"/>
      <c r="M481" s="47"/>
      <c r="N481" s="39"/>
      <c r="O481" s="242"/>
    </row>
    <row r="482" spans="1:18" ht="20.100000000000001" hidden="1" customHeight="1" x14ac:dyDescent="0.25">
      <c r="A482" s="221"/>
      <c r="B482" s="221"/>
      <c r="C482" s="221"/>
      <c r="D482" s="221"/>
      <c r="E482" s="218"/>
      <c r="F482" s="52" t="s">
        <v>282</v>
      </c>
      <c r="G482" s="227" t="s">
        <v>471</v>
      </c>
      <c r="H482" s="52" t="s">
        <v>281</v>
      </c>
      <c r="I482" s="342"/>
      <c r="J482" s="342"/>
      <c r="K482" s="342"/>
      <c r="L482" s="47"/>
      <c r="M482" s="47"/>
      <c r="N482" s="39"/>
      <c r="O482" s="242"/>
    </row>
    <row r="483" spans="1:18" ht="20.100000000000001" hidden="1" customHeight="1" x14ac:dyDescent="0.25">
      <c r="A483" s="221"/>
      <c r="B483" s="221"/>
      <c r="C483" s="221"/>
      <c r="D483" s="221">
        <v>3433</v>
      </c>
      <c r="E483" s="218"/>
      <c r="F483" s="52"/>
      <c r="G483" s="227" t="s">
        <v>471</v>
      </c>
      <c r="H483" s="52" t="s">
        <v>54</v>
      </c>
      <c r="I483" s="342">
        <f t="shared" ref="I483:M484" si="90">I484</f>
        <v>500</v>
      </c>
      <c r="J483" s="342">
        <f t="shared" si="90"/>
        <v>0</v>
      </c>
      <c r="K483" s="342">
        <f t="shared" si="90"/>
        <v>500</v>
      </c>
      <c r="L483" s="47">
        <f t="shared" si="90"/>
        <v>100</v>
      </c>
      <c r="M483" s="47">
        <f t="shared" si="90"/>
        <v>100</v>
      </c>
      <c r="N483" s="39"/>
      <c r="O483" s="242"/>
    </row>
    <row r="484" spans="1:18" ht="20.100000000000001" hidden="1" customHeight="1" x14ac:dyDescent="0.25">
      <c r="A484" s="221"/>
      <c r="B484" s="221"/>
      <c r="C484" s="221"/>
      <c r="D484" s="221"/>
      <c r="E484" s="218" t="s">
        <v>283</v>
      </c>
      <c r="F484" s="52"/>
      <c r="G484" s="227" t="s">
        <v>471</v>
      </c>
      <c r="H484" s="52" t="s">
        <v>54</v>
      </c>
      <c r="I484" s="342">
        <f t="shared" si="90"/>
        <v>500</v>
      </c>
      <c r="J484" s="342">
        <f t="shared" si="90"/>
        <v>0</v>
      </c>
      <c r="K484" s="342">
        <f t="shared" si="90"/>
        <v>500</v>
      </c>
      <c r="L484" s="47">
        <f t="shared" si="90"/>
        <v>100</v>
      </c>
      <c r="M484" s="47">
        <f t="shared" si="90"/>
        <v>100</v>
      </c>
      <c r="N484" s="39"/>
      <c r="O484" s="242"/>
    </row>
    <row r="485" spans="1:18" ht="20.100000000000001" hidden="1" customHeight="1" x14ac:dyDescent="0.25">
      <c r="A485" s="221"/>
      <c r="B485" s="221"/>
      <c r="C485" s="221"/>
      <c r="D485" s="221"/>
      <c r="E485" s="218"/>
      <c r="F485" s="52" t="s">
        <v>284</v>
      </c>
      <c r="G485" s="227">
        <v>31</v>
      </c>
      <c r="H485" s="52" t="s">
        <v>54</v>
      </c>
      <c r="I485" s="342">
        <v>500</v>
      </c>
      <c r="J485" s="342">
        <f>K485-I485</f>
        <v>0</v>
      </c>
      <c r="K485" s="342">
        <v>500</v>
      </c>
      <c r="L485" s="47">
        <v>100</v>
      </c>
      <c r="M485" s="47">
        <v>100</v>
      </c>
      <c r="N485" s="39"/>
      <c r="O485" s="242"/>
    </row>
    <row r="486" spans="1:18" s="33" customFormat="1" ht="29.25" hidden="1" customHeight="1" x14ac:dyDescent="0.25">
      <c r="A486" s="219"/>
      <c r="B486" s="219">
        <v>37</v>
      </c>
      <c r="C486" s="219"/>
      <c r="D486" s="219"/>
      <c r="E486" s="219"/>
      <c r="F486" s="56"/>
      <c r="G486" s="227">
        <v>34</v>
      </c>
      <c r="H486" s="57" t="s">
        <v>55</v>
      </c>
      <c r="I486" s="341">
        <f t="shared" ref="I486:K489" si="91">I487</f>
        <v>0</v>
      </c>
      <c r="J486" s="341">
        <f t="shared" si="91"/>
        <v>0</v>
      </c>
      <c r="K486" s="341">
        <f t="shared" si="91"/>
        <v>0</v>
      </c>
      <c r="L486" s="44"/>
      <c r="M486" s="44"/>
      <c r="N486" s="39"/>
      <c r="O486" s="242"/>
      <c r="P486" s="31"/>
      <c r="Q486" s="32"/>
      <c r="R486" s="32"/>
    </row>
    <row r="487" spans="1:18" s="33" customFormat="1" ht="27" hidden="1" customHeight="1" x14ac:dyDescent="0.25">
      <c r="A487" s="219"/>
      <c r="B487" s="219"/>
      <c r="C487" s="219">
        <v>372</v>
      </c>
      <c r="D487" s="219"/>
      <c r="E487" s="219"/>
      <c r="F487" s="56"/>
      <c r="G487" s="227">
        <v>34</v>
      </c>
      <c r="H487" s="57" t="s">
        <v>327</v>
      </c>
      <c r="I487" s="341">
        <f t="shared" si="91"/>
        <v>0</v>
      </c>
      <c r="J487" s="341">
        <f t="shared" si="91"/>
        <v>0</v>
      </c>
      <c r="K487" s="341">
        <f t="shared" si="91"/>
        <v>0</v>
      </c>
      <c r="L487" s="44"/>
      <c r="M487" s="44"/>
      <c r="N487" s="39"/>
      <c r="O487" s="242"/>
      <c r="P487" s="31"/>
      <c r="Q487" s="32"/>
      <c r="R487" s="32"/>
    </row>
    <row r="488" spans="1:18" ht="20.100000000000001" hidden="1" customHeight="1" x14ac:dyDescent="0.25">
      <c r="A488" s="221"/>
      <c r="B488" s="221"/>
      <c r="C488" s="221"/>
      <c r="D488" s="221">
        <v>3721</v>
      </c>
      <c r="E488" s="221"/>
      <c r="F488" s="58"/>
      <c r="G488" s="227">
        <v>34</v>
      </c>
      <c r="H488" s="52" t="s">
        <v>285</v>
      </c>
      <c r="I488" s="342">
        <f t="shared" si="91"/>
        <v>0</v>
      </c>
      <c r="J488" s="342">
        <f t="shared" si="91"/>
        <v>0</v>
      </c>
      <c r="K488" s="342">
        <f t="shared" si="91"/>
        <v>0</v>
      </c>
      <c r="L488" s="44"/>
      <c r="M488" s="44"/>
      <c r="N488" s="39"/>
      <c r="O488" s="242"/>
    </row>
    <row r="489" spans="1:18" ht="20.100000000000001" hidden="1" customHeight="1" x14ac:dyDescent="0.25">
      <c r="A489" s="221"/>
      <c r="B489" s="221"/>
      <c r="C489" s="221"/>
      <c r="D489" s="221"/>
      <c r="E489" s="218" t="s">
        <v>286</v>
      </c>
      <c r="F489" s="52"/>
      <c r="G489" s="227">
        <v>34</v>
      </c>
      <c r="H489" s="52" t="s">
        <v>287</v>
      </c>
      <c r="I489" s="342">
        <f t="shared" si="91"/>
        <v>0</v>
      </c>
      <c r="J489" s="342">
        <f t="shared" si="91"/>
        <v>0</v>
      </c>
      <c r="K489" s="342">
        <f t="shared" si="91"/>
        <v>0</v>
      </c>
      <c r="L489" s="44"/>
      <c r="M489" s="44"/>
      <c r="N489" s="39"/>
      <c r="O489" s="242"/>
    </row>
    <row r="490" spans="1:18" ht="20.100000000000001" hidden="1" customHeight="1" x14ac:dyDescent="0.25">
      <c r="A490" s="221"/>
      <c r="B490" s="221"/>
      <c r="C490" s="221"/>
      <c r="D490" s="221"/>
      <c r="E490" s="218"/>
      <c r="F490" s="52" t="s">
        <v>288</v>
      </c>
      <c r="G490" s="227">
        <v>34</v>
      </c>
      <c r="H490" s="52" t="s">
        <v>287</v>
      </c>
      <c r="I490" s="342">
        <v>0</v>
      </c>
      <c r="J490" s="342">
        <v>0</v>
      </c>
      <c r="K490" s="342">
        <f>I490+J490</f>
        <v>0</v>
      </c>
      <c r="L490" s="44"/>
      <c r="M490" s="44"/>
      <c r="N490" s="39"/>
      <c r="O490" s="242"/>
    </row>
    <row r="491" spans="1:18" ht="20.100000000000001" hidden="1" customHeight="1" x14ac:dyDescent="0.25">
      <c r="A491" s="221"/>
      <c r="B491" s="219">
        <v>38</v>
      </c>
      <c r="C491" s="221"/>
      <c r="D491" s="221"/>
      <c r="E491" s="218"/>
      <c r="F491" s="52"/>
      <c r="G491" s="227"/>
      <c r="H491" s="57" t="s">
        <v>57</v>
      </c>
      <c r="I491" s="341">
        <f t="shared" ref="I491:K494" si="92">I492</f>
        <v>0</v>
      </c>
      <c r="J491" s="341">
        <f t="shared" si="92"/>
        <v>0</v>
      </c>
      <c r="K491" s="341">
        <f t="shared" si="92"/>
        <v>0</v>
      </c>
      <c r="L491" s="44">
        <f t="shared" ref="L491:M493" si="93">L492</f>
        <v>0</v>
      </c>
      <c r="M491" s="44">
        <f t="shared" si="93"/>
        <v>0</v>
      </c>
      <c r="N491" s="39"/>
      <c r="O491" s="242"/>
    </row>
    <row r="492" spans="1:18" s="33" customFormat="1" ht="20.100000000000001" hidden="1" customHeight="1" x14ac:dyDescent="0.25">
      <c r="A492" s="219"/>
      <c r="B492" s="219"/>
      <c r="C492" s="219">
        <v>381</v>
      </c>
      <c r="D492" s="219"/>
      <c r="E492" s="220"/>
      <c r="F492" s="57"/>
      <c r="G492" s="227"/>
      <c r="H492" s="57" t="s">
        <v>58</v>
      </c>
      <c r="I492" s="341">
        <f t="shared" si="92"/>
        <v>0</v>
      </c>
      <c r="J492" s="341">
        <f t="shared" si="92"/>
        <v>0</v>
      </c>
      <c r="K492" s="341">
        <f t="shared" si="92"/>
        <v>0</v>
      </c>
      <c r="L492" s="44">
        <f t="shared" si="93"/>
        <v>0</v>
      </c>
      <c r="M492" s="44">
        <f t="shared" si="93"/>
        <v>0</v>
      </c>
      <c r="N492" s="39"/>
      <c r="O492" s="242"/>
      <c r="P492" s="31"/>
      <c r="Q492" s="32"/>
      <c r="R492" s="32"/>
    </row>
    <row r="493" spans="1:18" ht="20.100000000000001" hidden="1" customHeight="1" x14ac:dyDescent="0.25">
      <c r="A493" s="221"/>
      <c r="B493" s="221"/>
      <c r="C493" s="221"/>
      <c r="D493" s="221">
        <v>3811</v>
      </c>
      <c r="E493" s="218"/>
      <c r="F493" s="52"/>
      <c r="G493" s="227">
        <v>34</v>
      </c>
      <c r="H493" s="52" t="s">
        <v>59</v>
      </c>
      <c r="I493" s="342">
        <f t="shared" si="92"/>
        <v>0</v>
      </c>
      <c r="J493" s="342">
        <f t="shared" si="92"/>
        <v>0</v>
      </c>
      <c r="K493" s="342">
        <f t="shared" si="92"/>
        <v>0</v>
      </c>
      <c r="L493" s="47">
        <f t="shared" si="93"/>
        <v>0</v>
      </c>
      <c r="M493" s="47">
        <f t="shared" si="93"/>
        <v>0</v>
      </c>
      <c r="N493" s="39"/>
      <c r="O493" s="242"/>
    </row>
    <row r="494" spans="1:18" ht="27" hidden="1" customHeight="1" x14ac:dyDescent="0.25">
      <c r="A494" s="221"/>
      <c r="B494" s="221"/>
      <c r="C494" s="221"/>
      <c r="D494" s="221"/>
      <c r="E494" s="218" t="s">
        <v>362</v>
      </c>
      <c r="F494" s="52"/>
      <c r="G494" s="227">
        <v>34</v>
      </c>
      <c r="H494" s="52" t="s">
        <v>363</v>
      </c>
      <c r="I494" s="342">
        <f t="shared" si="92"/>
        <v>0</v>
      </c>
      <c r="J494" s="342">
        <f t="shared" si="92"/>
        <v>0</v>
      </c>
      <c r="K494" s="342">
        <f t="shared" si="92"/>
        <v>0</v>
      </c>
      <c r="L494" s="53">
        <f t="shared" ref="L494:M494" si="94">L495</f>
        <v>0</v>
      </c>
      <c r="M494" s="53">
        <f t="shared" si="94"/>
        <v>0</v>
      </c>
      <c r="N494" s="39"/>
      <c r="O494" s="242"/>
    </row>
    <row r="495" spans="1:18" ht="28.5" hidden="1" customHeight="1" x14ac:dyDescent="0.25">
      <c r="A495" s="221"/>
      <c r="B495" s="221"/>
      <c r="C495" s="221"/>
      <c r="D495" s="221"/>
      <c r="E495" s="218"/>
      <c r="F495" s="52" t="s">
        <v>364</v>
      </c>
      <c r="G495" s="227">
        <v>34</v>
      </c>
      <c r="H495" s="52" t="s">
        <v>363</v>
      </c>
      <c r="I495" s="342">
        <v>0</v>
      </c>
      <c r="J495" s="342">
        <v>0</v>
      </c>
      <c r="K495" s="342">
        <f>I495+J495</f>
        <v>0</v>
      </c>
      <c r="L495" s="47">
        <v>0</v>
      </c>
      <c r="M495" s="47">
        <v>0</v>
      </c>
      <c r="N495" s="39"/>
      <c r="O495" s="242"/>
    </row>
    <row r="496" spans="1:18" ht="32.25" customHeight="1" x14ac:dyDescent="0.25">
      <c r="A496" s="292"/>
      <c r="B496" s="292"/>
      <c r="C496" s="292"/>
      <c r="D496" s="292"/>
      <c r="E496" s="292"/>
      <c r="F496" s="291"/>
      <c r="G496" s="294"/>
      <c r="H496" s="300" t="s">
        <v>328</v>
      </c>
      <c r="I496" s="339"/>
      <c r="J496" s="339"/>
      <c r="K496" s="339"/>
      <c r="L496" s="34"/>
      <c r="M496" s="34"/>
      <c r="N496" s="39"/>
      <c r="O496" s="242"/>
    </row>
    <row r="497" spans="1:18" ht="20.100000000000001" customHeight="1" x14ac:dyDescent="0.25">
      <c r="A497" s="221"/>
      <c r="B497" s="221"/>
      <c r="C497" s="221"/>
      <c r="D497" s="221"/>
      <c r="E497" s="221"/>
      <c r="F497" s="58"/>
      <c r="G497" s="227"/>
      <c r="H497" s="265" t="s">
        <v>290</v>
      </c>
      <c r="I497" s="342"/>
      <c r="J497" s="342"/>
      <c r="K497" s="342"/>
      <c r="L497" s="44"/>
      <c r="M497" s="44"/>
      <c r="N497" s="39"/>
      <c r="O497" s="242"/>
    </row>
    <row r="498" spans="1:18" s="33" customFormat="1" ht="20.100000000000001" customHeight="1" x14ac:dyDescent="0.25">
      <c r="A498" s="219">
        <v>4</v>
      </c>
      <c r="B498" s="219"/>
      <c r="C498" s="219"/>
      <c r="D498" s="219"/>
      <c r="E498" s="219"/>
      <c r="F498" s="56"/>
      <c r="G498" s="258"/>
      <c r="H498" s="57" t="s">
        <v>329</v>
      </c>
      <c r="I498" s="341">
        <f>I499+I504</f>
        <v>1593200</v>
      </c>
      <c r="J498" s="341">
        <f>J499+J504</f>
        <v>65000</v>
      </c>
      <c r="K498" s="341">
        <f>K499+K504</f>
        <v>1658200</v>
      </c>
      <c r="L498" s="59">
        <f t="shared" ref="L498:M498" si="95">L499+L504</f>
        <v>70900</v>
      </c>
      <c r="M498" s="59">
        <f t="shared" si="95"/>
        <v>85900</v>
      </c>
      <c r="N498" s="39"/>
      <c r="O498" s="242"/>
      <c r="P498" s="31"/>
      <c r="Q498" s="32"/>
      <c r="R498" s="32"/>
    </row>
    <row r="499" spans="1:18" s="33" customFormat="1" ht="30" customHeight="1" x14ac:dyDescent="0.25">
      <c r="A499" s="219"/>
      <c r="B499" s="219">
        <v>41</v>
      </c>
      <c r="C499" s="219"/>
      <c r="D499" s="219"/>
      <c r="E499" s="219"/>
      <c r="F499" s="56"/>
      <c r="G499" s="258"/>
      <c r="H499" s="57" t="s">
        <v>60</v>
      </c>
      <c r="I499" s="341">
        <f t="shared" ref="I499:M501" si="96">I500</f>
        <v>5000</v>
      </c>
      <c r="J499" s="341">
        <f t="shared" si="96"/>
        <v>5000</v>
      </c>
      <c r="K499" s="341">
        <f t="shared" si="96"/>
        <v>10000</v>
      </c>
      <c r="L499" s="59">
        <f t="shared" si="96"/>
        <v>5900</v>
      </c>
      <c r="M499" s="59">
        <f t="shared" si="96"/>
        <v>5900</v>
      </c>
      <c r="N499" s="39"/>
      <c r="O499" s="242"/>
      <c r="P499" s="41"/>
      <c r="Q499" s="32"/>
      <c r="R499" s="42"/>
    </row>
    <row r="500" spans="1:18" s="191" customFormat="1" ht="20.100000000000001" customHeight="1" x14ac:dyDescent="0.25">
      <c r="A500" s="219"/>
      <c r="B500" s="219"/>
      <c r="C500" s="219">
        <v>412</v>
      </c>
      <c r="D500" s="219"/>
      <c r="E500" s="219"/>
      <c r="F500" s="56"/>
      <c r="G500" s="227" t="s">
        <v>471</v>
      </c>
      <c r="H500" s="57" t="s">
        <v>330</v>
      </c>
      <c r="I500" s="341">
        <f t="shared" si="96"/>
        <v>5000</v>
      </c>
      <c r="J500" s="341">
        <f t="shared" si="96"/>
        <v>5000</v>
      </c>
      <c r="K500" s="341">
        <f t="shared" si="96"/>
        <v>10000</v>
      </c>
      <c r="L500" s="189">
        <f t="shared" ref="L500:M502" si="97">L501</f>
        <v>5900</v>
      </c>
      <c r="M500" s="189">
        <f t="shared" si="97"/>
        <v>5900</v>
      </c>
      <c r="N500" s="39"/>
      <c r="O500" s="242"/>
      <c r="P500" s="190"/>
      <c r="Q500" s="190"/>
      <c r="R500" s="190"/>
    </row>
    <row r="501" spans="1:18" ht="20.100000000000001" hidden="1" customHeight="1" x14ac:dyDescent="0.25">
      <c r="A501" s="221"/>
      <c r="B501" s="221"/>
      <c r="C501" s="221"/>
      <c r="D501" s="221">
        <v>4123</v>
      </c>
      <c r="E501" s="221"/>
      <c r="F501" s="58"/>
      <c r="G501" s="258" t="s">
        <v>471</v>
      </c>
      <c r="H501" s="52" t="s">
        <v>62</v>
      </c>
      <c r="I501" s="342">
        <f t="shared" si="96"/>
        <v>5000</v>
      </c>
      <c r="J501" s="342">
        <f t="shared" si="96"/>
        <v>5000</v>
      </c>
      <c r="K501" s="342">
        <f t="shared" si="96"/>
        <v>10000</v>
      </c>
      <c r="L501" s="47">
        <f t="shared" si="97"/>
        <v>5900</v>
      </c>
      <c r="M501" s="47">
        <f t="shared" si="97"/>
        <v>5900</v>
      </c>
      <c r="N501" s="39"/>
      <c r="O501" s="242"/>
    </row>
    <row r="502" spans="1:18" ht="19.5" hidden="1" customHeight="1" x14ac:dyDescent="0.25">
      <c r="A502" s="221"/>
      <c r="B502" s="221"/>
      <c r="C502" s="221"/>
      <c r="D502" s="221"/>
      <c r="E502" s="218" t="s">
        <v>331</v>
      </c>
      <c r="F502" s="52"/>
      <c r="G502" s="258" t="s">
        <v>471</v>
      </c>
      <c r="H502" s="52" t="s">
        <v>62</v>
      </c>
      <c r="I502" s="342">
        <f>I503</f>
        <v>5000</v>
      </c>
      <c r="J502" s="342">
        <f>J503</f>
        <v>5000</v>
      </c>
      <c r="K502" s="342">
        <f>K503</f>
        <v>10000</v>
      </c>
      <c r="L502" s="47">
        <f t="shared" si="97"/>
        <v>5900</v>
      </c>
      <c r="M502" s="47">
        <f t="shared" si="97"/>
        <v>5900</v>
      </c>
      <c r="N502" s="39"/>
      <c r="O502" s="242"/>
    </row>
    <row r="503" spans="1:18" ht="20.100000000000001" hidden="1" customHeight="1" x14ac:dyDescent="0.25">
      <c r="A503" s="221"/>
      <c r="B503" s="221"/>
      <c r="C503" s="221"/>
      <c r="D503" s="221"/>
      <c r="E503" s="218"/>
      <c r="F503" s="52" t="s">
        <v>332</v>
      </c>
      <c r="G503" s="258" t="s">
        <v>471</v>
      </c>
      <c r="H503" s="52" t="s">
        <v>62</v>
      </c>
      <c r="I503" s="342">
        <v>5000</v>
      </c>
      <c r="J503" s="342">
        <f>K503-I503</f>
        <v>5000</v>
      </c>
      <c r="K503" s="342">
        <v>10000</v>
      </c>
      <c r="L503" s="47">
        <v>5900</v>
      </c>
      <c r="M503" s="47">
        <v>5900</v>
      </c>
      <c r="N503" s="39"/>
      <c r="O503" s="242"/>
    </row>
    <row r="504" spans="1:18" ht="29.25" customHeight="1" x14ac:dyDescent="0.25">
      <c r="A504" s="261"/>
      <c r="B504" s="219">
        <v>42</v>
      </c>
      <c r="C504" s="261"/>
      <c r="D504" s="261"/>
      <c r="E504" s="261"/>
      <c r="F504" s="262"/>
      <c r="G504" s="227"/>
      <c r="H504" s="57" t="s">
        <v>63</v>
      </c>
      <c r="I504" s="341">
        <f>I505+I523+I527</f>
        <v>1588200</v>
      </c>
      <c r="J504" s="341">
        <f>J505+J523+J527</f>
        <v>60000</v>
      </c>
      <c r="K504" s="341">
        <f>K505+K523+K527</f>
        <v>1648200</v>
      </c>
      <c r="L504" s="59">
        <f>L505+L523+L527</f>
        <v>65000</v>
      </c>
      <c r="M504" s="59">
        <f>M505+M523+M527</f>
        <v>80000</v>
      </c>
      <c r="N504" s="39"/>
      <c r="O504" s="242"/>
      <c r="P504" s="50"/>
      <c r="R504" s="49"/>
    </row>
    <row r="505" spans="1:18" s="191" customFormat="1" ht="20.100000000000001" customHeight="1" x14ac:dyDescent="0.25">
      <c r="A505" s="219"/>
      <c r="B505" s="219"/>
      <c r="C505" s="219">
        <v>422</v>
      </c>
      <c r="D505" s="219"/>
      <c r="E505" s="219"/>
      <c r="F505" s="56"/>
      <c r="G505" s="227" t="s">
        <v>471</v>
      </c>
      <c r="H505" s="57" t="s">
        <v>64</v>
      </c>
      <c r="I505" s="341">
        <f>I506+I516+I513</f>
        <v>1578200</v>
      </c>
      <c r="J505" s="341">
        <f>J506+J516+J513</f>
        <v>60000</v>
      </c>
      <c r="K505" s="341">
        <f>K506+K516+K513</f>
        <v>1638200</v>
      </c>
      <c r="L505" s="192">
        <f>L506+L516</f>
        <v>60000</v>
      </c>
      <c r="M505" s="192">
        <f>M506+M516</f>
        <v>75000</v>
      </c>
      <c r="N505" s="39"/>
      <c r="O505" s="242"/>
      <c r="P505" s="190"/>
      <c r="Q505" s="190"/>
      <c r="R505" s="190"/>
    </row>
    <row r="506" spans="1:18" s="65" customFormat="1" ht="20.100000000000001" hidden="1" customHeight="1" x14ac:dyDescent="0.25">
      <c r="A506" s="221"/>
      <c r="B506" s="221"/>
      <c r="C506" s="221"/>
      <c r="D506" s="221">
        <v>4221</v>
      </c>
      <c r="E506" s="221"/>
      <c r="F506" s="58"/>
      <c r="G506" s="227" t="s">
        <v>471</v>
      </c>
      <c r="H506" s="52" t="s">
        <v>65</v>
      </c>
      <c r="I506" s="342">
        <f>I507+I509+I511</f>
        <v>44000</v>
      </c>
      <c r="J506" s="342">
        <f t="shared" ref="J506:K506" si="98">J507+J509+J511</f>
        <v>60000</v>
      </c>
      <c r="K506" s="342">
        <f t="shared" si="98"/>
        <v>104000</v>
      </c>
      <c r="L506" s="47">
        <f>L507+L509</f>
        <v>10000</v>
      </c>
      <c r="M506" s="47">
        <f>M507+M509</f>
        <v>10000</v>
      </c>
      <c r="N506" s="39"/>
      <c r="O506" s="242"/>
      <c r="P506" s="24"/>
      <c r="Q506" s="25"/>
      <c r="R506" s="25"/>
    </row>
    <row r="507" spans="1:18" ht="20.100000000000001" hidden="1" customHeight="1" x14ac:dyDescent="0.25">
      <c r="A507" s="221"/>
      <c r="B507" s="221"/>
      <c r="C507" s="221"/>
      <c r="D507" s="221"/>
      <c r="E507" s="218" t="s">
        <v>333</v>
      </c>
      <c r="F507" s="52"/>
      <c r="G507" s="227" t="s">
        <v>471</v>
      </c>
      <c r="H507" s="52" t="s">
        <v>334</v>
      </c>
      <c r="I507" s="342">
        <f>I508</f>
        <v>24000</v>
      </c>
      <c r="J507" s="342">
        <f>J508</f>
        <v>60000</v>
      </c>
      <c r="K507" s="342">
        <f>K508</f>
        <v>84000</v>
      </c>
      <c r="L507" s="47">
        <f>L508</f>
        <v>8500</v>
      </c>
      <c r="M507" s="47">
        <f>M508</f>
        <v>8500</v>
      </c>
      <c r="N507" s="39"/>
      <c r="O507" s="242"/>
    </row>
    <row r="508" spans="1:18" ht="20.100000000000001" hidden="1" customHeight="1" x14ac:dyDescent="0.25">
      <c r="A508" s="221"/>
      <c r="B508" s="221"/>
      <c r="C508" s="221"/>
      <c r="D508" s="221"/>
      <c r="E508" s="218"/>
      <c r="F508" s="52" t="s">
        <v>335</v>
      </c>
      <c r="G508" s="227" t="s">
        <v>471</v>
      </c>
      <c r="H508" s="52" t="s">
        <v>334</v>
      </c>
      <c r="I508" s="342">
        <v>24000</v>
      </c>
      <c r="J508" s="342">
        <f>K508-I508</f>
        <v>60000</v>
      </c>
      <c r="K508" s="342">
        <f>84000</f>
        <v>84000</v>
      </c>
      <c r="L508" s="47">
        <v>8500</v>
      </c>
      <c r="M508" s="47">
        <v>8500</v>
      </c>
      <c r="N508" s="39"/>
      <c r="O508" s="242"/>
    </row>
    <row r="509" spans="1:18" ht="20.100000000000001" hidden="1" customHeight="1" x14ac:dyDescent="0.25">
      <c r="A509" s="221"/>
      <c r="B509" s="221"/>
      <c r="C509" s="221"/>
      <c r="D509" s="221"/>
      <c r="E509" s="218" t="s">
        <v>336</v>
      </c>
      <c r="F509" s="52"/>
      <c r="G509" s="227" t="s">
        <v>471</v>
      </c>
      <c r="H509" s="52" t="s">
        <v>337</v>
      </c>
      <c r="I509" s="342">
        <f>I510</f>
        <v>20000</v>
      </c>
      <c r="J509" s="342">
        <f>J510</f>
        <v>0</v>
      </c>
      <c r="K509" s="342">
        <f>K510</f>
        <v>20000</v>
      </c>
      <c r="L509" s="47">
        <f>L510</f>
        <v>1500</v>
      </c>
      <c r="M509" s="47">
        <f>M510</f>
        <v>1500</v>
      </c>
      <c r="N509" s="39"/>
      <c r="O509" s="242"/>
    </row>
    <row r="510" spans="1:18" ht="20.100000000000001" hidden="1" customHeight="1" x14ac:dyDescent="0.25">
      <c r="A510" s="221"/>
      <c r="B510" s="221"/>
      <c r="C510" s="221"/>
      <c r="D510" s="221"/>
      <c r="E510" s="218"/>
      <c r="F510" s="52" t="s">
        <v>338</v>
      </c>
      <c r="G510" s="227" t="s">
        <v>471</v>
      </c>
      <c r="H510" s="52" t="s">
        <v>337</v>
      </c>
      <c r="I510" s="342">
        <v>20000</v>
      </c>
      <c r="J510" s="342">
        <f>K510-I510</f>
        <v>0</v>
      </c>
      <c r="K510" s="342">
        <v>20000</v>
      </c>
      <c r="L510" s="47">
        <v>1500</v>
      </c>
      <c r="M510" s="47">
        <v>1500</v>
      </c>
      <c r="N510" s="39"/>
      <c r="O510" s="242"/>
    </row>
    <row r="511" spans="1:18" s="239" customFormat="1" ht="20.100000000000001" hidden="1" customHeight="1" x14ac:dyDescent="0.25">
      <c r="A511" s="221"/>
      <c r="B511" s="221"/>
      <c r="C511" s="221"/>
      <c r="D511" s="221"/>
      <c r="E511" s="218" t="s">
        <v>487</v>
      </c>
      <c r="F511" s="52"/>
      <c r="G511" s="227" t="s">
        <v>471</v>
      </c>
      <c r="H511" s="52" t="s">
        <v>484</v>
      </c>
      <c r="I511" s="342">
        <f>I512</f>
        <v>0</v>
      </c>
      <c r="J511" s="342">
        <f t="shared" ref="J511:K511" si="99">J512</f>
        <v>0</v>
      </c>
      <c r="K511" s="342">
        <f t="shared" si="99"/>
        <v>0</v>
      </c>
      <c r="L511" s="47"/>
      <c r="M511" s="47"/>
      <c r="N511" s="39"/>
      <c r="O511" s="242"/>
      <c r="P511" s="24"/>
      <c r="Q511" s="25"/>
      <c r="R511" s="25"/>
    </row>
    <row r="512" spans="1:18" s="239" customFormat="1" ht="20.100000000000001" hidden="1" customHeight="1" x14ac:dyDescent="0.25">
      <c r="A512" s="221"/>
      <c r="B512" s="221"/>
      <c r="C512" s="221"/>
      <c r="D512" s="221"/>
      <c r="E512" s="218"/>
      <c r="F512" s="52" t="s">
        <v>488</v>
      </c>
      <c r="G512" s="227" t="s">
        <v>471</v>
      </c>
      <c r="H512" s="52" t="s">
        <v>484</v>
      </c>
      <c r="I512" s="342">
        <v>0</v>
      </c>
      <c r="J512" s="342">
        <f>K512-I512</f>
        <v>0</v>
      </c>
      <c r="K512" s="342">
        <v>0</v>
      </c>
      <c r="L512" s="47"/>
      <c r="M512" s="47"/>
      <c r="N512" s="39"/>
      <c r="O512" s="242"/>
      <c r="P512" s="24"/>
      <c r="Q512" s="25"/>
      <c r="R512" s="25"/>
    </row>
    <row r="513" spans="1:18" ht="20.100000000000001" hidden="1" customHeight="1" x14ac:dyDescent="0.2">
      <c r="A513" s="221"/>
      <c r="B513" s="221"/>
      <c r="C513" s="221"/>
      <c r="D513" s="114">
        <v>4223</v>
      </c>
      <c r="E513" s="114"/>
      <c r="F513" s="114"/>
      <c r="G513" s="227" t="s">
        <v>471</v>
      </c>
      <c r="H513" s="183" t="s">
        <v>447</v>
      </c>
      <c r="I513" s="342">
        <f>I514</f>
        <v>20000</v>
      </c>
      <c r="J513" s="342">
        <f t="shared" ref="J513:M513" si="100">J514</f>
        <v>0</v>
      </c>
      <c r="K513" s="342">
        <f t="shared" si="100"/>
        <v>20000</v>
      </c>
      <c r="L513" s="182">
        <f t="shared" si="100"/>
        <v>0</v>
      </c>
      <c r="M513" s="182">
        <f t="shared" si="100"/>
        <v>0</v>
      </c>
      <c r="N513" s="39"/>
      <c r="O513" s="242"/>
    </row>
    <row r="514" spans="1:18" ht="20.100000000000001" hidden="1" customHeight="1" x14ac:dyDescent="0.2">
      <c r="A514" s="221"/>
      <c r="B514" s="221"/>
      <c r="C514" s="221"/>
      <c r="D514" s="114"/>
      <c r="E514" s="114">
        <v>42231</v>
      </c>
      <c r="F514" s="114"/>
      <c r="G514" s="227" t="s">
        <v>471</v>
      </c>
      <c r="H514" s="183" t="s">
        <v>448</v>
      </c>
      <c r="I514" s="342">
        <f>I515</f>
        <v>20000</v>
      </c>
      <c r="J514" s="342">
        <f t="shared" ref="J514:K514" si="101">J515</f>
        <v>0</v>
      </c>
      <c r="K514" s="342">
        <f t="shared" si="101"/>
        <v>20000</v>
      </c>
      <c r="L514" s="47"/>
      <c r="M514" s="47"/>
      <c r="N514" s="39"/>
      <c r="O514" s="242"/>
    </row>
    <row r="515" spans="1:18" ht="20.100000000000001" hidden="1" customHeight="1" x14ac:dyDescent="0.2">
      <c r="A515" s="221"/>
      <c r="B515" s="221"/>
      <c r="C515" s="221"/>
      <c r="D515" s="114"/>
      <c r="E515" s="114"/>
      <c r="F515" s="377">
        <v>422310</v>
      </c>
      <c r="G515" s="227" t="s">
        <v>471</v>
      </c>
      <c r="H515" s="183" t="s">
        <v>448</v>
      </c>
      <c r="I515" s="342">
        <v>20000</v>
      </c>
      <c r="J515" s="342">
        <f>K515-I515</f>
        <v>0</v>
      </c>
      <c r="K515" s="342">
        <v>20000</v>
      </c>
      <c r="L515" s="47"/>
      <c r="M515" s="47"/>
      <c r="N515" s="39"/>
      <c r="O515" s="242"/>
    </row>
    <row r="516" spans="1:18" ht="20.100000000000001" hidden="1" customHeight="1" x14ac:dyDescent="0.25">
      <c r="A516" s="221"/>
      <c r="B516" s="221"/>
      <c r="C516" s="221"/>
      <c r="D516" s="221">
        <v>4224</v>
      </c>
      <c r="E516" s="221"/>
      <c r="F516" s="58"/>
      <c r="G516" s="227" t="s">
        <v>471</v>
      </c>
      <c r="H516" s="52" t="s">
        <v>66</v>
      </c>
      <c r="I516" s="342">
        <f>I517+I519</f>
        <v>1514200</v>
      </c>
      <c r="J516" s="342">
        <f>J517+J519</f>
        <v>0</v>
      </c>
      <c r="K516" s="342">
        <f>K517+K519</f>
        <v>1514200</v>
      </c>
      <c r="L516" s="47">
        <f>L517+L519</f>
        <v>50000</v>
      </c>
      <c r="M516" s="47">
        <f>M517+M519</f>
        <v>65000</v>
      </c>
      <c r="N516" s="39"/>
      <c r="O516" s="242"/>
    </row>
    <row r="517" spans="1:18" ht="20.100000000000001" hidden="1" customHeight="1" x14ac:dyDescent="0.25">
      <c r="A517" s="221"/>
      <c r="B517" s="221"/>
      <c r="C517" s="221"/>
      <c r="D517" s="221"/>
      <c r="E517" s="218" t="s">
        <v>339</v>
      </c>
      <c r="F517" s="52"/>
      <c r="G517" s="227" t="s">
        <v>471</v>
      </c>
      <c r="H517" s="52" t="s">
        <v>340</v>
      </c>
      <c r="I517" s="342">
        <f>I518</f>
        <v>70000</v>
      </c>
      <c r="J517" s="342">
        <f>J518</f>
        <v>0</v>
      </c>
      <c r="K517" s="342">
        <f>K518</f>
        <v>70000</v>
      </c>
      <c r="L517" s="47">
        <f>L518</f>
        <v>10000</v>
      </c>
      <c r="M517" s="47">
        <f>M518</f>
        <v>25000</v>
      </c>
      <c r="N517" s="39"/>
      <c r="O517" s="242"/>
    </row>
    <row r="518" spans="1:18" s="65" customFormat="1" ht="20.100000000000001" hidden="1" customHeight="1" x14ac:dyDescent="0.25">
      <c r="A518" s="221"/>
      <c r="B518" s="221"/>
      <c r="C518" s="221"/>
      <c r="D518" s="221"/>
      <c r="E518" s="218"/>
      <c r="F518" s="52" t="s">
        <v>341</v>
      </c>
      <c r="G518" s="227" t="s">
        <v>471</v>
      </c>
      <c r="H518" s="52" t="s">
        <v>340</v>
      </c>
      <c r="I518" s="342">
        <v>70000</v>
      </c>
      <c r="J518" s="342">
        <f>K518-I518</f>
        <v>0</v>
      </c>
      <c r="K518" s="342">
        <v>70000</v>
      </c>
      <c r="L518" s="63">
        <v>10000</v>
      </c>
      <c r="M518" s="63">
        <v>25000</v>
      </c>
      <c r="N518" s="39"/>
      <c r="O518" s="242"/>
      <c r="P518" s="64"/>
    </row>
    <row r="519" spans="1:18" s="65" customFormat="1" ht="20.100000000000001" hidden="1" customHeight="1" x14ac:dyDescent="0.25">
      <c r="A519" s="221"/>
      <c r="B519" s="221"/>
      <c r="C519" s="221"/>
      <c r="D519" s="221"/>
      <c r="E519" s="218" t="s">
        <v>342</v>
      </c>
      <c r="F519" s="52"/>
      <c r="G519" s="227" t="s">
        <v>471</v>
      </c>
      <c r="H519" s="52" t="s">
        <v>343</v>
      </c>
      <c r="I519" s="342">
        <f>I520</f>
        <v>1444200</v>
      </c>
      <c r="J519" s="342">
        <f>J520</f>
        <v>0</v>
      </c>
      <c r="K519" s="342">
        <f>K520</f>
        <v>1444200</v>
      </c>
      <c r="L519" s="63">
        <v>40000</v>
      </c>
      <c r="M519" s="63">
        <v>40000</v>
      </c>
      <c r="N519" s="39"/>
      <c r="O519" s="242"/>
      <c r="P519" s="64"/>
    </row>
    <row r="520" spans="1:18" s="65" customFormat="1" ht="20.100000000000001" hidden="1" customHeight="1" x14ac:dyDescent="0.25">
      <c r="A520" s="221"/>
      <c r="B520" s="221"/>
      <c r="C520" s="221"/>
      <c r="D520" s="221"/>
      <c r="E520" s="218"/>
      <c r="F520" s="52" t="s">
        <v>344</v>
      </c>
      <c r="G520" s="227" t="s">
        <v>471</v>
      </c>
      <c r="H520" s="52" t="s">
        <v>343</v>
      </c>
      <c r="I520" s="342">
        <v>1444200</v>
      </c>
      <c r="J520" s="342">
        <f>K520-I520</f>
        <v>0</v>
      </c>
      <c r="K520" s="342">
        <v>1444200</v>
      </c>
      <c r="L520" s="63">
        <f>180500-90500</f>
        <v>90000</v>
      </c>
      <c r="M520" s="63">
        <f>180500-90500</f>
        <v>90000</v>
      </c>
      <c r="N520" s="39"/>
      <c r="O520" s="242"/>
      <c r="P520" s="64"/>
    </row>
    <row r="521" spans="1:18" ht="20.100000000000001" hidden="1" customHeight="1" x14ac:dyDescent="0.25">
      <c r="A521" s="221"/>
      <c r="B521" s="221"/>
      <c r="C521" s="221"/>
      <c r="D521" s="221">
        <v>4225</v>
      </c>
      <c r="E521" s="218"/>
      <c r="F521" s="52"/>
      <c r="G521" s="227" t="s">
        <v>471</v>
      </c>
      <c r="H521" s="52" t="s">
        <v>345</v>
      </c>
      <c r="I521" s="342"/>
      <c r="J521" s="342"/>
      <c r="K521" s="342"/>
      <c r="L521" s="44"/>
      <c r="M521" s="44"/>
      <c r="N521" s="39"/>
      <c r="O521" s="242"/>
    </row>
    <row r="522" spans="1:18" ht="20.100000000000001" hidden="1" customHeight="1" x14ac:dyDescent="0.25">
      <c r="A522" s="221"/>
      <c r="B522" s="221"/>
      <c r="C522" s="221"/>
      <c r="D522" s="221">
        <v>4227</v>
      </c>
      <c r="E522" s="218"/>
      <c r="F522" s="52"/>
      <c r="G522" s="227" t="s">
        <v>471</v>
      </c>
      <c r="H522" s="52" t="s">
        <v>346</v>
      </c>
      <c r="I522" s="342"/>
      <c r="J522" s="342"/>
      <c r="K522" s="342"/>
      <c r="L522" s="44"/>
      <c r="M522" s="44"/>
      <c r="N522" s="39"/>
      <c r="O522" s="242"/>
    </row>
    <row r="523" spans="1:18" s="33" customFormat="1" ht="20.100000000000001" hidden="1" customHeight="1" x14ac:dyDescent="0.25">
      <c r="A523" s="219"/>
      <c r="B523" s="219"/>
      <c r="C523" s="219">
        <v>423</v>
      </c>
      <c r="D523" s="219"/>
      <c r="E523" s="219"/>
      <c r="F523" s="56"/>
      <c r="G523" s="227" t="s">
        <v>471</v>
      </c>
      <c r="H523" s="57" t="s">
        <v>347</v>
      </c>
      <c r="I523" s="341">
        <f t="shared" ref="I523:K524" si="102">I524</f>
        <v>0</v>
      </c>
      <c r="J523" s="341">
        <f t="shared" si="102"/>
        <v>0</v>
      </c>
      <c r="K523" s="341">
        <f t="shared" si="102"/>
        <v>0</v>
      </c>
      <c r="L523" s="44">
        <f t="shared" ref="L523:M525" si="103">L524</f>
        <v>0</v>
      </c>
      <c r="M523" s="44">
        <f t="shared" si="103"/>
        <v>0</v>
      </c>
      <c r="N523" s="39"/>
      <c r="O523" s="242"/>
      <c r="P523" s="31"/>
      <c r="Q523" s="32"/>
      <c r="R523" s="32"/>
    </row>
    <row r="524" spans="1:18" ht="20.100000000000001" hidden="1" customHeight="1" x14ac:dyDescent="0.25">
      <c r="A524" s="221"/>
      <c r="B524" s="221"/>
      <c r="C524" s="221"/>
      <c r="D524" s="221">
        <v>4231</v>
      </c>
      <c r="E524" s="221"/>
      <c r="F524" s="58"/>
      <c r="G524" s="227" t="s">
        <v>471</v>
      </c>
      <c r="H524" s="52" t="s">
        <v>70</v>
      </c>
      <c r="I524" s="342">
        <f t="shared" si="102"/>
        <v>0</v>
      </c>
      <c r="J524" s="342">
        <f t="shared" si="102"/>
        <v>0</v>
      </c>
      <c r="K524" s="342">
        <f t="shared" si="102"/>
        <v>0</v>
      </c>
      <c r="L524" s="47">
        <f t="shared" si="103"/>
        <v>0</v>
      </c>
      <c r="M524" s="47">
        <f t="shared" si="103"/>
        <v>0</v>
      </c>
      <c r="N524" s="39"/>
      <c r="O524" s="242"/>
    </row>
    <row r="525" spans="1:18" ht="20.100000000000001" hidden="1" customHeight="1" x14ac:dyDescent="0.25">
      <c r="A525" s="221"/>
      <c r="B525" s="221"/>
      <c r="C525" s="221"/>
      <c r="D525" s="221"/>
      <c r="E525" s="218" t="s">
        <v>348</v>
      </c>
      <c r="F525" s="52"/>
      <c r="G525" s="227" t="s">
        <v>471</v>
      </c>
      <c r="H525" s="52" t="s">
        <v>349</v>
      </c>
      <c r="I525" s="342">
        <f>I526</f>
        <v>0</v>
      </c>
      <c r="J525" s="342">
        <f>J526</f>
        <v>0</v>
      </c>
      <c r="K525" s="342">
        <f>K526</f>
        <v>0</v>
      </c>
      <c r="L525" s="47">
        <f t="shared" si="103"/>
        <v>0</v>
      </c>
      <c r="M525" s="47">
        <f t="shared" si="103"/>
        <v>0</v>
      </c>
      <c r="N525" s="39"/>
      <c r="O525" s="242"/>
    </row>
    <row r="526" spans="1:18" ht="20.100000000000001" hidden="1" customHeight="1" x14ac:dyDescent="0.25">
      <c r="A526" s="221"/>
      <c r="B526" s="221"/>
      <c r="C526" s="221"/>
      <c r="D526" s="221"/>
      <c r="E526" s="218"/>
      <c r="F526" s="52" t="s">
        <v>350</v>
      </c>
      <c r="G526" s="227" t="s">
        <v>471</v>
      </c>
      <c r="H526" s="52" t="s">
        <v>349</v>
      </c>
      <c r="I526" s="342">
        <v>0</v>
      </c>
      <c r="J526" s="342">
        <v>0</v>
      </c>
      <c r="K526" s="342">
        <f>I526+J526</f>
        <v>0</v>
      </c>
      <c r="L526" s="47">
        <v>0</v>
      </c>
      <c r="M526" s="47">
        <v>0</v>
      </c>
      <c r="N526" s="39"/>
      <c r="O526" s="242"/>
    </row>
    <row r="527" spans="1:18" s="191" customFormat="1" ht="20.100000000000001" customHeight="1" x14ac:dyDescent="0.25">
      <c r="A527" s="219"/>
      <c r="B527" s="219"/>
      <c r="C527" s="219">
        <v>426</v>
      </c>
      <c r="D527" s="219"/>
      <c r="E527" s="219"/>
      <c r="F527" s="56"/>
      <c r="G527" s="227" t="s">
        <v>471</v>
      </c>
      <c r="H527" s="265" t="s">
        <v>71</v>
      </c>
      <c r="I527" s="341">
        <f t="shared" ref="I527:K529" si="104">I528</f>
        <v>10000</v>
      </c>
      <c r="J527" s="341">
        <f t="shared" si="104"/>
        <v>0</v>
      </c>
      <c r="K527" s="341">
        <f t="shared" si="104"/>
        <v>10000</v>
      </c>
      <c r="L527" s="189">
        <f t="shared" ref="L527:M529" si="105">L528</f>
        <v>5000</v>
      </c>
      <c r="M527" s="189">
        <f t="shared" si="105"/>
        <v>5000</v>
      </c>
      <c r="N527" s="39"/>
      <c r="O527" s="242"/>
      <c r="P527" s="190"/>
      <c r="Q527" s="190"/>
      <c r="R527" s="190"/>
    </row>
    <row r="528" spans="1:18" ht="20.100000000000001" hidden="1" customHeight="1" x14ac:dyDescent="0.25">
      <c r="A528" s="221"/>
      <c r="B528" s="221"/>
      <c r="C528" s="221"/>
      <c r="D528" s="221">
        <v>4262</v>
      </c>
      <c r="E528" s="221"/>
      <c r="F528" s="58"/>
      <c r="G528" s="227" t="s">
        <v>471</v>
      </c>
      <c r="H528" s="55" t="s">
        <v>72</v>
      </c>
      <c r="I528" s="342">
        <f t="shared" si="104"/>
        <v>10000</v>
      </c>
      <c r="J528" s="342">
        <f t="shared" si="104"/>
        <v>0</v>
      </c>
      <c r="K528" s="342">
        <f t="shared" si="104"/>
        <v>10000</v>
      </c>
      <c r="L528" s="47">
        <f t="shared" si="105"/>
        <v>5000</v>
      </c>
      <c r="M528" s="47">
        <f t="shared" si="105"/>
        <v>5000</v>
      </c>
      <c r="N528" s="39"/>
      <c r="O528" s="242"/>
    </row>
    <row r="529" spans="1:18" ht="20.100000000000001" hidden="1" customHeight="1" x14ac:dyDescent="0.25">
      <c r="A529" s="221"/>
      <c r="B529" s="221"/>
      <c r="C529" s="221"/>
      <c r="D529" s="221"/>
      <c r="E529" s="218" t="s">
        <v>351</v>
      </c>
      <c r="F529" s="52"/>
      <c r="G529" s="227" t="s">
        <v>471</v>
      </c>
      <c r="H529" s="52" t="s">
        <v>72</v>
      </c>
      <c r="I529" s="342">
        <f t="shared" si="104"/>
        <v>10000</v>
      </c>
      <c r="J529" s="342">
        <f t="shared" si="104"/>
        <v>0</v>
      </c>
      <c r="K529" s="342">
        <f t="shared" si="104"/>
        <v>10000</v>
      </c>
      <c r="L529" s="47">
        <f t="shared" si="105"/>
        <v>5000</v>
      </c>
      <c r="M529" s="47">
        <f t="shared" si="105"/>
        <v>5000</v>
      </c>
      <c r="N529" s="39"/>
      <c r="O529" s="242"/>
    </row>
    <row r="530" spans="1:18" ht="20.100000000000001" hidden="1" customHeight="1" x14ac:dyDescent="0.25">
      <c r="A530" s="221"/>
      <c r="B530" s="221"/>
      <c r="C530" s="221"/>
      <c r="D530" s="221"/>
      <c r="E530" s="218"/>
      <c r="F530" s="52" t="s">
        <v>352</v>
      </c>
      <c r="G530" s="227" t="s">
        <v>471</v>
      </c>
      <c r="H530" s="52" t="s">
        <v>72</v>
      </c>
      <c r="I530" s="342">
        <v>10000</v>
      </c>
      <c r="J530" s="342">
        <f>K530-I530</f>
        <v>0</v>
      </c>
      <c r="K530" s="342">
        <v>10000</v>
      </c>
      <c r="L530" s="47">
        <v>5000</v>
      </c>
      <c r="M530" s="47">
        <v>5000</v>
      </c>
      <c r="N530" s="39"/>
      <c r="O530" s="242"/>
    </row>
    <row r="531" spans="1:18" ht="33.75" customHeight="1" x14ac:dyDescent="0.25">
      <c r="A531" s="296"/>
      <c r="B531" s="296"/>
      <c r="C531" s="296"/>
      <c r="D531" s="296"/>
      <c r="E531" s="296"/>
      <c r="F531" s="297"/>
      <c r="G531" s="298"/>
      <c r="H531" s="299" t="s">
        <v>353</v>
      </c>
      <c r="I531" s="339"/>
      <c r="J531" s="339"/>
      <c r="K531" s="339"/>
      <c r="L531" s="68"/>
      <c r="M531" s="68"/>
      <c r="N531" s="39"/>
      <c r="O531" s="242"/>
    </row>
    <row r="532" spans="1:18" ht="28.5" customHeight="1" x14ac:dyDescent="0.25">
      <c r="A532" s="219">
        <v>4</v>
      </c>
      <c r="B532" s="219"/>
      <c r="C532" s="219"/>
      <c r="D532" s="219"/>
      <c r="E532" s="219"/>
      <c r="F532" s="56"/>
      <c r="G532" s="258"/>
      <c r="H532" s="57" t="s">
        <v>329</v>
      </c>
      <c r="I532" s="341">
        <f>I533+I538</f>
        <v>800</v>
      </c>
      <c r="J532" s="341">
        <f>J533+J538</f>
        <v>0</v>
      </c>
      <c r="K532" s="341">
        <f>K533+K538</f>
        <v>800</v>
      </c>
      <c r="L532" s="59">
        <f t="shared" ref="L532:M532" si="106">L533+L538</f>
        <v>800</v>
      </c>
      <c r="M532" s="59">
        <f t="shared" si="106"/>
        <v>800</v>
      </c>
      <c r="N532" s="39"/>
      <c r="O532" s="242"/>
    </row>
    <row r="533" spans="1:18" ht="25.5" hidden="1" x14ac:dyDescent="0.25">
      <c r="A533" s="219"/>
      <c r="B533" s="219">
        <v>41</v>
      </c>
      <c r="C533" s="219"/>
      <c r="D533" s="219"/>
      <c r="E533" s="219"/>
      <c r="F533" s="56"/>
      <c r="G533" s="258"/>
      <c r="H533" s="57" t="s">
        <v>60</v>
      </c>
      <c r="I533" s="341">
        <f t="shared" ref="I533:M535" si="107">I534</f>
        <v>0</v>
      </c>
      <c r="J533" s="341">
        <f t="shared" si="107"/>
        <v>0</v>
      </c>
      <c r="K533" s="341">
        <f t="shared" si="107"/>
        <v>0</v>
      </c>
      <c r="L533" s="59">
        <f t="shared" si="107"/>
        <v>800</v>
      </c>
      <c r="M533" s="59">
        <f t="shared" si="107"/>
        <v>800</v>
      </c>
      <c r="N533" s="39"/>
      <c r="O533" s="242"/>
    </row>
    <row r="534" spans="1:18" ht="20.100000000000001" hidden="1" customHeight="1" x14ac:dyDescent="0.25">
      <c r="A534" s="219"/>
      <c r="B534" s="219"/>
      <c r="C534" s="219">
        <v>412</v>
      </c>
      <c r="D534" s="219"/>
      <c r="E534" s="219"/>
      <c r="F534" s="56"/>
      <c r="G534" s="258"/>
      <c r="H534" s="57" t="s">
        <v>330</v>
      </c>
      <c r="I534" s="341">
        <f t="shared" si="107"/>
        <v>0</v>
      </c>
      <c r="J534" s="341">
        <f t="shared" si="107"/>
        <v>0</v>
      </c>
      <c r="K534" s="341">
        <f t="shared" si="107"/>
        <v>0</v>
      </c>
      <c r="L534" s="44">
        <f t="shared" ref="L534:M535" si="108">L535</f>
        <v>800</v>
      </c>
      <c r="M534" s="44">
        <f t="shared" si="108"/>
        <v>800</v>
      </c>
      <c r="N534" s="39"/>
      <c r="O534" s="242"/>
    </row>
    <row r="535" spans="1:18" ht="20.100000000000001" hidden="1" customHeight="1" x14ac:dyDescent="0.25">
      <c r="A535" s="221"/>
      <c r="B535" s="221"/>
      <c r="C535" s="221"/>
      <c r="D535" s="221">
        <v>4123</v>
      </c>
      <c r="E535" s="221"/>
      <c r="F535" s="58"/>
      <c r="G535" s="258" t="s">
        <v>482</v>
      </c>
      <c r="H535" s="52" t="s">
        <v>62</v>
      </c>
      <c r="I535" s="342">
        <f t="shared" si="107"/>
        <v>0</v>
      </c>
      <c r="J535" s="342">
        <f t="shared" si="107"/>
        <v>0</v>
      </c>
      <c r="K535" s="342">
        <f t="shared" si="107"/>
        <v>0</v>
      </c>
      <c r="L535" s="47">
        <f t="shared" si="108"/>
        <v>800</v>
      </c>
      <c r="M535" s="47">
        <f t="shared" si="108"/>
        <v>800</v>
      </c>
      <c r="N535" s="39"/>
      <c r="O535" s="242"/>
    </row>
    <row r="536" spans="1:18" ht="20.100000000000001" hidden="1" customHeight="1" x14ac:dyDescent="0.25">
      <c r="A536" s="221"/>
      <c r="B536" s="221"/>
      <c r="C536" s="221"/>
      <c r="D536" s="221"/>
      <c r="E536" s="218" t="s">
        <v>331</v>
      </c>
      <c r="F536" s="52"/>
      <c r="G536" s="258" t="s">
        <v>482</v>
      </c>
      <c r="H536" s="52" t="s">
        <v>62</v>
      </c>
      <c r="I536" s="342">
        <f>I537</f>
        <v>0</v>
      </c>
      <c r="J536" s="342">
        <f>J537</f>
        <v>0</v>
      </c>
      <c r="K536" s="342">
        <f>K537</f>
        <v>0</v>
      </c>
      <c r="L536" s="47">
        <f>L537</f>
        <v>800</v>
      </c>
      <c r="M536" s="47">
        <f>M537</f>
        <v>800</v>
      </c>
      <c r="N536" s="39"/>
      <c r="O536" s="242"/>
    </row>
    <row r="537" spans="1:18" ht="20.100000000000001" hidden="1" customHeight="1" x14ac:dyDescent="0.25">
      <c r="A537" s="221"/>
      <c r="B537" s="221"/>
      <c r="C537" s="221"/>
      <c r="D537" s="221"/>
      <c r="E537" s="218"/>
      <c r="F537" s="52" t="s">
        <v>332</v>
      </c>
      <c r="G537" s="258" t="s">
        <v>482</v>
      </c>
      <c r="H537" s="52" t="s">
        <v>62</v>
      </c>
      <c r="I537" s="342">
        <v>0</v>
      </c>
      <c r="J537" s="342">
        <f>K537-I537</f>
        <v>0</v>
      </c>
      <c r="K537" s="342">
        <v>0</v>
      </c>
      <c r="L537" s="47">
        <v>800</v>
      </c>
      <c r="M537" s="47">
        <v>800</v>
      </c>
      <c r="N537" s="39"/>
      <c r="O537" s="242"/>
    </row>
    <row r="538" spans="1:18" ht="27" customHeight="1" x14ac:dyDescent="0.25">
      <c r="A538" s="221"/>
      <c r="B538" s="219">
        <v>42</v>
      </c>
      <c r="C538" s="221"/>
      <c r="D538" s="221"/>
      <c r="E538" s="218"/>
      <c r="F538" s="52"/>
      <c r="G538" s="258"/>
      <c r="H538" s="57" t="s">
        <v>63</v>
      </c>
      <c r="I538" s="341">
        <f>I539+I543</f>
        <v>800</v>
      </c>
      <c r="J538" s="341">
        <f t="shared" ref="J538:K538" si="109">J539+J543</f>
        <v>0</v>
      </c>
      <c r="K538" s="341">
        <f t="shared" si="109"/>
        <v>800</v>
      </c>
      <c r="L538" s="44">
        <v>0</v>
      </c>
      <c r="M538" s="44">
        <v>0</v>
      </c>
      <c r="N538" s="39"/>
      <c r="O538" s="242"/>
    </row>
    <row r="539" spans="1:18" s="195" customFormat="1" ht="20.100000000000001" customHeight="1" x14ac:dyDescent="0.25">
      <c r="A539" s="219"/>
      <c r="B539" s="219"/>
      <c r="C539" s="219">
        <v>422</v>
      </c>
      <c r="D539" s="219"/>
      <c r="E539" s="219"/>
      <c r="F539" s="56"/>
      <c r="G539" s="227" t="s">
        <v>482</v>
      </c>
      <c r="H539" s="57" t="s">
        <v>64</v>
      </c>
      <c r="I539" s="341">
        <f>I540</f>
        <v>800</v>
      </c>
      <c r="J539" s="341">
        <f t="shared" ref="J539:K541" si="110">J540</f>
        <v>0</v>
      </c>
      <c r="K539" s="341">
        <f t="shared" si="110"/>
        <v>800</v>
      </c>
      <c r="L539" s="189"/>
      <c r="M539" s="189"/>
      <c r="N539" s="39"/>
      <c r="O539" s="242"/>
      <c r="P539" s="194"/>
      <c r="Q539" s="194"/>
      <c r="R539" s="194"/>
    </row>
    <row r="540" spans="1:18" ht="20.100000000000001" hidden="1" customHeight="1" x14ac:dyDescent="0.25">
      <c r="A540" s="221"/>
      <c r="B540" s="221"/>
      <c r="C540" s="221"/>
      <c r="D540" s="221">
        <v>4224</v>
      </c>
      <c r="E540" s="221"/>
      <c r="F540" s="58"/>
      <c r="G540" s="227" t="s">
        <v>482</v>
      </c>
      <c r="H540" s="52" t="s">
        <v>66</v>
      </c>
      <c r="I540" s="342">
        <f>I541</f>
        <v>800</v>
      </c>
      <c r="J540" s="342">
        <f t="shared" si="110"/>
        <v>0</v>
      </c>
      <c r="K540" s="342">
        <f t="shared" si="110"/>
        <v>800</v>
      </c>
      <c r="L540" s="44"/>
      <c r="M540" s="44"/>
      <c r="N540" s="39"/>
      <c r="O540" s="242"/>
    </row>
    <row r="541" spans="1:18" ht="20.100000000000001" hidden="1" customHeight="1" x14ac:dyDescent="0.25">
      <c r="A541" s="221"/>
      <c r="B541" s="221"/>
      <c r="C541" s="221"/>
      <c r="D541" s="221"/>
      <c r="E541" s="218" t="s">
        <v>342</v>
      </c>
      <c r="F541" s="52"/>
      <c r="G541" s="227" t="s">
        <v>482</v>
      </c>
      <c r="H541" s="52" t="s">
        <v>343</v>
      </c>
      <c r="I541" s="342">
        <f>I542</f>
        <v>800</v>
      </c>
      <c r="J541" s="342">
        <f t="shared" si="110"/>
        <v>0</v>
      </c>
      <c r="K541" s="342">
        <f t="shared" si="110"/>
        <v>800</v>
      </c>
      <c r="L541" s="44"/>
      <c r="M541" s="44"/>
      <c r="N541" s="39"/>
      <c r="O541" s="242"/>
    </row>
    <row r="542" spans="1:18" ht="27" hidden="1" customHeight="1" x14ac:dyDescent="0.25">
      <c r="A542" s="221"/>
      <c r="B542" s="221"/>
      <c r="C542" s="221"/>
      <c r="D542" s="221"/>
      <c r="E542" s="218"/>
      <c r="F542" s="52" t="s">
        <v>344</v>
      </c>
      <c r="G542" s="227" t="s">
        <v>482</v>
      </c>
      <c r="H542" s="52" t="s">
        <v>343</v>
      </c>
      <c r="I542" s="342">
        <v>800</v>
      </c>
      <c r="J542" s="342">
        <f>K542-I542</f>
        <v>0</v>
      </c>
      <c r="K542" s="342">
        <v>800</v>
      </c>
      <c r="L542" s="44"/>
      <c r="M542" s="44"/>
      <c r="N542" s="39"/>
      <c r="O542" s="242"/>
    </row>
    <row r="543" spans="1:18" s="33" customFormat="1" ht="20.100000000000001" hidden="1" customHeight="1" x14ac:dyDescent="0.25">
      <c r="A543" s="219"/>
      <c r="B543" s="219"/>
      <c r="C543" s="219">
        <v>423</v>
      </c>
      <c r="D543" s="219"/>
      <c r="E543" s="219"/>
      <c r="F543" s="56"/>
      <c r="G543" s="227"/>
      <c r="H543" s="57" t="s">
        <v>347</v>
      </c>
      <c r="I543" s="341">
        <f t="shared" ref="I543:K545" si="111">I544</f>
        <v>0</v>
      </c>
      <c r="J543" s="341">
        <f t="shared" si="111"/>
        <v>0</v>
      </c>
      <c r="K543" s="341">
        <f t="shared" si="111"/>
        <v>0</v>
      </c>
      <c r="L543" s="44">
        <f t="shared" ref="L543:M545" si="112">L544</f>
        <v>0</v>
      </c>
      <c r="M543" s="44">
        <f t="shared" si="112"/>
        <v>0</v>
      </c>
      <c r="N543" s="39"/>
      <c r="O543" s="242"/>
      <c r="P543" s="31"/>
      <c r="Q543" s="32"/>
      <c r="R543" s="32"/>
    </row>
    <row r="544" spans="1:18" ht="20.100000000000001" hidden="1" customHeight="1" x14ac:dyDescent="0.25">
      <c r="A544" s="221"/>
      <c r="B544" s="221"/>
      <c r="C544" s="221"/>
      <c r="D544" s="221">
        <v>4231</v>
      </c>
      <c r="E544" s="221"/>
      <c r="F544" s="58"/>
      <c r="G544" s="268">
        <v>76</v>
      </c>
      <c r="H544" s="52" t="s">
        <v>70</v>
      </c>
      <c r="I544" s="342">
        <f t="shared" si="111"/>
        <v>0</v>
      </c>
      <c r="J544" s="342">
        <f t="shared" si="111"/>
        <v>0</v>
      </c>
      <c r="K544" s="342">
        <f t="shared" si="111"/>
        <v>0</v>
      </c>
      <c r="L544" s="47">
        <f t="shared" si="112"/>
        <v>0</v>
      </c>
      <c r="M544" s="47">
        <f t="shared" si="112"/>
        <v>0</v>
      </c>
      <c r="N544" s="39"/>
      <c r="O544" s="242"/>
    </row>
    <row r="545" spans="1:18" ht="20.100000000000001" hidden="1" customHeight="1" x14ac:dyDescent="0.25">
      <c r="A545" s="221"/>
      <c r="B545" s="221"/>
      <c r="C545" s="221"/>
      <c r="D545" s="221"/>
      <c r="E545" s="218" t="s">
        <v>348</v>
      </c>
      <c r="F545" s="52"/>
      <c r="G545" s="227">
        <v>76</v>
      </c>
      <c r="H545" s="52" t="s">
        <v>349</v>
      </c>
      <c r="I545" s="342">
        <f t="shared" si="111"/>
        <v>0</v>
      </c>
      <c r="J545" s="342">
        <f t="shared" si="111"/>
        <v>0</v>
      </c>
      <c r="K545" s="342">
        <f t="shared" si="111"/>
        <v>0</v>
      </c>
      <c r="L545" s="47">
        <f t="shared" si="112"/>
        <v>0</v>
      </c>
      <c r="M545" s="47">
        <f t="shared" si="112"/>
        <v>0</v>
      </c>
      <c r="N545" s="39"/>
      <c r="O545" s="242"/>
    </row>
    <row r="546" spans="1:18" ht="20.100000000000001" hidden="1" customHeight="1" x14ac:dyDescent="0.25">
      <c r="A546" s="221"/>
      <c r="B546" s="221"/>
      <c r="C546" s="221"/>
      <c r="D546" s="221"/>
      <c r="E546" s="218"/>
      <c r="F546" s="52" t="s">
        <v>350</v>
      </c>
      <c r="G546" s="227">
        <v>76</v>
      </c>
      <c r="H546" s="52" t="s">
        <v>349</v>
      </c>
      <c r="I546" s="342"/>
      <c r="J546" s="342"/>
      <c r="K546" s="342"/>
      <c r="L546" s="47">
        <v>0</v>
      </c>
      <c r="M546" s="47">
        <v>0</v>
      </c>
      <c r="N546" s="39"/>
      <c r="O546" s="242"/>
    </row>
    <row r="547" spans="1:18" ht="32.25" customHeight="1" x14ac:dyDescent="0.25">
      <c r="A547" s="292"/>
      <c r="B547" s="292"/>
      <c r="C547" s="292"/>
      <c r="D547" s="292"/>
      <c r="E547" s="292"/>
      <c r="F547" s="291"/>
      <c r="G547" s="294"/>
      <c r="H547" s="295" t="s">
        <v>354</v>
      </c>
      <c r="I547" s="339"/>
      <c r="J547" s="339"/>
      <c r="K547" s="339"/>
      <c r="L547" s="34"/>
      <c r="M547" s="34"/>
      <c r="N547" s="39"/>
      <c r="O547" s="242"/>
    </row>
    <row r="548" spans="1:18" ht="20.100000000000001" customHeight="1" x14ac:dyDescent="0.25">
      <c r="A548" s="219"/>
      <c r="B548" s="219"/>
      <c r="C548" s="219"/>
      <c r="D548" s="219"/>
      <c r="E548" s="219"/>
      <c r="F548" s="56"/>
      <c r="G548" s="258"/>
      <c r="H548" s="265" t="s">
        <v>290</v>
      </c>
      <c r="I548" s="342"/>
      <c r="J548" s="342"/>
      <c r="K548" s="342"/>
      <c r="L548" s="44"/>
      <c r="M548" s="44"/>
      <c r="N548" s="39"/>
      <c r="O548" s="242"/>
    </row>
    <row r="549" spans="1:18" s="33" customFormat="1" ht="20.100000000000001" customHeight="1" x14ac:dyDescent="0.25">
      <c r="A549" s="219">
        <v>3</v>
      </c>
      <c r="B549" s="219"/>
      <c r="C549" s="219"/>
      <c r="D549" s="219"/>
      <c r="E549" s="219"/>
      <c r="F549" s="56"/>
      <c r="G549" s="258"/>
      <c r="H549" s="57" t="s">
        <v>82</v>
      </c>
      <c r="I549" s="341">
        <f t="shared" ref="I549" si="113">I550+I582</f>
        <v>95000</v>
      </c>
      <c r="J549" s="341">
        <f t="shared" ref="J549:K549" si="114">J550+J582</f>
        <v>0</v>
      </c>
      <c r="K549" s="341">
        <f t="shared" si="114"/>
        <v>95000</v>
      </c>
      <c r="L549" s="54">
        <f>L550+L582</f>
        <v>95000</v>
      </c>
      <c r="M549" s="54">
        <f>M550+M582</f>
        <v>95000</v>
      </c>
      <c r="N549" s="39"/>
      <c r="O549" s="242"/>
      <c r="P549" s="31"/>
      <c r="Q549" s="32"/>
      <c r="R549" s="32"/>
    </row>
    <row r="550" spans="1:18" s="33" customFormat="1" ht="20.100000000000001" customHeight="1" x14ac:dyDescent="0.25">
      <c r="A550" s="219"/>
      <c r="B550" s="219">
        <v>31</v>
      </c>
      <c r="C550" s="219"/>
      <c r="D550" s="219"/>
      <c r="E550" s="219"/>
      <c r="F550" s="56"/>
      <c r="G550" s="258"/>
      <c r="H550" s="57" t="s">
        <v>13</v>
      </c>
      <c r="I550" s="341">
        <f>I551+I561+I573</f>
        <v>83500</v>
      </c>
      <c r="J550" s="341">
        <f>J551+J561+J573</f>
        <v>2400</v>
      </c>
      <c r="K550" s="341">
        <f>K551+K561+K573</f>
        <v>85900</v>
      </c>
      <c r="L550" s="44">
        <f>L551+L561+L573</f>
        <v>79900</v>
      </c>
      <c r="M550" s="44">
        <f>M551+M561+M573</f>
        <v>74700</v>
      </c>
      <c r="N550" s="39"/>
      <c r="O550" s="242"/>
      <c r="P550" s="40"/>
      <c r="Q550" s="62"/>
      <c r="R550" s="32"/>
    </row>
    <row r="551" spans="1:18" s="191" customFormat="1" ht="20.100000000000001" customHeight="1" x14ac:dyDescent="0.25">
      <c r="A551" s="219"/>
      <c r="B551" s="219"/>
      <c r="C551" s="219">
        <v>311</v>
      </c>
      <c r="D551" s="219"/>
      <c r="E551" s="219"/>
      <c r="F551" s="56"/>
      <c r="G551" s="227" t="s">
        <v>471</v>
      </c>
      <c r="H551" s="57" t="s">
        <v>14</v>
      </c>
      <c r="I551" s="341">
        <f>I552+I558</f>
        <v>71000</v>
      </c>
      <c r="J551" s="341">
        <f>J552+J558</f>
        <v>2050</v>
      </c>
      <c r="K551" s="341">
        <f>K552+K558</f>
        <v>73050</v>
      </c>
      <c r="L551" s="189">
        <f>L552+L558</f>
        <v>67900</v>
      </c>
      <c r="M551" s="189">
        <f>M552+M558</f>
        <v>63500</v>
      </c>
      <c r="N551" s="39"/>
      <c r="O551" s="242"/>
      <c r="P551" s="190"/>
      <c r="Q551" s="190"/>
      <c r="R551" s="190"/>
    </row>
    <row r="552" spans="1:18" ht="20.100000000000001" hidden="1" customHeight="1" x14ac:dyDescent="0.25">
      <c r="A552" s="221"/>
      <c r="B552" s="221"/>
      <c r="C552" s="221"/>
      <c r="D552" s="221">
        <v>3111</v>
      </c>
      <c r="E552" s="221"/>
      <c r="F552" s="58"/>
      <c r="G552" s="227" t="s">
        <v>471</v>
      </c>
      <c r="H552" s="52" t="s">
        <v>15</v>
      </c>
      <c r="I552" s="342">
        <f t="shared" ref="I552:M553" si="115">I553</f>
        <v>64500</v>
      </c>
      <c r="J552" s="342">
        <f t="shared" si="115"/>
        <v>2300</v>
      </c>
      <c r="K552" s="342">
        <f t="shared" si="115"/>
        <v>66800</v>
      </c>
      <c r="L552" s="47">
        <f t="shared" si="115"/>
        <v>62000</v>
      </c>
      <c r="M552" s="47">
        <f t="shared" si="115"/>
        <v>57600</v>
      </c>
      <c r="N552" s="39"/>
      <c r="O552" s="242"/>
    </row>
    <row r="553" spans="1:18" ht="20.100000000000001" hidden="1" customHeight="1" x14ac:dyDescent="0.25">
      <c r="A553" s="221"/>
      <c r="B553" s="221"/>
      <c r="C553" s="221"/>
      <c r="D553" s="221"/>
      <c r="E553" s="218" t="s">
        <v>291</v>
      </c>
      <c r="F553" s="52"/>
      <c r="G553" s="227" t="s">
        <v>471</v>
      </c>
      <c r="H553" s="52" t="s">
        <v>292</v>
      </c>
      <c r="I553" s="342">
        <f t="shared" si="115"/>
        <v>64500</v>
      </c>
      <c r="J553" s="342">
        <f t="shared" si="115"/>
        <v>2300</v>
      </c>
      <c r="K553" s="342">
        <f t="shared" si="115"/>
        <v>66800</v>
      </c>
      <c r="L553" s="47">
        <f t="shared" si="115"/>
        <v>62000</v>
      </c>
      <c r="M553" s="47">
        <f t="shared" si="115"/>
        <v>57600</v>
      </c>
      <c r="N553" s="39"/>
      <c r="O553" s="242"/>
    </row>
    <row r="554" spans="1:18" ht="20.100000000000001" hidden="1" customHeight="1" x14ac:dyDescent="0.25">
      <c r="A554" s="221"/>
      <c r="B554" s="221"/>
      <c r="C554" s="221"/>
      <c r="D554" s="221"/>
      <c r="E554" s="218"/>
      <c r="F554" s="52" t="s">
        <v>293</v>
      </c>
      <c r="G554" s="227" t="s">
        <v>471</v>
      </c>
      <c r="H554" s="52" t="s">
        <v>355</v>
      </c>
      <c r="I554" s="342">
        <v>64500</v>
      </c>
      <c r="J554" s="342">
        <f>K554-I554</f>
        <v>2300</v>
      </c>
      <c r="K554" s="342">
        <v>66800</v>
      </c>
      <c r="L554" s="47">
        <v>62000</v>
      </c>
      <c r="M554" s="47">
        <v>57600</v>
      </c>
      <c r="N554" s="39"/>
      <c r="O554" s="242"/>
    </row>
    <row r="555" spans="1:18" ht="20.100000000000001" hidden="1" customHeight="1" x14ac:dyDescent="0.25">
      <c r="A555" s="221"/>
      <c r="B555" s="221"/>
      <c r="C555" s="221"/>
      <c r="D555" s="221">
        <v>3113</v>
      </c>
      <c r="E555" s="221"/>
      <c r="F555" s="58"/>
      <c r="G555" s="227" t="s">
        <v>471</v>
      </c>
      <c r="H555" s="52" t="s">
        <v>16</v>
      </c>
      <c r="I555" s="342"/>
      <c r="J555" s="342"/>
      <c r="K555" s="342"/>
      <c r="L555" s="47"/>
      <c r="M555" s="47"/>
      <c r="N555" s="39"/>
      <c r="O555" s="242"/>
    </row>
    <row r="556" spans="1:18" ht="20.100000000000001" hidden="1" customHeight="1" x14ac:dyDescent="0.25">
      <c r="A556" s="221"/>
      <c r="B556" s="221"/>
      <c r="C556" s="221"/>
      <c r="D556" s="221"/>
      <c r="E556" s="218" t="s">
        <v>295</v>
      </c>
      <c r="F556" s="52"/>
      <c r="G556" s="227" t="s">
        <v>471</v>
      </c>
      <c r="H556" s="52" t="s">
        <v>16</v>
      </c>
      <c r="I556" s="342"/>
      <c r="J556" s="342"/>
      <c r="K556" s="342"/>
      <c r="L556" s="47"/>
      <c r="M556" s="47"/>
      <c r="N556" s="39"/>
      <c r="O556" s="242"/>
    </row>
    <row r="557" spans="1:18" ht="20.100000000000001" hidden="1" customHeight="1" x14ac:dyDescent="0.25">
      <c r="A557" s="221"/>
      <c r="B557" s="221"/>
      <c r="C557" s="221"/>
      <c r="D557" s="221"/>
      <c r="E557" s="218"/>
      <c r="F557" s="52" t="s">
        <v>356</v>
      </c>
      <c r="G557" s="227" t="s">
        <v>471</v>
      </c>
      <c r="H557" s="52" t="s">
        <v>16</v>
      </c>
      <c r="I557" s="342"/>
      <c r="J557" s="342"/>
      <c r="K557" s="342"/>
      <c r="L557" s="47"/>
      <c r="M557" s="47"/>
      <c r="N557" s="39"/>
      <c r="O557" s="242"/>
    </row>
    <row r="558" spans="1:18" ht="20.100000000000001" hidden="1" customHeight="1" x14ac:dyDescent="0.25">
      <c r="A558" s="221"/>
      <c r="B558" s="221"/>
      <c r="C558" s="221"/>
      <c r="D558" s="221">
        <v>3114</v>
      </c>
      <c r="E558" s="221"/>
      <c r="F558" s="58"/>
      <c r="G558" s="227" t="s">
        <v>471</v>
      </c>
      <c r="H558" s="52" t="s">
        <v>17</v>
      </c>
      <c r="I558" s="342">
        <f t="shared" ref="I558:M559" si="116">I559</f>
        <v>6500</v>
      </c>
      <c r="J558" s="342">
        <f t="shared" si="116"/>
        <v>-250</v>
      </c>
      <c r="K558" s="342">
        <f t="shared" si="116"/>
        <v>6250</v>
      </c>
      <c r="L558" s="47">
        <f t="shared" si="116"/>
        <v>5900</v>
      </c>
      <c r="M558" s="47">
        <f t="shared" si="116"/>
        <v>5900</v>
      </c>
      <c r="N558" s="39"/>
      <c r="O558" s="242"/>
    </row>
    <row r="559" spans="1:18" ht="20.100000000000001" hidden="1" customHeight="1" x14ac:dyDescent="0.25">
      <c r="A559" s="221"/>
      <c r="B559" s="221"/>
      <c r="C559" s="221"/>
      <c r="D559" s="221"/>
      <c r="E559" s="218" t="s">
        <v>297</v>
      </c>
      <c r="F559" s="52"/>
      <c r="G559" s="227" t="s">
        <v>471</v>
      </c>
      <c r="H559" s="52" t="s">
        <v>17</v>
      </c>
      <c r="I559" s="342">
        <f t="shared" si="116"/>
        <v>6500</v>
      </c>
      <c r="J559" s="342">
        <f t="shared" si="116"/>
        <v>-250</v>
      </c>
      <c r="K559" s="342">
        <f t="shared" si="116"/>
        <v>6250</v>
      </c>
      <c r="L559" s="47">
        <f t="shared" si="116"/>
        <v>5900</v>
      </c>
      <c r="M559" s="47">
        <f t="shared" si="116"/>
        <v>5900</v>
      </c>
      <c r="N559" s="39"/>
      <c r="O559" s="242"/>
      <c r="P559" s="66"/>
      <c r="Q559" s="51"/>
    </row>
    <row r="560" spans="1:18" ht="20.100000000000001" hidden="1" customHeight="1" x14ac:dyDescent="0.25">
      <c r="A560" s="221"/>
      <c r="B560" s="221"/>
      <c r="C560" s="221"/>
      <c r="D560" s="221"/>
      <c r="E560" s="218"/>
      <c r="F560" s="52" t="s">
        <v>298</v>
      </c>
      <c r="G560" s="227" t="s">
        <v>471</v>
      </c>
      <c r="H560" s="52" t="s">
        <v>17</v>
      </c>
      <c r="I560" s="342">
        <v>6500</v>
      </c>
      <c r="J560" s="342">
        <f>K560-I560</f>
        <v>-250</v>
      </c>
      <c r="K560" s="342">
        <v>6250</v>
      </c>
      <c r="L560" s="47">
        <v>5900</v>
      </c>
      <c r="M560" s="47">
        <v>5900</v>
      </c>
      <c r="N560" s="39"/>
      <c r="O560" s="242"/>
      <c r="P560" s="66"/>
      <c r="Q560" s="51"/>
    </row>
    <row r="561" spans="1:18" s="191" customFormat="1" ht="20.100000000000001" customHeight="1" x14ac:dyDescent="0.25">
      <c r="A561" s="219"/>
      <c r="B561" s="219"/>
      <c r="C561" s="219">
        <v>312</v>
      </c>
      <c r="D561" s="219"/>
      <c r="E561" s="219"/>
      <c r="F561" s="56"/>
      <c r="G561" s="227" t="s">
        <v>471</v>
      </c>
      <c r="H561" s="57" t="s">
        <v>18</v>
      </c>
      <c r="I561" s="341">
        <f>I562</f>
        <v>800</v>
      </c>
      <c r="J561" s="341">
        <f>J562</f>
        <v>0</v>
      </c>
      <c r="K561" s="341">
        <f>K562</f>
        <v>800</v>
      </c>
      <c r="L561" s="189">
        <f>L562</f>
        <v>400</v>
      </c>
      <c r="M561" s="189">
        <f>M562</f>
        <v>400</v>
      </c>
      <c r="N561" s="39"/>
      <c r="O561" s="242"/>
      <c r="P561" s="190"/>
      <c r="Q561" s="190"/>
      <c r="R561" s="190"/>
    </row>
    <row r="562" spans="1:18" ht="20.100000000000001" hidden="1" customHeight="1" x14ac:dyDescent="0.25">
      <c r="A562" s="221"/>
      <c r="B562" s="221"/>
      <c r="C562" s="221"/>
      <c r="D562" s="221">
        <v>3121</v>
      </c>
      <c r="E562" s="221"/>
      <c r="F562" s="58"/>
      <c r="G562" s="227" t="s">
        <v>471</v>
      </c>
      <c r="H562" s="52" t="s">
        <v>18</v>
      </c>
      <c r="I562" s="342">
        <f>I571</f>
        <v>800</v>
      </c>
      <c r="J562" s="342">
        <f>J571</f>
        <v>0</v>
      </c>
      <c r="K562" s="342">
        <f>K571</f>
        <v>800</v>
      </c>
      <c r="L562" s="47">
        <f>L571</f>
        <v>400</v>
      </c>
      <c r="M562" s="47">
        <f>M571</f>
        <v>400</v>
      </c>
      <c r="N562" s="39"/>
      <c r="O562" s="242"/>
    </row>
    <row r="563" spans="1:18" ht="20.100000000000001" hidden="1" customHeight="1" x14ac:dyDescent="0.25">
      <c r="A563" s="221"/>
      <c r="B563" s="221"/>
      <c r="C563" s="221"/>
      <c r="D563" s="221"/>
      <c r="E563" s="218" t="s">
        <v>85</v>
      </c>
      <c r="F563" s="52"/>
      <c r="G563" s="227" t="s">
        <v>471</v>
      </c>
      <c r="H563" s="52" t="s">
        <v>86</v>
      </c>
      <c r="I563" s="342"/>
      <c r="J563" s="342"/>
      <c r="K563" s="342"/>
      <c r="L563" s="47"/>
      <c r="M563" s="47"/>
      <c r="N563" s="39"/>
      <c r="O563" s="242"/>
    </row>
    <row r="564" spans="1:18" ht="20.100000000000001" hidden="1" customHeight="1" x14ac:dyDescent="0.25">
      <c r="A564" s="221"/>
      <c r="B564" s="221"/>
      <c r="C564" s="221"/>
      <c r="D564" s="221"/>
      <c r="E564" s="218"/>
      <c r="F564" s="52" t="s">
        <v>87</v>
      </c>
      <c r="G564" s="227" t="s">
        <v>471</v>
      </c>
      <c r="H564" s="52" t="s">
        <v>86</v>
      </c>
      <c r="I564" s="342"/>
      <c r="J564" s="342"/>
      <c r="K564" s="342"/>
      <c r="L564" s="47"/>
      <c r="M564" s="47"/>
      <c r="N564" s="39"/>
      <c r="O564" s="242"/>
    </row>
    <row r="565" spans="1:18" ht="20.100000000000001" hidden="1" customHeight="1" x14ac:dyDescent="0.25">
      <c r="A565" s="221"/>
      <c r="B565" s="221"/>
      <c r="C565" s="221"/>
      <c r="D565" s="221"/>
      <c r="E565" s="218" t="s">
        <v>88</v>
      </c>
      <c r="F565" s="52"/>
      <c r="G565" s="227" t="s">
        <v>471</v>
      </c>
      <c r="H565" s="52" t="s">
        <v>89</v>
      </c>
      <c r="I565" s="342"/>
      <c r="J565" s="342"/>
      <c r="K565" s="342"/>
      <c r="L565" s="47"/>
      <c r="M565" s="47"/>
      <c r="N565" s="39"/>
      <c r="O565" s="242"/>
    </row>
    <row r="566" spans="1:18" ht="20.100000000000001" hidden="1" customHeight="1" x14ac:dyDescent="0.25">
      <c r="A566" s="221"/>
      <c r="B566" s="221"/>
      <c r="C566" s="221"/>
      <c r="D566" s="221"/>
      <c r="E566" s="218"/>
      <c r="F566" s="52" t="s">
        <v>90</v>
      </c>
      <c r="G566" s="227" t="s">
        <v>471</v>
      </c>
      <c r="H566" s="52" t="s">
        <v>89</v>
      </c>
      <c r="I566" s="342"/>
      <c r="J566" s="342"/>
      <c r="K566" s="342"/>
      <c r="L566" s="47"/>
      <c r="M566" s="47"/>
      <c r="N566" s="39"/>
      <c r="O566" s="242"/>
    </row>
    <row r="567" spans="1:18" ht="20.100000000000001" hidden="1" customHeight="1" x14ac:dyDescent="0.25">
      <c r="A567" s="221"/>
      <c r="B567" s="221"/>
      <c r="C567" s="221"/>
      <c r="D567" s="221"/>
      <c r="E567" s="218" t="s">
        <v>91</v>
      </c>
      <c r="F567" s="52"/>
      <c r="G567" s="227" t="s">
        <v>471</v>
      </c>
      <c r="H567" s="52" t="s">
        <v>92</v>
      </c>
      <c r="I567" s="342"/>
      <c r="J567" s="342"/>
      <c r="K567" s="342"/>
      <c r="L567" s="47"/>
      <c r="M567" s="47"/>
      <c r="N567" s="39"/>
      <c r="O567" s="242"/>
    </row>
    <row r="568" spans="1:18" ht="20.100000000000001" hidden="1" customHeight="1" x14ac:dyDescent="0.25">
      <c r="A568" s="221"/>
      <c r="B568" s="221"/>
      <c r="C568" s="221"/>
      <c r="D568" s="221"/>
      <c r="E568" s="218"/>
      <c r="F568" s="52" t="s">
        <v>93</v>
      </c>
      <c r="G568" s="227" t="s">
        <v>471</v>
      </c>
      <c r="H568" s="52" t="s">
        <v>92</v>
      </c>
      <c r="I568" s="342"/>
      <c r="J568" s="342"/>
      <c r="K568" s="342"/>
      <c r="L568" s="47"/>
      <c r="M568" s="47"/>
      <c r="N568" s="39"/>
      <c r="O568" s="242"/>
    </row>
    <row r="569" spans="1:18" ht="20.100000000000001" hidden="1" customHeight="1" x14ac:dyDescent="0.25">
      <c r="A569" s="221"/>
      <c r="B569" s="221"/>
      <c r="C569" s="221"/>
      <c r="D569" s="221"/>
      <c r="E569" s="218" t="s">
        <v>94</v>
      </c>
      <c r="F569" s="52"/>
      <c r="G569" s="227" t="s">
        <v>471</v>
      </c>
      <c r="H569" s="52" t="s">
        <v>95</v>
      </c>
      <c r="I569" s="342"/>
      <c r="J569" s="342"/>
      <c r="K569" s="342"/>
      <c r="L569" s="47"/>
      <c r="M569" s="47"/>
      <c r="N569" s="39"/>
      <c r="O569" s="242"/>
    </row>
    <row r="570" spans="1:18" ht="20.100000000000001" hidden="1" customHeight="1" x14ac:dyDescent="0.25">
      <c r="A570" s="221"/>
      <c r="B570" s="221"/>
      <c r="C570" s="221"/>
      <c r="D570" s="221"/>
      <c r="E570" s="218"/>
      <c r="F570" s="52" t="s">
        <v>96</v>
      </c>
      <c r="G570" s="227" t="s">
        <v>471</v>
      </c>
      <c r="H570" s="52" t="s">
        <v>95</v>
      </c>
      <c r="I570" s="342"/>
      <c r="J570" s="342"/>
      <c r="K570" s="342"/>
      <c r="L570" s="47"/>
      <c r="M570" s="47"/>
      <c r="N570" s="39"/>
      <c r="O570" s="242"/>
    </row>
    <row r="571" spans="1:18" ht="20.100000000000001" hidden="1" customHeight="1" x14ac:dyDescent="0.25">
      <c r="A571" s="221"/>
      <c r="B571" s="221"/>
      <c r="C571" s="221"/>
      <c r="D571" s="221"/>
      <c r="E571" s="218" t="s">
        <v>97</v>
      </c>
      <c r="F571" s="52"/>
      <c r="G571" s="227" t="s">
        <v>471</v>
      </c>
      <c r="H571" s="52" t="s">
        <v>98</v>
      </c>
      <c r="I571" s="342">
        <f>I572</f>
        <v>800</v>
      </c>
      <c r="J571" s="342">
        <f>J572</f>
        <v>0</v>
      </c>
      <c r="K571" s="342">
        <f>K572</f>
        <v>800</v>
      </c>
      <c r="L571" s="47">
        <f>L572</f>
        <v>400</v>
      </c>
      <c r="M571" s="47">
        <f>M572</f>
        <v>400</v>
      </c>
      <c r="N571" s="39"/>
      <c r="O571" s="242"/>
    </row>
    <row r="572" spans="1:18" ht="20.100000000000001" hidden="1" customHeight="1" x14ac:dyDescent="0.25">
      <c r="A572" s="221"/>
      <c r="B572" s="221"/>
      <c r="C572" s="221"/>
      <c r="D572" s="221"/>
      <c r="E572" s="218"/>
      <c r="F572" s="52" t="s">
        <v>99</v>
      </c>
      <c r="G572" s="227" t="s">
        <v>471</v>
      </c>
      <c r="H572" s="52" t="s">
        <v>98</v>
      </c>
      <c r="I572" s="342">
        <v>800</v>
      </c>
      <c r="J572" s="342">
        <f>K572-I572</f>
        <v>0</v>
      </c>
      <c r="K572" s="342">
        <v>800</v>
      </c>
      <c r="L572" s="47">
        <v>400</v>
      </c>
      <c r="M572" s="47">
        <v>400</v>
      </c>
      <c r="N572" s="39"/>
      <c r="O572" s="242"/>
    </row>
    <row r="573" spans="1:18" s="191" customFormat="1" ht="20.100000000000001" customHeight="1" x14ac:dyDescent="0.25">
      <c r="A573" s="219"/>
      <c r="B573" s="219"/>
      <c r="C573" s="219">
        <v>313</v>
      </c>
      <c r="D573" s="219"/>
      <c r="E573" s="219"/>
      <c r="F573" s="56"/>
      <c r="G573" s="227" t="s">
        <v>471</v>
      </c>
      <c r="H573" s="57" t="s">
        <v>101</v>
      </c>
      <c r="I573" s="341">
        <f>I574+I579</f>
        <v>11700</v>
      </c>
      <c r="J573" s="341">
        <f>J574+J579</f>
        <v>350</v>
      </c>
      <c r="K573" s="341">
        <f>K574+K579</f>
        <v>12050</v>
      </c>
      <c r="L573" s="189">
        <f>L574+L579</f>
        <v>11600</v>
      </c>
      <c r="M573" s="189">
        <f>M574+M579</f>
        <v>10800</v>
      </c>
      <c r="N573" s="39"/>
      <c r="O573" s="242"/>
      <c r="P573" s="190"/>
      <c r="Q573" s="190"/>
      <c r="R573" s="190"/>
    </row>
    <row r="574" spans="1:18" ht="20.100000000000001" hidden="1" customHeight="1" x14ac:dyDescent="0.25">
      <c r="A574" s="221"/>
      <c r="B574" s="221"/>
      <c r="C574" s="221"/>
      <c r="D574" s="221">
        <v>3132</v>
      </c>
      <c r="E574" s="221"/>
      <c r="F574" s="58"/>
      <c r="G574" s="227" t="s">
        <v>471</v>
      </c>
      <c r="H574" s="52" t="s">
        <v>20</v>
      </c>
      <c r="I574" s="342">
        <f t="shared" ref="I574:M575" si="117">I575</f>
        <v>11700</v>
      </c>
      <c r="J574" s="342">
        <f t="shared" si="117"/>
        <v>350</v>
      </c>
      <c r="K574" s="342">
        <f t="shared" si="117"/>
        <v>12050</v>
      </c>
      <c r="L574" s="47">
        <f t="shared" si="117"/>
        <v>10500</v>
      </c>
      <c r="M574" s="47">
        <f t="shared" si="117"/>
        <v>9700</v>
      </c>
      <c r="N574" s="39"/>
      <c r="O574" s="242"/>
    </row>
    <row r="575" spans="1:18" ht="20.100000000000001" hidden="1" customHeight="1" x14ac:dyDescent="0.25">
      <c r="A575" s="221"/>
      <c r="B575" s="221"/>
      <c r="C575" s="221"/>
      <c r="D575" s="221"/>
      <c r="E575" s="218" t="s">
        <v>302</v>
      </c>
      <c r="F575" s="52"/>
      <c r="G575" s="227" t="s">
        <v>471</v>
      </c>
      <c r="H575" s="52" t="s">
        <v>20</v>
      </c>
      <c r="I575" s="342">
        <f t="shared" si="117"/>
        <v>11700</v>
      </c>
      <c r="J575" s="342">
        <f t="shared" si="117"/>
        <v>350</v>
      </c>
      <c r="K575" s="342">
        <f t="shared" si="117"/>
        <v>12050</v>
      </c>
      <c r="L575" s="47">
        <f t="shared" si="117"/>
        <v>10500</v>
      </c>
      <c r="M575" s="47">
        <f t="shared" si="117"/>
        <v>9700</v>
      </c>
      <c r="N575" s="39"/>
      <c r="O575" s="242"/>
    </row>
    <row r="576" spans="1:18" ht="15" hidden="1" customHeight="1" x14ac:dyDescent="0.25">
      <c r="A576" s="221"/>
      <c r="B576" s="221"/>
      <c r="C576" s="221"/>
      <c r="D576" s="221"/>
      <c r="E576" s="218"/>
      <c r="F576" s="52" t="s">
        <v>303</v>
      </c>
      <c r="G576" s="227" t="s">
        <v>471</v>
      </c>
      <c r="H576" s="52" t="s">
        <v>20</v>
      </c>
      <c r="I576" s="342">
        <v>11700</v>
      </c>
      <c r="J576" s="342">
        <f>K576-I576</f>
        <v>350</v>
      </c>
      <c r="K576" s="342">
        <v>12050</v>
      </c>
      <c r="L576" s="47">
        <v>10500</v>
      </c>
      <c r="M576" s="47">
        <v>9700</v>
      </c>
      <c r="N576" s="39"/>
      <c r="O576" s="242"/>
    </row>
    <row r="577" spans="1:18" ht="30" hidden="1" customHeight="1" x14ac:dyDescent="0.25">
      <c r="A577" s="221"/>
      <c r="B577" s="221"/>
      <c r="C577" s="221"/>
      <c r="D577" s="221"/>
      <c r="E577" s="218" t="s">
        <v>304</v>
      </c>
      <c r="F577" s="52"/>
      <c r="G577" s="227" t="s">
        <v>471</v>
      </c>
      <c r="H577" s="52" t="s">
        <v>102</v>
      </c>
      <c r="I577" s="342"/>
      <c r="J577" s="342"/>
      <c r="K577" s="342"/>
      <c r="L577" s="47"/>
      <c r="M577" s="47"/>
      <c r="N577" s="39"/>
      <c r="O577" s="242"/>
    </row>
    <row r="578" spans="1:18" ht="30" hidden="1" customHeight="1" x14ac:dyDescent="0.25">
      <c r="A578" s="221"/>
      <c r="B578" s="221"/>
      <c r="C578" s="221"/>
      <c r="D578" s="221"/>
      <c r="E578" s="218"/>
      <c r="F578" s="52" t="s">
        <v>305</v>
      </c>
      <c r="G578" s="227" t="s">
        <v>471</v>
      </c>
      <c r="H578" s="52" t="s">
        <v>102</v>
      </c>
      <c r="I578" s="342"/>
      <c r="J578" s="342"/>
      <c r="K578" s="342"/>
      <c r="L578" s="47"/>
      <c r="M578" s="47"/>
      <c r="N578" s="39"/>
      <c r="O578" s="242"/>
    </row>
    <row r="579" spans="1:18" ht="28.5" hidden="1" customHeight="1" x14ac:dyDescent="0.25">
      <c r="A579" s="221"/>
      <c r="B579" s="221"/>
      <c r="C579" s="221"/>
      <c r="D579" s="221">
        <v>3133</v>
      </c>
      <c r="E579" s="221"/>
      <c r="F579" s="58"/>
      <c r="G579" s="227" t="s">
        <v>471</v>
      </c>
      <c r="H579" s="52" t="s">
        <v>21</v>
      </c>
      <c r="I579" s="342">
        <f t="shared" ref="I579:M580" si="118">I580</f>
        <v>0</v>
      </c>
      <c r="J579" s="342">
        <f t="shared" si="118"/>
        <v>0</v>
      </c>
      <c r="K579" s="342">
        <f t="shared" si="118"/>
        <v>0</v>
      </c>
      <c r="L579" s="47">
        <f t="shared" si="118"/>
        <v>1100</v>
      </c>
      <c r="M579" s="47">
        <f t="shared" si="118"/>
        <v>1100</v>
      </c>
      <c r="N579" s="39"/>
      <c r="O579" s="242"/>
    </row>
    <row r="580" spans="1:18" ht="30" hidden="1" customHeight="1" x14ac:dyDescent="0.25">
      <c r="A580" s="221"/>
      <c r="B580" s="221"/>
      <c r="C580" s="221"/>
      <c r="D580" s="221"/>
      <c r="E580" s="218" t="s">
        <v>306</v>
      </c>
      <c r="F580" s="52"/>
      <c r="G580" s="227" t="s">
        <v>471</v>
      </c>
      <c r="H580" s="52" t="s">
        <v>21</v>
      </c>
      <c r="I580" s="342">
        <f t="shared" si="118"/>
        <v>0</v>
      </c>
      <c r="J580" s="342">
        <f t="shared" si="118"/>
        <v>0</v>
      </c>
      <c r="K580" s="342">
        <f t="shared" si="118"/>
        <v>0</v>
      </c>
      <c r="L580" s="53">
        <f t="shared" si="118"/>
        <v>1100</v>
      </c>
      <c r="M580" s="53">
        <f t="shared" si="118"/>
        <v>1100</v>
      </c>
      <c r="N580" s="39"/>
      <c r="O580" s="242"/>
    </row>
    <row r="581" spans="1:18" ht="30" hidden="1" customHeight="1" x14ac:dyDescent="0.25">
      <c r="A581" s="221"/>
      <c r="B581" s="221"/>
      <c r="C581" s="221"/>
      <c r="D581" s="221"/>
      <c r="E581" s="218"/>
      <c r="F581" s="52" t="s">
        <v>307</v>
      </c>
      <c r="G581" s="227">
        <v>31</v>
      </c>
      <c r="H581" s="52" t="s">
        <v>21</v>
      </c>
      <c r="I581" s="342">
        <v>0</v>
      </c>
      <c r="J581" s="342">
        <f>K581-I581</f>
        <v>0</v>
      </c>
      <c r="K581" s="342">
        <v>0</v>
      </c>
      <c r="L581" s="47">
        <v>1100</v>
      </c>
      <c r="M581" s="47">
        <v>1100</v>
      </c>
      <c r="N581" s="39"/>
      <c r="O581" s="242"/>
    </row>
    <row r="582" spans="1:18" s="32" customFormat="1" ht="20.100000000000001" customHeight="1" x14ac:dyDescent="0.25">
      <c r="A582" s="219"/>
      <c r="B582" s="219">
        <v>32</v>
      </c>
      <c r="C582" s="219"/>
      <c r="D582" s="219"/>
      <c r="E582" s="219"/>
      <c r="F582" s="56"/>
      <c r="G582" s="227"/>
      <c r="H582" s="57" t="s">
        <v>22</v>
      </c>
      <c r="I582" s="341">
        <f>I583+I604+I631</f>
        <v>11500</v>
      </c>
      <c r="J582" s="341">
        <f>J583+J604+J631</f>
        <v>-2400</v>
      </c>
      <c r="K582" s="341">
        <f>K583+K604+K631</f>
        <v>9100</v>
      </c>
      <c r="L582" s="44">
        <f>L583+L604+L631</f>
        <v>15100</v>
      </c>
      <c r="M582" s="44">
        <f>M583+M604+M631</f>
        <v>20300</v>
      </c>
      <c r="N582" s="39"/>
      <c r="O582" s="242"/>
      <c r="P582" s="31"/>
    </row>
    <row r="583" spans="1:18" s="33" customFormat="1" ht="20.100000000000001" hidden="1" customHeight="1" x14ac:dyDescent="0.25">
      <c r="A583" s="219"/>
      <c r="B583" s="219"/>
      <c r="C583" s="219">
        <v>321</v>
      </c>
      <c r="D583" s="219"/>
      <c r="E583" s="219"/>
      <c r="F583" s="56"/>
      <c r="G583" s="227"/>
      <c r="H583" s="57" t="s">
        <v>23</v>
      </c>
      <c r="I583" s="341">
        <f>I593</f>
        <v>0</v>
      </c>
      <c r="J583" s="341">
        <f>J593</f>
        <v>0</v>
      </c>
      <c r="K583" s="341">
        <f>K593</f>
        <v>0</v>
      </c>
      <c r="L583" s="54">
        <f>L593</f>
        <v>0</v>
      </c>
      <c r="M583" s="54">
        <f>M593</f>
        <v>0</v>
      </c>
      <c r="N583" s="39"/>
      <c r="O583" s="242"/>
      <c r="P583" s="31"/>
      <c r="Q583" s="32"/>
      <c r="R583" s="32"/>
    </row>
    <row r="584" spans="1:18" ht="20.100000000000001" hidden="1" customHeight="1" x14ac:dyDescent="0.25">
      <c r="A584" s="221"/>
      <c r="B584" s="221"/>
      <c r="C584" s="221"/>
      <c r="D584" s="221">
        <v>3211</v>
      </c>
      <c r="E584" s="221"/>
      <c r="F584" s="58"/>
      <c r="G584" s="227"/>
      <c r="H584" s="52" t="s">
        <v>24</v>
      </c>
      <c r="I584" s="342"/>
      <c r="J584" s="342"/>
      <c r="K584" s="342"/>
      <c r="L584" s="44"/>
      <c r="M584" s="44"/>
      <c r="N584" s="39"/>
      <c r="O584" s="242"/>
    </row>
    <row r="585" spans="1:18" ht="20.100000000000001" hidden="1" customHeight="1" x14ac:dyDescent="0.25">
      <c r="A585" s="221"/>
      <c r="B585" s="221"/>
      <c r="C585" s="221"/>
      <c r="D585" s="221"/>
      <c r="E585" s="218" t="s">
        <v>308</v>
      </c>
      <c r="F585" s="52"/>
      <c r="G585" s="227"/>
      <c r="H585" s="52" t="s">
        <v>103</v>
      </c>
      <c r="I585" s="342"/>
      <c r="J585" s="342"/>
      <c r="K585" s="342"/>
      <c r="L585" s="44"/>
      <c r="M585" s="44"/>
      <c r="N585" s="39"/>
      <c r="O585" s="242"/>
    </row>
    <row r="586" spans="1:18" ht="20.100000000000001" hidden="1" customHeight="1" x14ac:dyDescent="0.25">
      <c r="A586" s="221"/>
      <c r="B586" s="221"/>
      <c r="C586" s="221"/>
      <c r="D586" s="221"/>
      <c r="E586" s="218"/>
      <c r="F586" s="52" t="s">
        <v>309</v>
      </c>
      <c r="G586" s="227"/>
      <c r="H586" s="52" t="s">
        <v>103</v>
      </c>
      <c r="I586" s="342"/>
      <c r="J586" s="342"/>
      <c r="K586" s="342"/>
      <c r="L586" s="44"/>
      <c r="M586" s="44"/>
      <c r="N586" s="39"/>
      <c r="O586" s="242"/>
    </row>
    <row r="587" spans="1:18" ht="30" hidden="1" customHeight="1" x14ac:dyDescent="0.25">
      <c r="A587" s="221"/>
      <c r="B587" s="221"/>
      <c r="C587" s="221"/>
      <c r="D587" s="221"/>
      <c r="E587" s="218" t="s">
        <v>310</v>
      </c>
      <c r="F587" s="52"/>
      <c r="G587" s="227"/>
      <c r="H587" s="52" t="s">
        <v>104</v>
      </c>
      <c r="I587" s="342"/>
      <c r="J587" s="342"/>
      <c r="K587" s="342"/>
      <c r="L587" s="44"/>
      <c r="M587" s="44"/>
      <c r="N587" s="39"/>
      <c r="O587" s="242"/>
    </row>
    <row r="588" spans="1:18" ht="30" hidden="1" customHeight="1" x14ac:dyDescent="0.25">
      <c r="A588" s="221"/>
      <c r="B588" s="221"/>
      <c r="C588" s="221"/>
      <c r="D588" s="221"/>
      <c r="E588" s="218"/>
      <c r="F588" s="52" t="s">
        <v>311</v>
      </c>
      <c r="G588" s="227"/>
      <c r="H588" s="52" t="s">
        <v>104</v>
      </c>
      <c r="I588" s="342"/>
      <c r="J588" s="342"/>
      <c r="K588" s="342"/>
      <c r="L588" s="44"/>
      <c r="M588" s="44"/>
      <c r="N588" s="39"/>
      <c r="O588" s="242"/>
    </row>
    <row r="589" spans="1:18" ht="30" hidden="1" customHeight="1" x14ac:dyDescent="0.25">
      <c r="A589" s="221"/>
      <c r="B589" s="221"/>
      <c r="C589" s="221"/>
      <c r="D589" s="221"/>
      <c r="E589" s="218" t="s">
        <v>312</v>
      </c>
      <c r="F589" s="52"/>
      <c r="G589" s="227"/>
      <c r="H589" s="52" t="s">
        <v>357</v>
      </c>
      <c r="I589" s="342"/>
      <c r="J589" s="342"/>
      <c r="K589" s="342"/>
      <c r="L589" s="44"/>
      <c r="M589" s="44"/>
      <c r="N589" s="39"/>
      <c r="O589" s="242"/>
    </row>
    <row r="590" spans="1:18" ht="30" hidden="1" customHeight="1" x14ac:dyDescent="0.25">
      <c r="A590" s="221"/>
      <c r="B590" s="221"/>
      <c r="C590" s="221"/>
      <c r="D590" s="221"/>
      <c r="E590" s="218"/>
      <c r="F590" s="52" t="s">
        <v>313</v>
      </c>
      <c r="G590" s="227"/>
      <c r="H590" s="52" t="s">
        <v>357</v>
      </c>
      <c r="I590" s="342"/>
      <c r="J590" s="342"/>
      <c r="K590" s="342"/>
      <c r="L590" s="44"/>
      <c r="M590" s="44"/>
      <c r="N590" s="39"/>
      <c r="O590" s="242"/>
    </row>
    <row r="591" spans="1:18" ht="20.100000000000001" hidden="1" customHeight="1" x14ac:dyDescent="0.25">
      <c r="A591" s="221"/>
      <c r="B591" s="221"/>
      <c r="C591" s="221"/>
      <c r="D591" s="221"/>
      <c r="E591" s="218" t="s">
        <v>314</v>
      </c>
      <c r="F591" s="52"/>
      <c r="G591" s="227"/>
      <c r="H591" s="52" t="s">
        <v>106</v>
      </c>
      <c r="I591" s="342"/>
      <c r="J591" s="342"/>
      <c r="K591" s="342"/>
      <c r="L591" s="44"/>
      <c r="M591" s="44"/>
      <c r="N591" s="39"/>
      <c r="O591" s="242"/>
    </row>
    <row r="592" spans="1:18" ht="20.100000000000001" hidden="1" customHeight="1" x14ac:dyDescent="0.25">
      <c r="A592" s="221"/>
      <c r="B592" s="221"/>
      <c r="C592" s="221"/>
      <c r="D592" s="221"/>
      <c r="E592" s="218"/>
      <c r="F592" s="52" t="s">
        <v>315</v>
      </c>
      <c r="G592" s="227"/>
      <c r="H592" s="52" t="s">
        <v>106</v>
      </c>
      <c r="I592" s="342"/>
      <c r="J592" s="342"/>
      <c r="K592" s="342"/>
      <c r="L592" s="44"/>
      <c r="M592" s="44"/>
      <c r="N592" s="39"/>
      <c r="O592" s="242"/>
    </row>
    <row r="593" spans="1:18" ht="28.5" hidden="1" customHeight="1" x14ac:dyDescent="0.25">
      <c r="A593" s="221"/>
      <c r="B593" s="221"/>
      <c r="C593" s="221"/>
      <c r="D593" s="221">
        <v>3212</v>
      </c>
      <c r="E593" s="221"/>
      <c r="F593" s="58"/>
      <c r="G593" s="227"/>
      <c r="H593" s="52" t="s">
        <v>25</v>
      </c>
      <c r="I593" s="342">
        <f t="shared" ref="I593:M594" si="119">I594</f>
        <v>0</v>
      </c>
      <c r="J593" s="342">
        <f t="shared" si="119"/>
        <v>0</v>
      </c>
      <c r="K593" s="342">
        <f t="shared" si="119"/>
        <v>0</v>
      </c>
      <c r="L593" s="47">
        <f t="shared" si="119"/>
        <v>0</v>
      </c>
      <c r="M593" s="47">
        <f t="shared" si="119"/>
        <v>0</v>
      </c>
      <c r="N593" s="39"/>
      <c r="O593" s="242"/>
    </row>
    <row r="594" spans="1:18" ht="20.100000000000001" hidden="1" customHeight="1" x14ac:dyDescent="0.25">
      <c r="A594" s="221"/>
      <c r="B594" s="221"/>
      <c r="C594" s="221"/>
      <c r="D594" s="221"/>
      <c r="E594" s="218" t="s">
        <v>316</v>
      </c>
      <c r="F594" s="52"/>
      <c r="G594" s="227"/>
      <c r="H594" s="52" t="s">
        <v>107</v>
      </c>
      <c r="I594" s="342">
        <f t="shared" si="119"/>
        <v>0</v>
      </c>
      <c r="J594" s="342">
        <f t="shared" si="119"/>
        <v>0</v>
      </c>
      <c r="K594" s="342">
        <f t="shared" si="119"/>
        <v>0</v>
      </c>
      <c r="L594" s="47">
        <f t="shared" si="119"/>
        <v>0</v>
      </c>
      <c r="M594" s="47">
        <f t="shared" si="119"/>
        <v>0</v>
      </c>
      <c r="N594" s="39"/>
      <c r="O594" s="242"/>
    </row>
    <row r="595" spans="1:18" ht="20.100000000000001" hidden="1" customHeight="1" x14ac:dyDescent="0.25">
      <c r="A595" s="221"/>
      <c r="B595" s="221"/>
      <c r="C595" s="221"/>
      <c r="D595" s="221"/>
      <c r="E595" s="218"/>
      <c r="F595" s="52" t="s">
        <v>317</v>
      </c>
      <c r="G595" s="227"/>
      <c r="H595" s="52" t="s">
        <v>107</v>
      </c>
      <c r="I595" s="342">
        <v>0</v>
      </c>
      <c r="J595" s="342">
        <v>0</v>
      </c>
      <c r="K595" s="342">
        <f>I595+J595</f>
        <v>0</v>
      </c>
      <c r="L595" s="47">
        <v>0</v>
      </c>
      <c r="M595" s="47">
        <v>0</v>
      </c>
      <c r="N595" s="39"/>
      <c r="O595" s="242"/>
    </row>
    <row r="596" spans="1:18" ht="20.100000000000001" hidden="1" customHeight="1" x14ac:dyDescent="0.25">
      <c r="A596" s="221"/>
      <c r="B596" s="221"/>
      <c r="C596" s="221"/>
      <c r="D596" s="221"/>
      <c r="E596" s="218" t="s">
        <v>318</v>
      </c>
      <c r="F596" s="52"/>
      <c r="G596" s="227"/>
      <c r="H596" s="52" t="s">
        <v>319</v>
      </c>
      <c r="I596" s="342"/>
      <c r="J596" s="342"/>
      <c r="K596" s="342"/>
      <c r="L596" s="44"/>
      <c r="M596" s="44"/>
      <c r="N596" s="39"/>
      <c r="O596" s="242"/>
    </row>
    <row r="597" spans="1:18" ht="20.100000000000001" hidden="1" customHeight="1" x14ac:dyDescent="0.25">
      <c r="A597" s="221"/>
      <c r="B597" s="221"/>
      <c r="C597" s="221"/>
      <c r="D597" s="221"/>
      <c r="E597" s="218"/>
      <c r="F597" s="52" t="s">
        <v>320</v>
      </c>
      <c r="G597" s="227"/>
      <c r="H597" s="52" t="s">
        <v>319</v>
      </c>
      <c r="I597" s="342"/>
      <c r="J597" s="342"/>
      <c r="K597" s="342"/>
      <c r="L597" s="44"/>
      <c r="M597" s="44"/>
      <c r="N597" s="39"/>
      <c r="O597" s="242"/>
    </row>
    <row r="598" spans="1:18" ht="20.100000000000001" hidden="1" customHeight="1" x14ac:dyDescent="0.25">
      <c r="A598" s="221"/>
      <c r="B598" s="221"/>
      <c r="C598" s="221"/>
      <c r="D598" s="221">
        <v>3213</v>
      </c>
      <c r="E598" s="221"/>
      <c r="F598" s="58"/>
      <c r="G598" s="227"/>
      <c r="H598" s="52" t="s">
        <v>26</v>
      </c>
      <c r="I598" s="342"/>
      <c r="J598" s="342"/>
      <c r="K598" s="342"/>
      <c r="L598" s="44"/>
      <c r="M598" s="44"/>
      <c r="N598" s="39"/>
      <c r="O598" s="242"/>
    </row>
    <row r="599" spans="1:18" ht="20.100000000000001" hidden="1" customHeight="1" x14ac:dyDescent="0.25">
      <c r="A599" s="221"/>
      <c r="B599" s="221"/>
      <c r="C599" s="221"/>
      <c r="D599" s="221"/>
      <c r="E599" s="218" t="s">
        <v>109</v>
      </c>
      <c r="F599" s="52"/>
      <c r="G599" s="227"/>
      <c r="H599" s="52" t="s">
        <v>110</v>
      </c>
      <c r="I599" s="342"/>
      <c r="J599" s="342"/>
      <c r="K599" s="342"/>
      <c r="L599" s="44"/>
      <c r="M599" s="44"/>
      <c r="N599" s="39"/>
      <c r="O599" s="242"/>
    </row>
    <row r="600" spans="1:18" ht="20.100000000000001" hidden="1" customHeight="1" x14ac:dyDescent="0.25">
      <c r="A600" s="221"/>
      <c r="B600" s="221"/>
      <c r="C600" s="221"/>
      <c r="D600" s="221"/>
      <c r="E600" s="218"/>
      <c r="F600" s="52" t="s">
        <v>111</v>
      </c>
      <c r="G600" s="227"/>
      <c r="H600" s="52" t="s">
        <v>321</v>
      </c>
      <c r="I600" s="342"/>
      <c r="J600" s="342"/>
      <c r="K600" s="342"/>
      <c r="L600" s="44"/>
      <c r="M600" s="44"/>
      <c r="N600" s="39"/>
      <c r="O600" s="242"/>
    </row>
    <row r="601" spans="1:18" ht="20.100000000000001" hidden="1" customHeight="1" x14ac:dyDescent="0.25">
      <c r="A601" s="221"/>
      <c r="B601" s="221"/>
      <c r="C601" s="221"/>
      <c r="D601" s="221"/>
      <c r="E601" s="218"/>
      <c r="F601" s="52" t="s">
        <v>113</v>
      </c>
      <c r="G601" s="227"/>
      <c r="H601" s="52" t="s">
        <v>322</v>
      </c>
      <c r="I601" s="342"/>
      <c r="J601" s="342"/>
      <c r="K601" s="342"/>
      <c r="L601" s="44"/>
      <c r="M601" s="44"/>
      <c r="N601" s="39"/>
      <c r="O601" s="242"/>
    </row>
    <row r="602" spans="1:18" ht="20.100000000000001" hidden="1" customHeight="1" x14ac:dyDescent="0.25">
      <c r="A602" s="221"/>
      <c r="B602" s="221"/>
      <c r="C602" s="221"/>
      <c r="D602" s="221"/>
      <c r="E602" s="218" t="s">
        <v>115</v>
      </c>
      <c r="F602" s="52"/>
      <c r="G602" s="227"/>
      <c r="H602" s="52" t="s">
        <v>116</v>
      </c>
      <c r="I602" s="342"/>
      <c r="J602" s="342"/>
      <c r="K602" s="342"/>
      <c r="L602" s="44"/>
      <c r="M602" s="44"/>
      <c r="N602" s="39"/>
      <c r="O602" s="242"/>
    </row>
    <row r="603" spans="1:18" ht="20.100000000000001" hidden="1" customHeight="1" x14ac:dyDescent="0.25">
      <c r="A603" s="221"/>
      <c r="B603" s="221"/>
      <c r="C603" s="221"/>
      <c r="D603" s="221"/>
      <c r="E603" s="218"/>
      <c r="F603" s="52" t="s">
        <v>117</v>
      </c>
      <c r="G603" s="227"/>
      <c r="H603" s="52" t="s">
        <v>116</v>
      </c>
      <c r="I603" s="342"/>
      <c r="J603" s="342"/>
      <c r="K603" s="342"/>
      <c r="L603" s="44"/>
      <c r="M603" s="44"/>
      <c r="N603" s="39"/>
      <c r="O603" s="242"/>
    </row>
    <row r="604" spans="1:18" s="191" customFormat="1" ht="20.100000000000001" customHeight="1" x14ac:dyDescent="0.25">
      <c r="A604" s="219"/>
      <c r="B604" s="219"/>
      <c r="C604" s="219">
        <v>322</v>
      </c>
      <c r="D604" s="219"/>
      <c r="E604" s="219"/>
      <c r="F604" s="56"/>
      <c r="G604" s="227" t="s">
        <v>471</v>
      </c>
      <c r="H604" s="57" t="s">
        <v>27</v>
      </c>
      <c r="I604" s="341">
        <f>I605+I618+I623</f>
        <v>7050</v>
      </c>
      <c r="J604" s="341">
        <f>J605+J618+J623</f>
        <v>-1000</v>
      </c>
      <c r="K604" s="341">
        <f>K605+K618+K623</f>
        <v>6050</v>
      </c>
      <c r="L604" s="189">
        <f>L605+L618+L623</f>
        <v>10500</v>
      </c>
      <c r="M604" s="189">
        <f>M605+M618+M623</f>
        <v>12500</v>
      </c>
      <c r="N604" s="39"/>
      <c r="O604" s="242"/>
      <c r="P604" s="190"/>
      <c r="Q604" s="190"/>
      <c r="R604" s="190"/>
    </row>
    <row r="605" spans="1:18" ht="20.100000000000001" hidden="1" customHeight="1" x14ac:dyDescent="0.25">
      <c r="A605" s="221"/>
      <c r="B605" s="221"/>
      <c r="C605" s="221"/>
      <c r="D605" s="221">
        <v>3221</v>
      </c>
      <c r="E605" s="221"/>
      <c r="F605" s="58"/>
      <c r="G605" s="227" t="s">
        <v>471</v>
      </c>
      <c r="H605" s="52" t="s">
        <v>118</v>
      </c>
      <c r="I605" s="342">
        <f>I616+I613</f>
        <v>850</v>
      </c>
      <c r="J605" s="342">
        <f>J616+J613</f>
        <v>0</v>
      </c>
      <c r="K605" s="342">
        <f>K616+K613</f>
        <v>850</v>
      </c>
      <c r="L605" s="53">
        <f t="shared" ref="L605:M605" si="120">L616+L613</f>
        <v>1000</v>
      </c>
      <c r="M605" s="53">
        <f t="shared" si="120"/>
        <v>1000</v>
      </c>
      <c r="N605" s="39"/>
      <c r="O605" s="242"/>
      <c r="P605" s="50"/>
    </row>
    <row r="606" spans="1:18" ht="20.100000000000001" hidden="1" customHeight="1" x14ac:dyDescent="0.25">
      <c r="A606" s="221"/>
      <c r="B606" s="221"/>
      <c r="C606" s="221"/>
      <c r="D606" s="221"/>
      <c r="E606" s="218" t="s">
        <v>119</v>
      </c>
      <c r="F606" s="52"/>
      <c r="G606" s="227" t="s">
        <v>471</v>
      </c>
      <c r="H606" s="52" t="s">
        <v>118</v>
      </c>
      <c r="I606" s="342"/>
      <c r="J606" s="342"/>
      <c r="K606" s="342"/>
      <c r="L606" s="47"/>
      <c r="M606" s="47"/>
      <c r="N606" s="39"/>
      <c r="O606" s="242"/>
    </row>
    <row r="607" spans="1:18" ht="20.100000000000001" hidden="1" customHeight="1" x14ac:dyDescent="0.25">
      <c r="A607" s="221"/>
      <c r="B607" s="221"/>
      <c r="C607" s="221"/>
      <c r="D607" s="221"/>
      <c r="E607" s="218"/>
      <c r="F607" s="52" t="s">
        <v>121</v>
      </c>
      <c r="G607" s="227" t="s">
        <v>471</v>
      </c>
      <c r="H607" s="52" t="s">
        <v>118</v>
      </c>
      <c r="I607" s="342"/>
      <c r="J607" s="342"/>
      <c r="K607" s="342"/>
      <c r="L607" s="47"/>
      <c r="M607" s="47"/>
      <c r="N607" s="39"/>
      <c r="O607" s="242"/>
    </row>
    <row r="608" spans="1:18" ht="20.100000000000001" hidden="1" customHeight="1" x14ac:dyDescent="0.25">
      <c r="A608" s="221"/>
      <c r="B608" s="221"/>
      <c r="C608" s="221"/>
      <c r="D608" s="221"/>
      <c r="E608" s="218"/>
      <c r="F608" s="52" t="s">
        <v>122</v>
      </c>
      <c r="G608" s="227" t="s">
        <v>471</v>
      </c>
      <c r="H608" s="52" t="s">
        <v>118</v>
      </c>
      <c r="I608" s="342"/>
      <c r="J608" s="342"/>
      <c r="K608" s="342"/>
      <c r="L608" s="47"/>
      <c r="M608" s="47"/>
      <c r="N608" s="39"/>
      <c r="O608" s="242"/>
    </row>
    <row r="609" spans="1:18" ht="20.100000000000001" hidden="1" customHeight="1" x14ac:dyDescent="0.25">
      <c r="A609" s="221"/>
      <c r="B609" s="221"/>
      <c r="C609" s="221"/>
      <c r="D609" s="221"/>
      <c r="E609" s="218" t="s">
        <v>124</v>
      </c>
      <c r="F609" s="52"/>
      <c r="G609" s="227" t="s">
        <v>471</v>
      </c>
      <c r="H609" s="52" t="s">
        <v>118</v>
      </c>
      <c r="I609" s="342"/>
      <c r="J609" s="342"/>
      <c r="K609" s="342"/>
      <c r="L609" s="47"/>
      <c r="M609" s="47"/>
      <c r="N609" s="39"/>
      <c r="O609" s="242"/>
    </row>
    <row r="610" spans="1:18" ht="20.100000000000001" hidden="1" customHeight="1" x14ac:dyDescent="0.25">
      <c r="A610" s="221"/>
      <c r="B610" s="221"/>
      <c r="C610" s="221"/>
      <c r="D610" s="221"/>
      <c r="E610" s="218"/>
      <c r="F610" s="52" t="s">
        <v>126</v>
      </c>
      <c r="G610" s="227" t="s">
        <v>471</v>
      </c>
      <c r="H610" s="52" t="s">
        <v>118</v>
      </c>
      <c r="I610" s="342"/>
      <c r="J610" s="342"/>
      <c r="K610" s="342"/>
      <c r="L610" s="47"/>
      <c r="M610" s="47"/>
      <c r="N610" s="39"/>
      <c r="O610" s="242"/>
    </row>
    <row r="611" spans="1:18" ht="20.100000000000001" hidden="1" customHeight="1" x14ac:dyDescent="0.25">
      <c r="A611" s="221"/>
      <c r="B611" s="221"/>
      <c r="C611" s="221"/>
      <c r="D611" s="221"/>
      <c r="E611" s="218" t="s">
        <v>127</v>
      </c>
      <c r="F611" s="52"/>
      <c r="G611" s="227" t="s">
        <v>471</v>
      </c>
      <c r="H611" s="52" t="s">
        <v>118</v>
      </c>
      <c r="I611" s="342"/>
      <c r="J611" s="342"/>
      <c r="K611" s="342"/>
      <c r="L611" s="47"/>
      <c r="M611" s="47"/>
      <c r="N611" s="39"/>
      <c r="O611" s="242"/>
    </row>
    <row r="612" spans="1:18" ht="20.100000000000001" hidden="1" customHeight="1" x14ac:dyDescent="0.25">
      <c r="A612" s="221"/>
      <c r="B612" s="221"/>
      <c r="C612" s="221"/>
      <c r="D612" s="221"/>
      <c r="E612" s="218"/>
      <c r="F612" s="52" t="s">
        <v>129</v>
      </c>
      <c r="G612" s="227" t="s">
        <v>471</v>
      </c>
      <c r="H612" s="52" t="s">
        <v>118</v>
      </c>
      <c r="I612" s="342"/>
      <c r="J612" s="342"/>
      <c r="K612" s="342"/>
      <c r="L612" s="47"/>
      <c r="M612" s="47"/>
      <c r="N612" s="39"/>
      <c r="O612" s="242"/>
    </row>
    <row r="613" spans="1:18" ht="20.100000000000001" hidden="1" customHeight="1" x14ac:dyDescent="0.25">
      <c r="A613" s="221"/>
      <c r="B613" s="221"/>
      <c r="C613" s="221"/>
      <c r="D613" s="221"/>
      <c r="E613" s="218" t="s">
        <v>119</v>
      </c>
      <c r="F613" s="52"/>
      <c r="G613" s="227" t="s">
        <v>471</v>
      </c>
      <c r="H613" s="52" t="s">
        <v>382</v>
      </c>
      <c r="I613" s="342">
        <f>I614+I615</f>
        <v>550</v>
      </c>
      <c r="J613" s="342">
        <f>J614+J615</f>
        <v>0</v>
      </c>
      <c r="K613" s="342">
        <f>K614+K615</f>
        <v>550</v>
      </c>
      <c r="L613" s="53">
        <f t="shared" ref="L613:M613" si="121">L614+L615</f>
        <v>500</v>
      </c>
      <c r="M613" s="53">
        <f t="shared" si="121"/>
        <v>500</v>
      </c>
      <c r="N613" s="39"/>
      <c r="O613" s="242"/>
      <c r="Q613" s="26"/>
      <c r="R613" s="26"/>
    </row>
    <row r="614" spans="1:18" ht="20.100000000000001" hidden="1" customHeight="1" x14ac:dyDescent="0.25">
      <c r="A614" s="221"/>
      <c r="B614" s="221"/>
      <c r="C614" s="221"/>
      <c r="D614" s="221"/>
      <c r="E614" s="218"/>
      <c r="F614" s="52" t="s">
        <v>121</v>
      </c>
      <c r="G614" s="227" t="s">
        <v>471</v>
      </c>
      <c r="H614" s="52" t="s">
        <v>382</v>
      </c>
      <c r="I614" s="342">
        <v>300</v>
      </c>
      <c r="J614" s="342">
        <f>K614-I614</f>
        <v>0</v>
      </c>
      <c r="K614" s="342">
        <v>300</v>
      </c>
      <c r="L614" s="47">
        <v>250</v>
      </c>
      <c r="M614" s="47">
        <v>250</v>
      </c>
      <c r="N614" s="39"/>
      <c r="O614" s="242"/>
      <c r="Q614" s="26"/>
      <c r="R614" s="26"/>
    </row>
    <row r="615" spans="1:18" ht="20.100000000000001" hidden="1" customHeight="1" x14ac:dyDescent="0.25">
      <c r="A615" s="221"/>
      <c r="B615" s="221"/>
      <c r="C615" s="221"/>
      <c r="D615" s="221"/>
      <c r="E615" s="218"/>
      <c r="F615" s="52" t="s">
        <v>122</v>
      </c>
      <c r="G615" s="227" t="s">
        <v>471</v>
      </c>
      <c r="H615" s="52" t="s">
        <v>323</v>
      </c>
      <c r="I615" s="342">
        <v>250</v>
      </c>
      <c r="J615" s="342">
        <f>K615-I615</f>
        <v>0</v>
      </c>
      <c r="K615" s="342">
        <v>250</v>
      </c>
      <c r="L615" s="47">
        <v>250</v>
      </c>
      <c r="M615" s="47">
        <v>250</v>
      </c>
      <c r="N615" s="39"/>
      <c r="O615" s="242"/>
      <c r="Q615" s="26"/>
      <c r="R615" s="26"/>
    </row>
    <row r="616" spans="1:18" ht="20.100000000000001" hidden="1" customHeight="1" x14ac:dyDescent="0.25">
      <c r="A616" s="221"/>
      <c r="B616" s="221"/>
      <c r="C616" s="221"/>
      <c r="D616" s="221"/>
      <c r="E616" s="218" t="s">
        <v>130</v>
      </c>
      <c r="F616" s="52"/>
      <c r="G616" s="227" t="s">
        <v>471</v>
      </c>
      <c r="H616" s="52" t="s">
        <v>131</v>
      </c>
      <c r="I616" s="342">
        <f>I617</f>
        <v>300</v>
      </c>
      <c r="J616" s="342">
        <f>J617</f>
        <v>0</v>
      </c>
      <c r="K616" s="342">
        <f>K617</f>
        <v>300</v>
      </c>
      <c r="L616" s="47">
        <f>L617</f>
        <v>500</v>
      </c>
      <c r="M616" s="47">
        <f>M617</f>
        <v>500</v>
      </c>
      <c r="N616" s="39"/>
      <c r="O616" s="242"/>
      <c r="Q616" s="26"/>
      <c r="R616" s="26"/>
    </row>
    <row r="617" spans="1:18" ht="20.100000000000001" hidden="1" customHeight="1" x14ac:dyDescent="0.25">
      <c r="A617" s="221"/>
      <c r="B617" s="221"/>
      <c r="C617" s="221"/>
      <c r="D617" s="221"/>
      <c r="E617" s="218"/>
      <c r="F617" s="52" t="s">
        <v>132</v>
      </c>
      <c r="G617" s="227" t="s">
        <v>471</v>
      </c>
      <c r="H617" s="52" t="s">
        <v>131</v>
      </c>
      <c r="I617" s="342">
        <v>300</v>
      </c>
      <c r="J617" s="342">
        <f>K617-I617</f>
        <v>0</v>
      </c>
      <c r="K617" s="342">
        <v>300</v>
      </c>
      <c r="L617" s="47">
        <v>500</v>
      </c>
      <c r="M617" s="47">
        <v>500</v>
      </c>
      <c r="N617" s="39"/>
      <c r="O617" s="242"/>
      <c r="Q617" s="26"/>
      <c r="R617" s="26"/>
    </row>
    <row r="618" spans="1:18" ht="20.100000000000001" hidden="1" customHeight="1" x14ac:dyDescent="0.25">
      <c r="A618" s="221"/>
      <c r="B618" s="221"/>
      <c r="C618" s="221"/>
      <c r="D618" s="221">
        <v>3222</v>
      </c>
      <c r="E618" s="221"/>
      <c r="F618" s="58"/>
      <c r="G618" s="227" t="s">
        <v>471</v>
      </c>
      <c r="H618" s="52" t="s">
        <v>29</v>
      </c>
      <c r="I618" s="342">
        <f>I619+I621</f>
        <v>2600</v>
      </c>
      <c r="J618" s="342">
        <f>J619+J621</f>
        <v>-1000</v>
      </c>
      <c r="K618" s="342">
        <f>K619+K621</f>
        <v>1600</v>
      </c>
      <c r="L618" s="47">
        <f>L619+L621</f>
        <v>2500</v>
      </c>
      <c r="M618" s="47">
        <f>M619+M621</f>
        <v>4500</v>
      </c>
      <c r="N618" s="39"/>
      <c r="O618" s="242"/>
      <c r="Q618" s="26"/>
      <c r="R618" s="26"/>
    </row>
    <row r="619" spans="1:18" ht="20.100000000000001" hidden="1" customHeight="1" x14ac:dyDescent="0.25">
      <c r="A619" s="221"/>
      <c r="B619" s="221"/>
      <c r="C619" s="221"/>
      <c r="D619" s="221"/>
      <c r="E619" s="218" t="s">
        <v>136</v>
      </c>
      <c r="F619" s="52"/>
      <c r="G619" s="227" t="s">
        <v>471</v>
      </c>
      <c r="H619" s="52" t="s">
        <v>137</v>
      </c>
      <c r="I619" s="342">
        <f>I620</f>
        <v>700</v>
      </c>
      <c r="J619" s="342">
        <f>J620</f>
        <v>0</v>
      </c>
      <c r="K619" s="342">
        <f>K620</f>
        <v>700</v>
      </c>
      <c r="L619" s="47">
        <f>L620</f>
        <v>0</v>
      </c>
      <c r="M619" s="47">
        <f>M620</f>
        <v>1000</v>
      </c>
      <c r="N619" s="39"/>
      <c r="O619" s="242"/>
      <c r="Q619" s="26"/>
      <c r="R619" s="26"/>
    </row>
    <row r="620" spans="1:18" ht="20.100000000000001" hidden="1" customHeight="1" x14ac:dyDescent="0.25">
      <c r="A620" s="221"/>
      <c r="B620" s="221"/>
      <c r="C620" s="221"/>
      <c r="D620" s="221"/>
      <c r="E620" s="218"/>
      <c r="F620" s="52" t="s">
        <v>138</v>
      </c>
      <c r="G620" s="227" t="s">
        <v>471</v>
      </c>
      <c r="H620" s="52" t="s">
        <v>137</v>
      </c>
      <c r="I620" s="342">
        <v>700</v>
      </c>
      <c r="J620" s="342">
        <f>K620-I620</f>
        <v>0</v>
      </c>
      <c r="K620" s="342">
        <v>700</v>
      </c>
      <c r="L620" s="47">
        <v>0</v>
      </c>
      <c r="M620" s="47">
        <v>1000</v>
      </c>
      <c r="N620" s="39"/>
      <c r="O620" s="242"/>
      <c r="Q620" s="26"/>
      <c r="R620" s="26"/>
    </row>
    <row r="621" spans="1:18" ht="20.100000000000001" hidden="1" customHeight="1" x14ac:dyDescent="0.25">
      <c r="A621" s="221"/>
      <c r="B621" s="221"/>
      <c r="C621" s="221"/>
      <c r="D621" s="221"/>
      <c r="E621" s="218" t="s">
        <v>139</v>
      </c>
      <c r="F621" s="52"/>
      <c r="G621" s="227" t="s">
        <v>471</v>
      </c>
      <c r="H621" s="52" t="s">
        <v>140</v>
      </c>
      <c r="I621" s="342">
        <f>I622</f>
        <v>1900</v>
      </c>
      <c r="J621" s="342">
        <f>J622</f>
        <v>-1000</v>
      </c>
      <c r="K621" s="342">
        <f>K622</f>
        <v>900</v>
      </c>
      <c r="L621" s="47">
        <f>L622</f>
        <v>2500</v>
      </c>
      <c r="M621" s="47">
        <f>M622</f>
        <v>3500</v>
      </c>
      <c r="N621" s="39"/>
      <c r="O621" s="242"/>
      <c r="P621" s="50"/>
      <c r="Q621" s="26"/>
      <c r="R621" s="26"/>
    </row>
    <row r="622" spans="1:18" ht="20.100000000000001" hidden="1" customHeight="1" x14ac:dyDescent="0.25">
      <c r="A622" s="221"/>
      <c r="B622" s="221"/>
      <c r="C622" s="221"/>
      <c r="D622" s="221"/>
      <c r="E622" s="218"/>
      <c r="F622" s="52" t="s">
        <v>141</v>
      </c>
      <c r="G622" s="227" t="s">
        <v>471</v>
      </c>
      <c r="H622" s="52" t="s">
        <v>140</v>
      </c>
      <c r="I622" s="342">
        <v>1900</v>
      </c>
      <c r="J622" s="342">
        <f>K622-I622</f>
        <v>-1000</v>
      </c>
      <c r="K622" s="342">
        <v>900</v>
      </c>
      <c r="L622" s="47">
        <v>2500</v>
      </c>
      <c r="M622" s="47">
        <v>3500</v>
      </c>
      <c r="N622" s="39"/>
      <c r="O622" s="242"/>
      <c r="P622" s="50"/>
      <c r="Q622" s="26"/>
      <c r="R622" s="26"/>
    </row>
    <row r="623" spans="1:18" ht="20.100000000000001" hidden="1" customHeight="1" x14ac:dyDescent="0.25">
      <c r="A623" s="221"/>
      <c r="B623" s="221"/>
      <c r="C623" s="221"/>
      <c r="D623" s="222">
        <v>3223</v>
      </c>
      <c r="E623" s="222"/>
      <c r="F623" s="73"/>
      <c r="G623" s="227" t="s">
        <v>471</v>
      </c>
      <c r="H623" s="69" t="s">
        <v>30</v>
      </c>
      <c r="I623" s="342">
        <f>I624+I627</f>
        <v>3600</v>
      </c>
      <c r="J623" s="342">
        <f>J624+J627</f>
        <v>0</v>
      </c>
      <c r="K623" s="342">
        <f>K624+K627</f>
        <v>3600</v>
      </c>
      <c r="L623" s="47">
        <f>L624+L627</f>
        <v>7000</v>
      </c>
      <c r="M623" s="47">
        <f>M624+M627</f>
        <v>7000</v>
      </c>
      <c r="N623" s="39"/>
      <c r="O623" s="242"/>
      <c r="Q623" s="26"/>
      <c r="R623" s="26"/>
    </row>
    <row r="624" spans="1:18" ht="20.100000000000001" hidden="1" customHeight="1" x14ac:dyDescent="0.25">
      <c r="A624" s="221"/>
      <c r="B624" s="221"/>
      <c r="C624" s="221"/>
      <c r="D624" s="222"/>
      <c r="E624" s="218" t="s">
        <v>142</v>
      </c>
      <c r="F624" s="52"/>
      <c r="G624" s="227" t="s">
        <v>471</v>
      </c>
      <c r="H624" s="52" t="s">
        <v>143</v>
      </c>
      <c r="I624" s="342">
        <f>I625+I626</f>
        <v>2400</v>
      </c>
      <c r="J624" s="342">
        <f>J625+J626</f>
        <v>0</v>
      </c>
      <c r="K624" s="342">
        <f>K625+K626</f>
        <v>2400</v>
      </c>
      <c r="L624" s="47">
        <f>L625+L626</f>
        <v>4000</v>
      </c>
      <c r="M624" s="47">
        <f>M625+M626</f>
        <v>4000</v>
      </c>
      <c r="N624" s="39"/>
      <c r="O624" s="242"/>
      <c r="Q624" s="26"/>
      <c r="R624" s="26"/>
    </row>
    <row r="625" spans="1:18" ht="20.100000000000001" hidden="1" customHeight="1" x14ac:dyDescent="0.25">
      <c r="A625" s="221"/>
      <c r="B625" s="221"/>
      <c r="C625" s="221"/>
      <c r="D625" s="222"/>
      <c r="E625" s="218"/>
      <c r="F625" s="52" t="s">
        <v>144</v>
      </c>
      <c r="G625" s="227" t="s">
        <v>471</v>
      </c>
      <c r="H625" s="52" t="s">
        <v>143</v>
      </c>
      <c r="I625" s="342">
        <v>1200</v>
      </c>
      <c r="J625" s="342">
        <f>K625-I625</f>
        <v>0</v>
      </c>
      <c r="K625" s="342">
        <v>1200</v>
      </c>
      <c r="L625" s="47">
        <v>2000</v>
      </c>
      <c r="M625" s="47">
        <v>2000</v>
      </c>
      <c r="N625" s="39"/>
      <c r="O625" s="242"/>
      <c r="Q625" s="26"/>
      <c r="R625" s="26"/>
    </row>
    <row r="626" spans="1:18" ht="20.100000000000001" hidden="1" customHeight="1" x14ac:dyDescent="0.25">
      <c r="A626" s="221"/>
      <c r="B626" s="221"/>
      <c r="C626" s="221"/>
      <c r="D626" s="222"/>
      <c r="E626" s="218"/>
      <c r="F626" s="52" t="s">
        <v>145</v>
      </c>
      <c r="G626" s="227" t="s">
        <v>471</v>
      </c>
      <c r="H626" s="52" t="s">
        <v>325</v>
      </c>
      <c r="I626" s="342">
        <v>1200</v>
      </c>
      <c r="J626" s="342">
        <f>K626-I626</f>
        <v>0</v>
      </c>
      <c r="K626" s="342">
        <v>1200</v>
      </c>
      <c r="L626" s="47">
        <v>2000</v>
      </c>
      <c r="M626" s="47">
        <v>2000</v>
      </c>
      <c r="N626" s="39"/>
      <c r="O626" s="242"/>
      <c r="Q626" s="26"/>
      <c r="R626" s="26"/>
    </row>
    <row r="627" spans="1:18" ht="20.100000000000001" hidden="1" customHeight="1" x14ac:dyDescent="0.25">
      <c r="A627" s="221"/>
      <c r="B627" s="221"/>
      <c r="C627" s="221"/>
      <c r="D627" s="222"/>
      <c r="E627" s="218" t="s">
        <v>147</v>
      </c>
      <c r="F627" s="52"/>
      <c r="G627" s="227" t="s">
        <v>471</v>
      </c>
      <c r="H627" s="52" t="s">
        <v>148</v>
      </c>
      <c r="I627" s="342">
        <f>I628</f>
        <v>1200</v>
      </c>
      <c r="J627" s="342">
        <f>J628</f>
        <v>0</v>
      </c>
      <c r="K627" s="342">
        <f>K628</f>
        <v>1200</v>
      </c>
      <c r="L627" s="47">
        <f>L628</f>
        <v>3000</v>
      </c>
      <c r="M627" s="47">
        <f>M628</f>
        <v>3000</v>
      </c>
      <c r="N627" s="39"/>
      <c r="O627" s="242"/>
      <c r="Q627" s="26"/>
      <c r="R627" s="26"/>
    </row>
    <row r="628" spans="1:18" ht="20.100000000000001" hidden="1" customHeight="1" x14ac:dyDescent="0.25">
      <c r="A628" s="221"/>
      <c r="B628" s="221"/>
      <c r="C628" s="221"/>
      <c r="D628" s="222"/>
      <c r="E628" s="218"/>
      <c r="F628" s="52" t="s">
        <v>149</v>
      </c>
      <c r="G628" s="227" t="s">
        <v>471</v>
      </c>
      <c r="H628" s="52" t="s">
        <v>148</v>
      </c>
      <c r="I628" s="342">
        <v>1200</v>
      </c>
      <c r="J628" s="342">
        <f>K628-I628</f>
        <v>0</v>
      </c>
      <c r="K628" s="342">
        <v>1200</v>
      </c>
      <c r="L628" s="47">
        <v>3000</v>
      </c>
      <c r="M628" s="47">
        <v>3000</v>
      </c>
      <c r="N628" s="39"/>
      <c r="O628" s="242"/>
      <c r="Q628" s="26"/>
      <c r="R628" s="26"/>
    </row>
    <row r="629" spans="1:18" ht="20.100000000000001" hidden="1" customHeight="1" x14ac:dyDescent="0.25">
      <c r="A629" s="221"/>
      <c r="B629" s="221"/>
      <c r="C629" s="221"/>
      <c r="D629" s="222"/>
      <c r="E629" s="218" t="s">
        <v>150</v>
      </c>
      <c r="F629" s="52"/>
      <c r="G629" s="227" t="s">
        <v>471</v>
      </c>
      <c r="H629" s="52" t="s">
        <v>151</v>
      </c>
      <c r="I629" s="342"/>
      <c r="J629" s="342"/>
      <c r="K629" s="342"/>
      <c r="L629" s="44"/>
      <c r="M629" s="44"/>
      <c r="N629" s="39"/>
      <c r="O629" s="242"/>
    </row>
    <row r="630" spans="1:18" ht="20.100000000000001" hidden="1" customHeight="1" x14ac:dyDescent="0.25">
      <c r="A630" s="221"/>
      <c r="B630" s="221"/>
      <c r="C630" s="221"/>
      <c r="D630" s="222"/>
      <c r="E630" s="218"/>
      <c r="F630" s="52" t="s">
        <v>152</v>
      </c>
      <c r="G630" s="227" t="s">
        <v>471</v>
      </c>
      <c r="H630" s="52" t="s">
        <v>151</v>
      </c>
      <c r="I630" s="342"/>
      <c r="J630" s="342"/>
      <c r="K630" s="342"/>
      <c r="L630" s="44"/>
      <c r="M630" s="44"/>
      <c r="N630" s="39"/>
      <c r="O630" s="242"/>
    </row>
    <row r="631" spans="1:18" s="191" customFormat="1" ht="20.100000000000001" customHeight="1" x14ac:dyDescent="0.25">
      <c r="A631" s="219"/>
      <c r="B631" s="219"/>
      <c r="C631" s="219">
        <v>323</v>
      </c>
      <c r="D631" s="219"/>
      <c r="E631" s="219"/>
      <c r="F631" s="56"/>
      <c r="G631" s="227" t="s">
        <v>471</v>
      </c>
      <c r="H631" s="57" t="s">
        <v>34</v>
      </c>
      <c r="I631" s="341">
        <f>I635+I643+I646+I632</f>
        <v>4450</v>
      </c>
      <c r="J631" s="341">
        <f>J635+J643+J646+J632</f>
        <v>-1400</v>
      </c>
      <c r="K631" s="341">
        <f>K635+K643+K646+K632</f>
        <v>3050</v>
      </c>
      <c r="L631" s="192">
        <f t="shared" ref="L631:M631" si="122">L635+L643+L646+L632</f>
        <v>4600</v>
      </c>
      <c r="M631" s="192">
        <f t="shared" si="122"/>
        <v>7800</v>
      </c>
      <c r="N631" s="39"/>
      <c r="O631" s="242"/>
      <c r="P631" s="190"/>
      <c r="Q631" s="196"/>
      <c r="R631" s="190"/>
    </row>
    <row r="632" spans="1:18" s="33" customFormat="1" ht="20.100000000000001" hidden="1" customHeight="1" x14ac:dyDescent="0.25">
      <c r="A632" s="219"/>
      <c r="B632" s="219"/>
      <c r="C632" s="219"/>
      <c r="D632" s="221">
        <v>3232</v>
      </c>
      <c r="E632" s="221"/>
      <c r="F632" s="58"/>
      <c r="G632" s="227" t="s">
        <v>471</v>
      </c>
      <c r="H632" s="52" t="s">
        <v>36</v>
      </c>
      <c r="I632" s="342">
        <f t="shared" ref="I632:K633" si="123">I633</f>
        <v>1700</v>
      </c>
      <c r="J632" s="342">
        <f t="shared" si="123"/>
        <v>-1400</v>
      </c>
      <c r="K632" s="342">
        <f t="shared" si="123"/>
        <v>300</v>
      </c>
      <c r="L632" s="53">
        <f t="shared" ref="L632:M632" si="124">L633</f>
        <v>1800</v>
      </c>
      <c r="M632" s="53">
        <f t="shared" si="124"/>
        <v>5000</v>
      </c>
      <c r="N632" s="39"/>
      <c r="O632" s="242"/>
      <c r="P632" s="31"/>
      <c r="Q632" s="42"/>
      <c r="R632" s="32"/>
    </row>
    <row r="633" spans="1:18" s="33" customFormat="1" ht="30" hidden="1" customHeight="1" x14ac:dyDescent="0.25">
      <c r="A633" s="219"/>
      <c r="B633" s="219"/>
      <c r="C633" s="219"/>
      <c r="D633" s="221"/>
      <c r="E633" s="221">
        <v>32322</v>
      </c>
      <c r="F633" s="58"/>
      <c r="G633" s="227" t="s">
        <v>471</v>
      </c>
      <c r="H633" s="52" t="s">
        <v>381</v>
      </c>
      <c r="I633" s="342">
        <f t="shared" si="123"/>
        <v>1700</v>
      </c>
      <c r="J633" s="342">
        <f t="shared" si="123"/>
        <v>-1400</v>
      </c>
      <c r="K633" s="342">
        <f t="shared" si="123"/>
        <v>300</v>
      </c>
      <c r="L633" s="53">
        <f t="shared" ref="L633:M633" si="125">L634</f>
        <v>1800</v>
      </c>
      <c r="M633" s="53">
        <f t="shared" si="125"/>
        <v>5000</v>
      </c>
      <c r="N633" s="39"/>
      <c r="O633" s="242"/>
      <c r="P633" s="31"/>
      <c r="Q633" s="42"/>
      <c r="R633" s="32"/>
    </row>
    <row r="634" spans="1:18" s="33" customFormat="1" ht="30" hidden="1" customHeight="1" x14ac:dyDescent="0.25">
      <c r="A634" s="219"/>
      <c r="B634" s="219"/>
      <c r="C634" s="219"/>
      <c r="D634" s="221"/>
      <c r="E634" s="221"/>
      <c r="F634" s="58">
        <v>323220</v>
      </c>
      <c r="G634" s="227" t="s">
        <v>471</v>
      </c>
      <c r="H634" s="52" t="s">
        <v>381</v>
      </c>
      <c r="I634" s="342">
        <v>1700</v>
      </c>
      <c r="J634" s="342">
        <f>K634-I634</f>
        <v>-1400</v>
      </c>
      <c r="K634" s="342">
        <v>300</v>
      </c>
      <c r="L634" s="47">
        <v>1800</v>
      </c>
      <c r="M634" s="47">
        <v>5000</v>
      </c>
      <c r="N634" s="39"/>
      <c r="O634" s="242"/>
      <c r="P634" s="31"/>
      <c r="Q634" s="42"/>
      <c r="R634" s="32"/>
    </row>
    <row r="635" spans="1:18" ht="20.100000000000001" hidden="1" customHeight="1" x14ac:dyDescent="0.25">
      <c r="A635" s="221"/>
      <c r="B635" s="221"/>
      <c r="C635" s="221"/>
      <c r="D635" s="221">
        <v>3233</v>
      </c>
      <c r="E635" s="221"/>
      <c r="F635" s="58"/>
      <c r="G635" s="227" t="s">
        <v>471</v>
      </c>
      <c r="H635" s="52" t="s">
        <v>37</v>
      </c>
      <c r="I635" s="342">
        <f t="shared" ref="I635:M636" si="126">I636</f>
        <v>250</v>
      </c>
      <c r="J635" s="342">
        <f t="shared" si="126"/>
        <v>0</v>
      </c>
      <c r="K635" s="342">
        <f t="shared" si="126"/>
        <v>250</v>
      </c>
      <c r="L635" s="47">
        <f t="shared" si="126"/>
        <v>300</v>
      </c>
      <c r="M635" s="47">
        <f t="shared" si="126"/>
        <v>300</v>
      </c>
      <c r="N635" s="39"/>
      <c r="O635" s="242"/>
    </row>
    <row r="636" spans="1:18" ht="20.100000000000001" hidden="1" customHeight="1" x14ac:dyDescent="0.25">
      <c r="A636" s="221"/>
      <c r="B636" s="221"/>
      <c r="C636" s="221"/>
      <c r="D636" s="221"/>
      <c r="E636" s="218" t="s">
        <v>183</v>
      </c>
      <c r="F636" s="52"/>
      <c r="G636" s="227" t="s">
        <v>471</v>
      </c>
      <c r="H636" s="52" t="s">
        <v>37</v>
      </c>
      <c r="I636" s="342">
        <f t="shared" si="126"/>
        <v>250</v>
      </c>
      <c r="J636" s="342">
        <f t="shared" si="126"/>
        <v>0</v>
      </c>
      <c r="K636" s="342">
        <f t="shared" si="126"/>
        <v>250</v>
      </c>
      <c r="L636" s="47">
        <f t="shared" si="126"/>
        <v>300</v>
      </c>
      <c r="M636" s="47">
        <f t="shared" si="126"/>
        <v>300</v>
      </c>
      <c r="N636" s="39"/>
      <c r="O636" s="242"/>
    </row>
    <row r="637" spans="1:18" ht="20.100000000000001" hidden="1" customHeight="1" x14ac:dyDescent="0.25">
      <c r="A637" s="221"/>
      <c r="B637" s="221"/>
      <c r="C637" s="221"/>
      <c r="D637" s="221"/>
      <c r="E637" s="218"/>
      <c r="F637" s="52" t="s">
        <v>185</v>
      </c>
      <c r="G637" s="227" t="s">
        <v>471</v>
      </c>
      <c r="H637" s="52" t="s">
        <v>184</v>
      </c>
      <c r="I637" s="342">
        <v>250</v>
      </c>
      <c r="J637" s="342">
        <f>K637-I637</f>
        <v>0</v>
      </c>
      <c r="K637" s="342">
        <v>250</v>
      </c>
      <c r="L637" s="47">
        <v>300</v>
      </c>
      <c r="M637" s="47">
        <v>300</v>
      </c>
      <c r="N637" s="39"/>
      <c r="O637" s="242"/>
    </row>
    <row r="638" spans="1:18" ht="20.100000000000001" hidden="1" customHeight="1" x14ac:dyDescent="0.25">
      <c r="A638" s="221"/>
      <c r="B638" s="221"/>
      <c r="C638" s="221"/>
      <c r="D638" s="221">
        <v>3236</v>
      </c>
      <c r="E638" s="221"/>
      <c r="F638" s="58"/>
      <c r="G638" s="227" t="s">
        <v>471</v>
      </c>
      <c r="H638" s="52" t="s">
        <v>40</v>
      </c>
      <c r="I638" s="342"/>
      <c r="J638" s="342"/>
      <c r="K638" s="342"/>
      <c r="L638" s="47"/>
      <c r="M638" s="47"/>
      <c r="N638" s="39"/>
      <c r="O638" s="242"/>
    </row>
    <row r="639" spans="1:18" ht="20.100000000000001" hidden="1" customHeight="1" x14ac:dyDescent="0.25">
      <c r="A639" s="221"/>
      <c r="B639" s="221"/>
      <c r="C639" s="221"/>
      <c r="D639" s="221"/>
      <c r="E639" s="218" t="s">
        <v>203</v>
      </c>
      <c r="F639" s="52"/>
      <c r="G639" s="227" t="s">
        <v>471</v>
      </c>
      <c r="H639" s="52" t="s">
        <v>204</v>
      </c>
      <c r="I639" s="342"/>
      <c r="J639" s="342"/>
      <c r="K639" s="342"/>
      <c r="L639" s="47"/>
      <c r="M639" s="47"/>
      <c r="N639" s="39"/>
      <c r="O639" s="242"/>
    </row>
    <row r="640" spans="1:18" ht="20.100000000000001" hidden="1" customHeight="1" x14ac:dyDescent="0.25">
      <c r="A640" s="221"/>
      <c r="B640" s="221"/>
      <c r="C640" s="221"/>
      <c r="D640" s="221"/>
      <c r="E640" s="218"/>
      <c r="F640" s="52" t="s">
        <v>205</v>
      </c>
      <c r="G640" s="227" t="s">
        <v>471</v>
      </c>
      <c r="H640" s="52" t="s">
        <v>204</v>
      </c>
      <c r="I640" s="342"/>
      <c r="J640" s="342"/>
      <c r="K640" s="342"/>
      <c r="L640" s="47"/>
      <c r="M640" s="47"/>
      <c r="N640" s="39"/>
      <c r="O640" s="242"/>
    </row>
    <row r="641" spans="1:18" ht="20.100000000000001" hidden="1" customHeight="1" x14ac:dyDescent="0.25">
      <c r="A641" s="221"/>
      <c r="B641" s="221"/>
      <c r="C641" s="221"/>
      <c r="D641" s="221"/>
      <c r="E641" s="218" t="s">
        <v>206</v>
      </c>
      <c r="F641" s="52"/>
      <c r="G641" s="227" t="s">
        <v>471</v>
      </c>
      <c r="H641" s="52" t="s">
        <v>207</v>
      </c>
      <c r="I641" s="342"/>
      <c r="J641" s="342"/>
      <c r="K641" s="342"/>
      <c r="L641" s="47"/>
      <c r="M641" s="47"/>
      <c r="N641" s="39"/>
      <c r="O641" s="242"/>
    </row>
    <row r="642" spans="1:18" ht="20.100000000000001" hidden="1" customHeight="1" x14ac:dyDescent="0.25">
      <c r="A642" s="221"/>
      <c r="B642" s="221"/>
      <c r="C642" s="221"/>
      <c r="D642" s="221"/>
      <c r="E642" s="218"/>
      <c r="F642" s="52" t="s">
        <v>208</v>
      </c>
      <c r="G642" s="227" t="s">
        <v>471</v>
      </c>
      <c r="H642" s="52" t="s">
        <v>207</v>
      </c>
      <c r="I642" s="342"/>
      <c r="J642" s="342"/>
      <c r="K642" s="342"/>
      <c r="L642" s="47"/>
      <c r="M642" s="47"/>
      <c r="N642" s="39"/>
      <c r="O642" s="242"/>
    </row>
    <row r="643" spans="1:18" ht="20.100000000000001" hidden="1" customHeight="1" x14ac:dyDescent="0.25">
      <c r="A643" s="221"/>
      <c r="B643" s="221"/>
      <c r="C643" s="221"/>
      <c r="D643" s="222">
        <v>3238</v>
      </c>
      <c r="E643" s="222"/>
      <c r="F643" s="73"/>
      <c r="G643" s="227" t="s">
        <v>471</v>
      </c>
      <c r="H643" s="69" t="s">
        <v>41</v>
      </c>
      <c r="I643" s="342">
        <f t="shared" ref="I643:M644" si="127">I644</f>
        <v>1250</v>
      </c>
      <c r="J643" s="342">
        <f t="shared" si="127"/>
        <v>0</v>
      </c>
      <c r="K643" s="342">
        <f t="shared" si="127"/>
        <v>1250</v>
      </c>
      <c r="L643" s="47">
        <f t="shared" si="127"/>
        <v>1250</v>
      </c>
      <c r="M643" s="47">
        <f t="shared" si="127"/>
        <v>1250</v>
      </c>
      <c r="N643" s="39"/>
      <c r="O643" s="242"/>
    </row>
    <row r="644" spans="1:18" ht="20.100000000000001" hidden="1" customHeight="1" x14ac:dyDescent="0.25">
      <c r="A644" s="221"/>
      <c r="B644" s="221"/>
      <c r="C644" s="221"/>
      <c r="D644" s="222"/>
      <c r="E644" s="218" t="s">
        <v>220</v>
      </c>
      <c r="F644" s="52"/>
      <c r="G644" s="227" t="s">
        <v>471</v>
      </c>
      <c r="H644" s="52" t="s">
        <v>221</v>
      </c>
      <c r="I644" s="342">
        <f t="shared" si="127"/>
        <v>1250</v>
      </c>
      <c r="J644" s="342">
        <f t="shared" si="127"/>
        <v>0</v>
      </c>
      <c r="K644" s="342">
        <f t="shared" si="127"/>
        <v>1250</v>
      </c>
      <c r="L644" s="47">
        <f t="shared" si="127"/>
        <v>1250</v>
      </c>
      <c r="M644" s="47">
        <f t="shared" si="127"/>
        <v>1250</v>
      </c>
      <c r="N644" s="39"/>
      <c r="O644" s="242"/>
    </row>
    <row r="645" spans="1:18" ht="20.100000000000001" hidden="1" customHeight="1" x14ac:dyDescent="0.25">
      <c r="A645" s="221"/>
      <c r="B645" s="221"/>
      <c r="C645" s="221"/>
      <c r="D645" s="222"/>
      <c r="E645" s="218"/>
      <c r="F645" s="52" t="s">
        <v>222</v>
      </c>
      <c r="G645" s="227" t="s">
        <v>471</v>
      </c>
      <c r="H645" s="52" t="s">
        <v>221</v>
      </c>
      <c r="I645" s="342">
        <v>1250</v>
      </c>
      <c r="J645" s="342">
        <f>K645-I645</f>
        <v>0</v>
      </c>
      <c r="K645" s="342">
        <v>1250</v>
      </c>
      <c r="L645" s="47">
        <v>1250</v>
      </c>
      <c r="M645" s="47">
        <v>1250</v>
      </c>
      <c r="N645" s="39"/>
      <c r="O645" s="242"/>
      <c r="Q645" s="26"/>
      <c r="R645" s="26"/>
    </row>
    <row r="646" spans="1:18" ht="20.100000000000001" hidden="1" customHeight="1" x14ac:dyDescent="0.25">
      <c r="A646" s="221"/>
      <c r="B646" s="221"/>
      <c r="C646" s="221"/>
      <c r="D646" s="222">
        <v>3239</v>
      </c>
      <c r="E646" s="222"/>
      <c r="F646" s="73"/>
      <c r="G646" s="227" t="s">
        <v>471</v>
      </c>
      <c r="H646" s="69" t="s">
        <v>42</v>
      </c>
      <c r="I646" s="342">
        <f>I651</f>
        <v>1250</v>
      </c>
      <c r="J646" s="342">
        <f>J651</f>
        <v>0</v>
      </c>
      <c r="K646" s="342">
        <f>K651</f>
        <v>1250</v>
      </c>
      <c r="L646" s="47">
        <f>L651</f>
        <v>1250</v>
      </c>
      <c r="M646" s="47">
        <f>M651</f>
        <v>1250</v>
      </c>
      <c r="N646" s="39"/>
      <c r="O646" s="242"/>
      <c r="Q646" s="26"/>
      <c r="R646" s="26"/>
    </row>
    <row r="647" spans="1:18" ht="30" hidden="1" customHeight="1" x14ac:dyDescent="0.25">
      <c r="A647" s="221"/>
      <c r="B647" s="221"/>
      <c r="C647" s="221"/>
      <c r="D647" s="222"/>
      <c r="E647" s="218" t="s">
        <v>223</v>
      </c>
      <c r="F647" s="52"/>
      <c r="G647" s="227" t="s">
        <v>471</v>
      </c>
      <c r="H647" s="52" t="s">
        <v>224</v>
      </c>
      <c r="I647" s="342"/>
      <c r="J647" s="342"/>
      <c r="K647" s="342"/>
      <c r="L647" s="47"/>
      <c r="M647" s="47"/>
      <c r="N647" s="39"/>
      <c r="O647" s="242"/>
      <c r="Q647" s="26"/>
      <c r="R647" s="26"/>
    </row>
    <row r="648" spans="1:18" ht="30" hidden="1" customHeight="1" x14ac:dyDescent="0.25">
      <c r="A648" s="221"/>
      <c r="B648" s="221"/>
      <c r="C648" s="221"/>
      <c r="D648" s="222"/>
      <c r="E648" s="218"/>
      <c r="F648" s="52" t="s">
        <v>225</v>
      </c>
      <c r="G648" s="227" t="s">
        <v>471</v>
      </c>
      <c r="H648" s="52" t="s">
        <v>224</v>
      </c>
      <c r="I648" s="342"/>
      <c r="J648" s="342"/>
      <c r="K648" s="342"/>
      <c r="L648" s="47"/>
      <c r="M648" s="47"/>
      <c r="N648" s="39"/>
      <c r="O648" s="242"/>
      <c r="Q648" s="26"/>
      <c r="R648" s="26"/>
    </row>
    <row r="649" spans="1:18" ht="20.100000000000001" hidden="1" customHeight="1" x14ac:dyDescent="0.25">
      <c r="A649" s="221"/>
      <c r="B649" s="221"/>
      <c r="C649" s="221"/>
      <c r="D649" s="222"/>
      <c r="E649" s="218" t="s">
        <v>226</v>
      </c>
      <c r="F649" s="52"/>
      <c r="G649" s="227" t="s">
        <v>471</v>
      </c>
      <c r="H649" s="52" t="s">
        <v>227</v>
      </c>
      <c r="I649" s="342"/>
      <c r="J649" s="342"/>
      <c r="K649" s="342"/>
      <c r="L649" s="47"/>
      <c r="M649" s="47"/>
      <c r="N649" s="39"/>
      <c r="O649" s="242"/>
      <c r="Q649" s="26"/>
      <c r="R649" s="26"/>
    </row>
    <row r="650" spans="1:18" ht="20.100000000000001" hidden="1" customHeight="1" x14ac:dyDescent="0.25">
      <c r="A650" s="221"/>
      <c r="B650" s="221"/>
      <c r="C650" s="221"/>
      <c r="D650" s="222"/>
      <c r="E650" s="218"/>
      <c r="F650" s="52" t="s">
        <v>228</v>
      </c>
      <c r="G650" s="227" t="s">
        <v>471</v>
      </c>
      <c r="H650" s="52" t="s">
        <v>227</v>
      </c>
      <c r="I650" s="342"/>
      <c r="J650" s="342"/>
      <c r="K650" s="342"/>
      <c r="L650" s="47"/>
      <c r="M650" s="47"/>
      <c r="N650" s="39"/>
      <c r="O650" s="242"/>
      <c r="Q650" s="26"/>
      <c r="R650" s="26"/>
    </row>
    <row r="651" spans="1:18" ht="20.100000000000001" hidden="1" customHeight="1" x14ac:dyDescent="0.25">
      <c r="A651" s="221"/>
      <c r="B651" s="221"/>
      <c r="C651" s="221"/>
      <c r="D651" s="222"/>
      <c r="E651" s="218" t="s">
        <v>229</v>
      </c>
      <c r="F651" s="52"/>
      <c r="G651" s="227" t="s">
        <v>471</v>
      </c>
      <c r="H651" s="52" t="s">
        <v>230</v>
      </c>
      <c r="I651" s="342">
        <f>I652</f>
        <v>1250</v>
      </c>
      <c r="J651" s="342">
        <f>J652</f>
        <v>0</v>
      </c>
      <c r="K651" s="342">
        <f>K652</f>
        <v>1250</v>
      </c>
      <c r="L651" s="47">
        <f>L652</f>
        <v>1250</v>
      </c>
      <c r="M651" s="47">
        <f>M652</f>
        <v>1250</v>
      </c>
      <c r="N651" s="39"/>
      <c r="O651" s="242"/>
      <c r="Q651" s="26"/>
      <c r="R651" s="26"/>
    </row>
    <row r="652" spans="1:18" ht="20.100000000000001" hidden="1" customHeight="1" x14ac:dyDescent="0.25">
      <c r="A652" s="221"/>
      <c r="B652" s="221"/>
      <c r="C652" s="221"/>
      <c r="D652" s="222"/>
      <c r="E652" s="218"/>
      <c r="F652" s="52" t="s">
        <v>231</v>
      </c>
      <c r="G652" s="227" t="s">
        <v>471</v>
      </c>
      <c r="H652" s="52" t="s">
        <v>230</v>
      </c>
      <c r="I652" s="342">
        <v>1250</v>
      </c>
      <c r="J652" s="342">
        <f>K652-I652</f>
        <v>0</v>
      </c>
      <c r="K652" s="342">
        <v>1250</v>
      </c>
      <c r="L652" s="47">
        <v>1250</v>
      </c>
      <c r="M652" s="47">
        <v>1250</v>
      </c>
      <c r="N652" s="39"/>
      <c r="O652" s="242"/>
      <c r="Q652" s="26"/>
      <c r="R652" s="26"/>
    </row>
    <row r="653" spans="1:18" ht="20.100000000000001" hidden="1" customHeight="1" x14ac:dyDescent="0.25">
      <c r="A653" s="221"/>
      <c r="B653" s="221"/>
      <c r="C653" s="221"/>
      <c r="D653" s="222"/>
      <c r="E653" s="218" t="s">
        <v>232</v>
      </c>
      <c r="F653" s="52"/>
      <c r="G653" s="227" t="s">
        <v>471</v>
      </c>
      <c r="H653" s="52" t="s">
        <v>233</v>
      </c>
      <c r="I653" s="342"/>
      <c r="J653" s="342"/>
      <c r="K653" s="342"/>
      <c r="L653" s="44"/>
      <c r="M653" s="44"/>
      <c r="N653" s="39"/>
      <c r="O653" s="242"/>
      <c r="Q653" s="26"/>
      <c r="R653" s="26"/>
    </row>
    <row r="654" spans="1:18" ht="30" hidden="1" customHeight="1" x14ac:dyDescent="0.25">
      <c r="A654" s="221"/>
      <c r="B654" s="221"/>
      <c r="C654" s="221"/>
      <c r="D654" s="221"/>
      <c r="E654" s="218"/>
      <c r="F654" s="52" t="s">
        <v>234</v>
      </c>
      <c r="G654" s="227" t="s">
        <v>471</v>
      </c>
      <c r="H654" s="52" t="s">
        <v>235</v>
      </c>
      <c r="I654" s="342"/>
      <c r="J654" s="342"/>
      <c r="K654" s="342"/>
      <c r="L654" s="44"/>
      <c r="M654" s="44"/>
      <c r="N654" s="39"/>
      <c r="O654" s="242"/>
      <c r="P654" s="50"/>
      <c r="Q654" s="26"/>
      <c r="R654" s="26"/>
    </row>
    <row r="655" spans="1:18" ht="30" hidden="1" customHeight="1" x14ac:dyDescent="0.25">
      <c r="A655" s="221"/>
      <c r="B655" s="221"/>
      <c r="C655" s="221"/>
      <c r="D655" s="221"/>
      <c r="E655" s="218"/>
      <c r="F655" s="52" t="s">
        <v>236</v>
      </c>
      <c r="G655" s="227" t="s">
        <v>471</v>
      </c>
      <c r="H655" s="52" t="s">
        <v>237</v>
      </c>
      <c r="I655" s="342"/>
      <c r="J655" s="342"/>
      <c r="K655" s="342"/>
      <c r="L655" s="44"/>
      <c r="M655" s="44"/>
      <c r="N655" s="39"/>
      <c r="O655" s="242"/>
      <c r="P655" s="50"/>
      <c r="Q655" s="26"/>
      <c r="R655" s="26"/>
    </row>
    <row r="656" spans="1:18" ht="30" hidden="1" customHeight="1" x14ac:dyDescent="0.25">
      <c r="A656" s="221"/>
      <c r="B656" s="221"/>
      <c r="C656" s="221"/>
      <c r="D656" s="221"/>
      <c r="E656" s="218"/>
      <c r="F656" s="52" t="s">
        <v>238</v>
      </c>
      <c r="G656" s="227" t="s">
        <v>471</v>
      </c>
      <c r="H656" s="52" t="s">
        <v>239</v>
      </c>
      <c r="I656" s="342"/>
      <c r="J656" s="342"/>
      <c r="K656" s="342"/>
      <c r="L656" s="44"/>
      <c r="M656" s="44"/>
      <c r="N656" s="39"/>
      <c r="O656" s="242"/>
      <c r="P656" s="50"/>
      <c r="Q656" s="26"/>
      <c r="R656" s="26"/>
    </row>
    <row r="657" spans="1:18" ht="30" hidden="1" customHeight="1" x14ac:dyDescent="0.25">
      <c r="A657" s="221"/>
      <c r="B657" s="221"/>
      <c r="C657" s="221"/>
      <c r="D657" s="221"/>
      <c r="E657" s="218"/>
      <c r="F657" s="52" t="s">
        <v>240</v>
      </c>
      <c r="G657" s="227" t="s">
        <v>471</v>
      </c>
      <c r="H657" s="52" t="s">
        <v>241</v>
      </c>
      <c r="I657" s="342"/>
      <c r="J657" s="342"/>
      <c r="K657" s="342"/>
      <c r="L657" s="44"/>
      <c r="M657" s="44"/>
      <c r="N657" s="39"/>
      <c r="O657" s="242"/>
      <c r="P657" s="50"/>
      <c r="Q657" s="26"/>
      <c r="R657" s="26"/>
    </row>
    <row r="658" spans="1:18" ht="30" hidden="1" customHeight="1" x14ac:dyDescent="0.25">
      <c r="A658" s="221"/>
      <c r="B658" s="221"/>
      <c r="C658" s="221"/>
      <c r="D658" s="221"/>
      <c r="E658" s="218"/>
      <c r="F658" s="52" t="s">
        <v>242</v>
      </c>
      <c r="G658" s="227" t="s">
        <v>471</v>
      </c>
      <c r="H658" s="52" t="s">
        <v>243</v>
      </c>
      <c r="I658" s="342"/>
      <c r="J658" s="342"/>
      <c r="K658" s="342"/>
      <c r="L658" s="44"/>
      <c r="M658" s="44"/>
      <c r="N658" s="39"/>
      <c r="O658" s="242"/>
      <c r="P658" s="50"/>
      <c r="Q658" s="26"/>
      <c r="R658" s="26"/>
    </row>
    <row r="659" spans="1:18" ht="28.5" hidden="1" customHeight="1" x14ac:dyDescent="0.25">
      <c r="A659" s="219"/>
      <c r="B659" s="219"/>
      <c r="C659" s="219"/>
      <c r="D659" s="219"/>
      <c r="E659" s="219"/>
      <c r="F659" s="56"/>
      <c r="G659" s="269"/>
      <c r="H659" s="56" t="s">
        <v>358</v>
      </c>
      <c r="I659" s="342"/>
      <c r="J659" s="342"/>
      <c r="K659" s="342"/>
      <c r="L659" s="34"/>
      <c r="M659" s="34"/>
      <c r="N659" s="39"/>
      <c r="O659" s="242"/>
      <c r="Q659" s="26"/>
      <c r="R659" s="26"/>
    </row>
    <row r="660" spans="1:18" ht="17.25" hidden="1" customHeight="1" x14ac:dyDescent="0.25">
      <c r="A660" s="219">
        <v>4</v>
      </c>
      <c r="B660" s="221"/>
      <c r="C660" s="221"/>
      <c r="D660" s="222"/>
      <c r="E660" s="218"/>
      <c r="F660" s="52"/>
      <c r="G660" s="270"/>
      <c r="H660" s="57" t="s">
        <v>329</v>
      </c>
      <c r="I660" s="342">
        <f>I661</f>
        <v>0</v>
      </c>
      <c r="J660" s="342">
        <f t="shared" ref="J660:K660" si="128">J661</f>
        <v>0</v>
      </c>
      <c r="K660" s="342">
        <f t="shared" si="128"/>
        <v>0</v>
      </c>
      <c r="L660" s="44"/>
      <c r="M660" s="44"/>
      <c r="N660" s="39"/>
      <c r="O660" s="242"/>
      <c r="Q660" s="26"/>
      <c r="R660" s="26"/>
    </row>
    <row r="661" spans="1:18" ht="29.25" hidden="1" customHeight="1" x14ac:dyDescent="0.25">
      <c r="A661" s="221"/>
      <c r="B661" s="219">
        <v>42</v>
      </c>
      <c r="C661" s="219"/>
      <c r="D661" s="222"/>
      <c r="E661" s="218"/>
      <c r="F661" s="52"/>
      <c r="G661" s="270"/>
      <c r="H661" s="57" t="s">
        <v>63</v>
      </c>
      <c r="I661" s="342">
        <f>I662</f>
        <v>0</v>
      </c>
      <c r="J661" s="342">
        <f t="shared" ref="J661:K661" si="129">J662</f>
        <v>0</v>
      </c>
      <c r="K661" s="342">
        <f t="shared" si="129"/>
        <v>0</v>
      </c>
      <c r="L661" s="44"/>
      <c r="M661" s="44"/>
      <c r="N661" s="39"/>
      <c r="O661" s="242"/>
    </row>
    <row r="662" spans="1:18" ht="17.25" hidden="1" customHeight="1" x14ac:dyDescent="0.25">
      <c r="A662" s="221"/>
      <c r="B662" s="219"/>
      <c r="C662" s="219">
        <v>422</v>
      </c>
      <c r="D662" s="222"/>
      <c r="E662" s="218"/>
      <c r="F662" s="52"/>
      <c r="G662" s="270"/>
      <c r="H662" s="57" t="s">
        <v>64</v>
      </c>
      <c r="I662" s="342">
        <f>I663</f>
        <v>0</v>
      </c>
      <c r="J662" s="342">
        <f t="shared" ref="J662:K662" si="130">J663</f>
        <v>0</v>
      </c>
      <c r="K662" s="342">
        <f t="shared" si="130"/>
        <v>0</v>
      </c>
      <c r="L662" s="44"/>
      <c r="M662" s="44"/>
      <c r="N662" s="39"/>
      <c r="O662" s="242"/>
    </row>
    <row r="663" spans="1:18" ht="17.25" hidden="1" customHeight="1" x14ac:dyDescent="0.25">
      <c r="A663" s="221"/>
      <c r="B663" s="221"/>
      <c r="C663" s="221"/>
      <c r="D663" s="222">
        <v>4221</v>
      </c>
      <c r="E663" s="218"/>
      <c r="F663" s="52"/>
      <c r="G663" s="270" t="s">
        <v>471</v>
      </c>
      <c r="H663" s="52" t="s">
        <v>65</v>
      </c>
      <c r="I663" s="342">
        <f>I664</f>
        <v>0</v>
      </c>
      <c r="J663" s="342">
        <f t="shared" ref="J663:K663" si="131">J664</f>
        <v>0</v>
      </c>
      <c r="K663" s="342">
        <f t="shared" si="131"/>
        <v>0</v>
      </c>
      <c r="L663" s="44"/>
      <c r="M663" s="44"/>
      <c r="N663" s="39"/>
      <c r="O663" s="242"/>
    </row>
    <row r="664" spans="1:18" ht="17.25" hidden="1" customHeight="1" x14ac:dyDescent="0.25">
      <c r="A664" s="221"/>
      <c r="B664" s="221"/>
      <c r="C664" s="221"/>
      <c r="D664" s="221"/>
      <c r="E664" s="218" t="s">
        <v>333</v>
      </c>
      <c r="F664" s="52"/>
      <c r="G664" s="270" t="s">
        <v>471</v>
      </c>
      <c r="H664" s="52" t="s">
        <v>334</v>
      </c>
      <c r="I664" s="342">
        <f>I665</f>
        <v>0</v>
      </c>
      <c r="J664" s="342">
        <f>K664-I664</f>
        <v>0</v>
      </c>
      <c r="K664" s="342">
        <f t="shared" ref="K664" si="132">K665</f>
        <v>0</v>
      </c>
      <c r="L664" s="44"/>
      <c r="M664" s="44"/>
      <c r="N664" s="39"/>
      <c r="O664" s="242"/>
    </row>
    <row r="665" spans="1:18" ht="17.25" hidden="1" customHeight="1" x14ac:dyDescent="0.25">
      <c r="A665" s="221"/>
      <c r="B665" s="221"/>
      <c r="C665" s="221"/>
      <c r="D665" s="221"/>
      <c r="E665" s="218"/>
      <c r="F665" s="52" t="s">
        <v>335</v>
      </c>
      <c r="G665" s="270">
        <v>31</v>
      </c>
      <c r="H665" s="52" t="s">
        <v>334</v>
      </c>
      <c r="I665" s="342">
        <v>0</v>
      </c>
      <c r="J665" s="342">
        <f>K665-I665</f>
        <v>0</v>
      </c>
      <c r="K665" s="342">
        <v>0</v>
      </c>
      <c r="L665" s="44"/>
      <c r="M665" s="44"/>
      <c r="N665" s="39"/>
      <c r="O665" s="242"/>
    </row>
    <row r="666" spans="1:18" ht="17.25" hidden="1" customHeight="1" x14ac:dyDescent="0.25">
      <c r="A666" s="221"/>
      <c r="B666" s="221"/>
      <c r="C666" s="221"/>
      <c r="D666" s="221"/>
      <c r="E666" s="218" t="s">
        <v>336</v>
      </c>
      <c r="F666" s="52"/>
      <c r="G666" s="270" t="s">
        <v>471</v>
      </c>
      <c r="H666" s="52" t="s">
        <v>337</v>
      </c>
      <c r="I666" s="342"/>
      <c r="J666" s="342"/>
      <c r="K666" s="342"/>
      <c r="L666" s="44"/>
      <c r="M666" s="44"/>
      <c r="N666" s="39"/>
      <c r="O666" s="242"/>
    </row>
    <row r="667" spans="1:18" ht="17.25" hidden="1" customHeight="1" x14ac:dyDescent="0.25">
      <c r="A667" s="221"/>
      <c r="B667" s="221"/>
      <c r="C667" s="221"/>
      <c r="D667" s="221"/>
      <c r="E667" s="218"/>
      <c r="F667" s="52" t="s">
        <v>338</v>
      </c>
      <c r="G667" s="270" t="s">
        <v>471</v>
      </c>
      <c r="H667" s="52" t="s">
        <v>337</v>
      </c>
      <c r="I667" s="342"/>
      <c r="J667" s="342"/>
      <c r="K667" s="342"/>
      <c r="L667" s="44"/>
      <c r="M667" s="44"/>
      <c r="N667" s="39"/>
      <c r="O667" s="242"/>
    </row>
    <row r="668" spans="1:18" ht="23.25" customHeight="1" x14ac:dyDescent="0.25">
      <c r="A668" s="292"/>
      <c r="B668" s="292"/>
      <c r="C668" s="292"/>
      <c r="D668" s="292"/>
      <c r="E668" s="292"/>
      <c r="F668" s="291"/>
      <c r="G668" s="294"/>
      <c r="H668" s="295" t="s">
        <v>442</v>
      </c>
      <c r="I668" s="339"/>
      <c r="J668" s="339"/>
      <c r="K668" s="339"/>
      <c r="L668" s="34"/>
      <c r="M668" s="34"/>
      <c r="N668" s="39"/>
      <c r="O668" s="242"/>
    </row>
    <row r="669" spans="1:18" ht="20.100000000000001" customHeight="1" x14ac:dyDescent="0.25">
      <c r="A669" s="219"/>
      <c r="B669" s="219"/>
      <c r="C669" s="219"/>
      <c r="D669" s="219"/>
      <c r="E669" s="219"/>
      <c r="F669" s="56"/>
      <c r="G669" s="269"/>
      <c r="H669" s="56" t="s">
        <v>289</v>
      </c>
      <c r="I669" s="343"/>
      <c r="J669" s="343"/>
      <c r="K669" s="343"/>
      <c r="L669" s="60"/>
      <c r="M669" s="60"/>
      <c r="N669" s="39"/>
      <c r="O669" s="242"/>
    </row>
    <row r="670" spans="1:18" s="33" customFormat="1" ht="20.100000000000001" customHeight="1" x14ac:dyDescent="0.25">
      <c r="A670" s="219">
        <v>3</v>
      </c>
      <c r="B670" s="219"/>
      <c r="C670" s="219"/>
      <c r="D670" s="219"/>
      <c r="E670" s="219"/>
      <c r="F670" s="56"/>
      <c r="G670" s="258"/>
      <c r="H670" s="57" t="s">
        <v>82</v>
      </c>
      <c r="I670" s="341">
        <f>I671+I703+I800+I805</f>
        <v>230000</v>
      </c>
      <c r="J670" s="341">
        <f>J671+J703+J800+J805</f>
        <v>-16400</v>
      </c>
      <c r="K670" s="341">
        <f>K671+K703+K800+K805</f>
        <v>213600</v>
      </c>
      <c r="L670" s="59">
        <f t="shared" ref="L670:M670" si="133">L671+L703+L800+L805</f>
        <v>200000</v>
      </c>
      <c r="M670" s="59">
        <f t="shared" si="133"/>
        <v>200000</v>
      </c>
      <c r="N670" s="39"/>
      <c r="O670" s="242"/>
      <c r="P670" s="40"/>
      <c r="Q670" s="62"/>
      <c r="R670" s="32"/>
    </row>
    <row r="671" spans="1:18" s="33" customFormat="1" ht="20.100000000000001" customHeight="1" x14ac:dyDescent="0.25">
      <c r="A671" s="219"/>
      <c r="B671" s="219">
        <v>31</v>
      </c>
      <c r="C671" s="219"/>
      <c r="D671" s="219"/>
      <c r="E671" s="219"/>
      <c r="F671" s="56"/>
      <c r="G671" s="258"/>
      <c r="H671" s="57" t="s">
        <v>13</v>
      </c>
      <c r="I671" s="341">
        <f>I672+I682+I694</f>
        <v>122500</v>
      </c>
      <c r="J671" s="341">
        <f>J672+J682+J694</f>
        <v>16580</v>
      </c>
      <c r="K671" s="341">
        <f>K672+K682+K694</f>
        <v>139080</v>
      </c>
      <c r="L671" s="44">
        <f>L672+L694</f>
        <v>89968</v>
      </c>
      <c r="M671" s="44">
        <f>M672+M694</f>
        <v>89968</v>
      </c>
      <c r="N671" s="39"/>
      <c r="O671" s="242"/>
      <c r="P671" s="31"/>
      <c r="Q671" s="32"/>
      <c r="R671" s="32"/>
    </row>
    <row r="672" spans="1:18" s="191" customFormat="1" ht="20.100000000000001" customHeight="1" x14ac:dyDescent="0.25">
      <c r="A672" s="219"/>
      <c r="B672" s="219"/>
      <c r="C672" s="219">
        <v>311</v>
      </c>
      <c r="D672" s="219"/>
      <c r="E672" s="219"/>
      <c r="F672" s="56"/>
      <c r="G672" s="227" t="s">
        <v>450</v>
      </c>
      <c r="H672" s="57" t="s">
        <v>14</v>
      </c>
      <c r="I672" s="341">
        <f>I673+I679</f>
        <v>105500</v>
      </c>
      <c r="J672" s="341">
        <f>J673+J679</f>
        <v>13881.700000000003</v>
      </c>
      <c r="K672" s="341">
        <f>K673+K679</f>
        <v>119381.7</v>
      </c>
      <c r="L672" s="192">
        <f t="shared" ref="L672:M672" si="134">L673+L676+L679</f>
        <v>77750</v>
      </c>
      <c r="M672" s="192">
        <f t="shared" si="134"/>
        <v>77750</v>
      </c>
      <c r="N672" s="39"/>
      <c r="O672" s="242"/>
      <c r="P672" s="190"/>
      <c r="Q672" s="190"/>
      <c r="R672" s="190"/>
    </row>
    <row r="673" spans="1:18" ht="20.100000000000001" hidden="1" customHeight="1" x14ac:dyDescent="0.25">
      <c r="A673" s="221"/>
      <c r="B673" s="221"/>
      <c r="C673" s="221"/>
      <c r="D673" s="221">
        <v>3111</v>
      </c>
      <c r="E673" s="221"/>
      <c r="F673" s="58"/>
      <c r="G673" s="227" t="s">
        <v>450</v>
      </c>
      <c r="H673" s="52" t="s">
        <v>15</v>
      </c>
      <c r="I673" s="342">
        <f t="shared" ref="I673:M674" si="135">I674</f>
        <v>96000</v>
      </c>
      <c r="J673" s="342">
        <f t="shared" si="135"/>
        <v>13105.050000000003</v>
      </c>
      <c r="K673" s="342">
        <f t="shared" si="135"/>
        <v>109105.05</v>
      </c>
      <c r="L673" s="47">
        <f t="shared" si="135"/>
        <v>71950</v>
      </c>
      <c r="M673" s="47">
        <f t="shared" si="135"/>
        <v>71950</v>
      </c>
      <c r="N673" s="39"/>
      <c r="O673" s="242"/>
    </row>
    <row r="674" spans="1:18" ht="20.100000000000001" hidden="1" customHeight="1" x14ac:dyDescent="0.25">
      <c r="A674" s="221"/>
      <c r="B674" s="221"/>
      <c r="C674" s="221"/>
      <c r="D674" s="221"/>
      <c r="E674" s="218" t="s">
        <v>291</v>
      </c>
      <c r="F674" s="52"/>
      <c r="G674" s="227" t="s">
        <v>450</v>
      </c>
      <c r="H674" s="52" t="s">
        <v>292</v>
      </c>
      <c r="I674" s="342">
        <f t="shared" si="135"/>
        <v>96000</v>
      </c>
      <c r="J674" s="342">
        <f t="shared" si="135"/>
        <v>13105.050000000003</v>
      </c>
      <c r="K674" s="342">
        <f t="shared" si="135"/>
        <v>109105.05</v>
      </c>
      <c r="L674" s="47">
        <f t="shared" si="135"/>
        <v>71950</v>
      </c>
      <c r="M674" s="47">
        <f t="shared" si="135"/>
        <v>71950</v>
      </c>
      <c r="N674" s="39"/>
      <c r="O674" s="242"/>
    </row>
    <row r="675" spans="1:18" ht="20.100000000000001" hidden="1" customHeight="1" x14ac:dyDescent="0.25">
      <c r="A675" s="221"/>
      <c r="B675" s="221"/>
      <c r="C675" s="221"/>
      <c r="D675" s="221"/>
      <c r="E675" s="218"/>
      <c r="F675" s="52" t="s">
        <v>293</v>
      </c>
      <c r="G675" s="227" t="s">
        <v>450</v>
      </c>
      <c r="H675" s="52" t="s">
        <v>292</v>
      </c>
      <c r="I675" s="342">
        <v>96000</v>
      </c>
      <c r="J675" s="342">
        <f>K675-I675</f>
        <v>13105.050000000003</v>
      </c>
      <c r="K675" s="342">
        <v>109105.05</v>
      </c>
      <c r="L675" s="53">
        <v>71950</v>
      </c>
      <c r="M675" s="53">
        <v>71950</v>
      </c>
      <c r="N675" s="39"/>
      <c r="O675" s="242"/>
    </row>
    <row r="676" spans="1:18" ht="20.100000000000001" hidden="1" customHeight="1" x14ac:dyDescent="0.25">
      <c r="A676" s="221"/>
      <c r="B676" s="221"/>
      <c r="C676" s="221"/>
      <c r="D676" s="221">
        <v>3113</v>
      </c>
      <c r="E676" s="221"/>
      <c r="F676" s="58"/>
      <c r="G676" s="227" t="s">
        <v>450</v>
      </c>
      <c r="H676" s="52" t="s">
        <v>16</v>
      </c>
      <c r="I676" s="342"/>
      <c r="J676" s="342"/>
      <c r="K676" s="342"/>
      <c r="L676" s="47"/>
      <c r="M676" s="47"/>
      <c r="N676" s="39"/>
      <c r="O676" s="242"/>
    </row>
    <row r="677" spans="1:18" ht="20.100000000000001" hidden="1" customHeight="1" x14ac:dyDescent="0.25">
      <c r="A677" s="221"/>
      <c r="B677" s="221"/>
      <c r="C677" s="221"/>
      <c r="D677" s="221"/>
      <c r="E677" s="218" t="s">
        <v>295</v>
      </c>
      <c r="F677" s="52"/>
      <c r="G677" s="227" t="s">
        <v>450</v>
      </c>
      <c r="H677" s="52" t="s">
        <v>16</v>
      </c>
      <c r="I677" s="342"/>
      <c r="J677" s="342"/>
      <c r="K677" s="342"/>
      <c r="L677" s="47"/>
      <c r="M677" s="47"/>
      <c r="N677" s="39"/>
      <c r="O677" s="242"/>
    </row>
    <row r="678" spans="1:18" ht="20.100000000000001" hidden="1" customHeight="1" x14ac:dyDescent="0.25">
      <c r="A678" s="221"/>
      <c r="B678" s="221"/>
      <c r="C678" s="221"/>
      <c r="D678" s="221"/>
      <c r="E678" s="218"/>
      <c r="F678" s="52" t="s">
        <v>296</v>
      </c>
      <c r="G678" s="227" t="s">
        <v>450</v>
      </c>
      <c r="H678" s="52" t="s">
        <v>16</v>
      </c>
      <c r="I678" s="342"/>
      <c r="J678" s="342"/>
      <c r="K678" s="342"/>
      <c r="L678" s="47"/>
      <c r="M678" s="47"/>
      <c r="N678" s="39"/>
      <c r="O678" s="242"/>
    </row>
    <row r="679" spans="1:18" ht="17.25" hidden="1" customHeight="1" x14ac:dyDescent="0.25">
      <c r="A679" s="221"/>
      <c r="B679" s="221"/>
      <c r="C679" s="221"/>
      <c r="D679" s="221">
        <v>3114</v>
      </c>
      <c r="E679" s="221"/>
      <c r="F679" s="58"/>
      <c r="G679" s="227" t="s">
        <v>450</v>
      </c>
      <c r="H679" s="52" t="s">
        <v>17</v>
      </c>
      <c r="I679" s="342">
        <f t="shared" ref="I679:M680" si="136">I680</f>
        <v>9500</v>
      </c>
      <c r="J679" s="342">
        <f t="shared" si="136"/>
        <v>776.64999999999964</v>
      </c>
      <c r="K679" s="342">
        <f t="shared" si="136"/>
        <v>10276.65</v>
      </c>
      <c r="L679" s="47">
        <f t="shared" si="136"/>
        <v>5800</v>
      </c>
      <c r="M679" s="47">
        <f t="shared" si="136"/>
        <v>5800</v>
      </c>
      <c r="N679" s="39"/>
      <c r="O679" s="242"/>
    </row>
    <row r="680" spans="1:18" ht="20.100000000000001" hidden="1" customHeight="1" x14ac:dyDescent="0.25">
      <c r="A680" s="221"/>
      <c r="B680" s="221"/>
      <c r="C680" s="221"/>
      <c r="D680" s="221"/>
      <c r="E680" s="218" t="s">
        <v>297</v>
      </c>
      <c r="F680" s="52"/>
      <c r="G680" s="227" t="s">
        <v>450</v>
      </c>
      <c r="H680" s="52" t="s">
        <v>17</v>
      </c>
      <c r="I680" s="342">
        <f t="shared" si="136"/>
        <v>9500</v>
      </c>
      <c r="J680" s="342">
        <f t="shared" si="136"/>
        <v>776.64999999999964</v>
      </c>
      <c r="K680" s="342">
        <f t="shared" si="136"/>
        <v>10276.65</v>
      </c>
      <c r="L680" s="47">
        <f t="shared" si="136"/>
        <v>5800</v>
      </c>
      <c r="M680" s="47">
        <f t="shared" si="136"/>
        <v>5800</v>
      </c>
      <c r="N680" s="39"/>
      <c r="O680" s="242"/>
    </row>
    <row r="681" spans="1:18" ht="20.100000000000001" hidden="1" customHeight="1" x14ac:dyDescent="0.25">
      <c r="A681" s="221"/>
      <c r="B681" s="221"/>
      <c r="C681" s="221"/>
      <c r="D681" s="221"/>
      <c r="E681" s="218"/>
      <c r="F681" s="52" t="s">
        <v>298</v>
      </c>
      <c r="G681" s="227" t="s">
        <v>450</v>
      </c>
      <c r="H681" s="52" t="s">
        <v>17</v>
      </c>
      <c r="I681" s="342">
        <v>9500</v>
      </c>
      <c r="J681" s="342">
        <f>K681-I681</f>
        <v>776.64999999999964</v>
      </c>
      <c r="K681" s="342">
        <v>10276.65</v>
      </c>
      <c r="L681" s="47">
        <v>5800</v>
      </c>
      <c r="M681" s="47">
        <v>5800</v>
      </c>
      <c r="N681" s="39"/>
      <c r="O681" s="242"/>
    </row>
    <row r="682" spans="1:18" s="33" customFormat="1" ht="20.100000000000001" hidden="1" customHeight="1" x14ac:dyDescent="0.25">
      <c r="A682" s="219"/>
      <c r="B682" s="219"/>
      <c r="C682" s="219">
        <v>312</v>
      </c>
      <c r="D682" s="219"/>
      <c r="E682" s="219"/>
      <c r="F682" s="56"/>
      <c r="G682" s="227" t="s">
        <v>450</v>
      </c>
      <c r="H682" s="57" t="s">
        <v>18</v>
      </c>
      <c r="I682" s="341"/>
      <c r="J682" s="341"/>
      <c r="K682" s="341"/>
      <c r="L682" s="44"/>
      <c r="M682" s="44"/>
      <c r="N682" s="39"/>
      <c r="O682" s="242"/>
      <c r="P682" s="31"/>
      <c r="Q682" s="32"/>
      <c r="R682" s="32"/>
    </row>
    <row r="683" spans="1:18" ht="20.100000000000001" hidden="1" customHeight="1" x14ac:dyDescent="0.25">
      <c r="A683" s="221"/>
      <c r="B683" s="221"/>
      <c r="C683" s="221"/>
      <c r="D683" s="221">
        <v>3121</v>
      </c>
      <c r="E683" s="221"/>
      <c r="F683" s="58"/>
      <c r="G683" s="227" t="s">
        <v>450</v>
      </c>
      <c r="H683" s="52" t="s">
        <v>18</v>
      </c>
      <c r="I683" s="342"/>
      <c r="J683" s="342"/>
      <c r="K683" s="342"/>
      <c r="L683" s="44"/>
      <c r="M683" s="44"/>
      <c r="N683" s="39"/>
      <c r="O683" s="242"/>
    </row>
    <row r="684" spans="1:18" ht="20.100000000000001" hidden="1" customHeight="1" x14ac:dyDescent="0.25">
      <c r="A684" s="221"/>
      <c r="B684" s="221"/>
      <c r="C684" s="221"/>
      <c r="D684" s="221"/>
      <c r="E684" s="218" t="s">
        <v>85</v>
      </c>
      <c r="F684" s="52"/>
      <c r="G684" s="227" t="s">
        <v>450</v>
      </c>
      <c r="H684" s="52" t="s">
        <v>86</v>
      </c>
      <c r="I684" s="342"/>
      <c r="J684" s="342"/>
      <c r="K684" s="342"/>
      <c r="L684" s="44"/>
      <c r="M684" s="44"/>
      <c r="N684" s="39"/>
      <c r="O684" s="242"/>
    </row>
    <row r="685" spans="1:18" ht="20.100000000000001" hidden="1" customHeight="1" x14ac:dyDescent="0.25">
      <c r="A685" s="221"/>
      <c r="B685" s="221"/>
      <c r="C685" s="221"/>
      <c r="D685" s="221"/>
      <c r="E685" s="218"/>
      <c r="F685" s="52" t="s">
        <v>87</v>
      </c>
      <c r="G685" s="227" t="s">
        <v>450</v>
      </c>
      <c r="H685" s="52" t="s">
        <v>86</v>
      </c>
      <c r="I685" s="342"/>
      <c r="J685" s="342"/>
      <c r="K685" s="342"/>
      <c r="L685" s="44"/>
      <c r="M685" s="44"/>
      <c r="N685" s="39"/>
      <c r="O685" s="242"/>
    </row>
    <row r="686" spans="1:18" ht="20.100000000000001" hidden="1" customHeight="1" x14ac:dyDescent="0.25">
      <c r="A686" s="221"/>
      <c r="B686" s="221"/>
      <c r="C686" s="221"/>
      <c r="D686" s="221"/>
      <c r="E686" s="218" t="s">
        <v>88</v>
      </c>
      <c r="F686" s="52"/>
      <c r="G686" s="227" t="s">
        <v>450</v>
      </c>
      <c r="H686" s="52" t="s">
        <v>89</v>
      </c>
      <c r="I686" s="342"/>
      <c r="J686" s="342"/>
      <c r="K686" s="342"/>
      <c r="L686" s="44"/>
      <c r="M686" s="44"/>
      <c r="N686" s="39"/>
      <c r="O686" s="242"/>
    </row>
    <row r="687" spans="1:18" ht="20.100000000000001" hidden="1" customHeight="1" x14ac:dyDescent="0.25">
      <c r="A687" s="221"/>
      <c r="B687" s="221"/>
      <c r="C687" s="221"/>
      <c r="D687" s="221"/>
      <c r="E687" s="218"/>
      <c r="F687" s="52" t="s">
        <v>90</v>
      </c>
      <c r="G687" s="227" t="s">
        <v>450</v>
      </c>
      <c r="H687" s="52" t="s">
        <v>89</v>
      </c>
      <c r="I687" s="342"/>
      <c r="J687" s="342"/>
      <c r="K687" s="342"/>
      <c r="L687" s="44"/>
      <c r="M687" s="44"/>
      <c r="N687" s="39"/>
      <c r="O687" s="242"/>
    </row>
    <row r="688" spans="1:18" ht="20.100000000000001" hidden="1" customHeight="1" x14ac:dyDescent="0.25">
      <c r="A688" s="221"/>
      <c r="B688" s="221"/>
      <c r="C688" s="221"/>
      <c r="D688" s="221"/>
      <c r="E688" s="218" t="s">
        <v>91</v>
      </c>
      <c r="F688" s="52"/>
      <c r="G688" s="227" t="s">
        <v>450</v>
      </c>
      <c r="H688" s="52" t="s">
        <v>92</v>
      </c>
      <c r="I688" s="342"/>
      <c r="J688" s="342"/>
      <c r="K688" s="342"/>
      <c r="L688" s="44"/>
      <c r="M688" s="44"/>
      <c r="N688" s="39"/>
      <c r="O688" s="242"/>
    </row>
    <row r="689" spans="1:18" ht="20.100000000000001" hidden="1" customHeight="1" x14ac:dyDescent="0.25">
      <c r="A689" s="221"/>
      <c r="B689" s="221"/>
      <c r="C689" s="221"/>
      <c r="D689" s="221"/>
      <c r="E689" s="218"/>
      <c r="F689" s="52" t="s">
        <v>93</v>
      </c>
      <c r="G689" s="227" t="s">
        <v>450</v>
      </c>
      <c r="H689" s="52" t="s">
        <v>92</v>
      </c>
      <c r="I689" s="342"/>
      <c r="J689" s="342"/>
      <c r="K689" s="342"/>
      <c r="L689" s="44"/>
      <c r="M689" s="44"/>
      <c r="N689" s="39"/>
      <c r="O689" s="242"/>
    </row>
    <row r="690" spans="1:18" ht="20.100000000000001" hidden="1" customHeight="1" x14ac:dyDescent="0.25">
      <c r="A690" s="221"/>
      <c r="B690" s="221"/>
      <c r="C690" s="221"/>
      <c r="D690" s="221"/>
      <c r="E690" s="218" t="s">
        <v>94</v>
      </c>
      <c r="F690" s="52"/>
      <c r="G690" s="227" t="s">
        <v>450</v>
      </c>
      <c r="H690" s="52" t="s">
        <v>95</v>
      </c>
      <c r="I690" s="342"/>
      <c r="J690" s="342"/>
      <c r="K690" s="342"/>
      <c r="L690" s="44"/>
      <c r="M690" s="44"/>
      <c r="N690" s="39"/>
      <c r="O690" s="242"/>
    </row>
    <row r="691" spans="1:18" ht="20.100000000000001" hidden="1" customHeight="1" x14ac:dyDescent="0.25">
      <c r="A691" s="221"/>
      <c r="B691" s="221"/>
      <c r="C691" s="221"/>
      <c r="D691" s="221"/>
      <c r="E691" s="218"/>
      <c r="F691" s="52" t="s">
        <v>96</v>
      </c>
      <c r="G691" s="227" t="s">
        <v>450</v>
      </c>
      <c r="H691" s="52" t="s">
        <v>95</v>
      </c>
      <c r="I691" s="342"/>
      <c r="J691" s="342"/>
      <c r="K691" s="342"/>
      <c r="L691" s="44"/>
      <c r="M691" s="44"/>
      <c r="N691" s="39"/>
      <c r="O691" s="242"/>
    </row>
    <row r="692" spans="1:18" ht="20.100000000000001" hidden="1" customHeight="1" x14ac:dyDescent="0.25">
      <c r="A692" s="221"/>
      <c r="B692" s="221"/>
      <c r="C692" s="221"/>
      <c r="D692" s="221"/>
      <c r="E692" s="218" t="s">
        <v>97</v>
      </c>
      <c r="F692" s="52"/>
      <c r="G692" s="227" t="s">
        <v>450</v>
      </c>
      <c r="H692" s="52" t="s">
        <v>98</v>
      </c>
      <c r="I692" s="342"/>
      <c r="J692" s="342"/>
      <c r="K692" s="342"/>
      <c r="L692" s="44"/>
      <c r="M692" s="44"/>
      <c r="N692" s="39"/>
      <c r="O692" s="242"/>
    </row>
    <row r="693" spans="1:18" ht="20.100000000000001" hidden="1" customHeight="1" x14ac:dyDescent="0.25">
      <c r="A693" s="221"/>
      <c r="B693" s="221"/>
      <c r="C693" s="221"/>
      <c r="D693" s="221"/>
      <c r="E693" s="218"/>
      <c r="F693" s="52" t="s">
        <v>99</v>
      </c>
      <c r="G693" s="227" t="s">
        <v>450</v>
      </c>
      <c r="H693" s="52" t="s">
        <v>98</v>
      </c>
      <c r="I693" s="342"/>
      <c r="J693" s="342"/>
      <c r="K693" s="342"/>
      <c r="L693" s="44"/>
      <c r="M693" s="44"/>
      <c r="N693" s="39"/>
      <c r="O693" s="242"/>
    </row>
    <row r="694" spans="1:18" s="191" customFormat="1" ht="20.100000000000001" customHeight="1" x14ac:dyDescent="0.25">
      <c r="A694" s="219"/>
      <c r="B694" s="219"/>
      <c r="C694" s="219">
        <v>313</v>
      </c>
      <c r="D694" s="219"/>
      <c r="E694" s="219"/>
      <c r="F694" s="56"/>
      <c r="G694" s="227" t="s">
        <v>450</v>
      </c>
      <c r="H694" s="57" t="s">
        <v>101</v>
      </c>
      <c r="I694" s="341">
        <f>I695+I700</f>
        <v>17000</v>
      </c>
      <c r="J694" s="341">
        <f>J695+J700</f>
        <v>2698.2999999999993</v>
      </c>
      <c r="K694" s="341">
        <f>K695+K700</f>
        <v>19698.3</v>
      </c>
      <c r="L694" s="192">
        <f t="shared" ref="L694:M694" si="137">L695+L700</f>
        <v>12218</v>
      </c>
      <c r="M694" s="192">
        <f t="shared" si="137"/>
        <v>12218</v>
      </c>
      <c r="N694" s="39"/>
      <c r="O694" s="242"/>
      <c r="P694" s="190"/>
      <c r="Q694" s="190"/>
      <c r="R694" s="190"/>
    </row>
    <row r="695" spans="1:18" ht="20.100000000000001" hidden="1" customHeight="1" x14ac:dyDescent="0.25">
      <c r="A695" s="221"/>
      <c r="B695" s="221"/>
      <c r="C695" s="221"/>
      <c r="D695" s="221">
        <v>3132</v>
      </c>
      <c r="E695" s="221"/>
      <c r="F695" s="58"/>
      <c r="G695" s="227" t="s">
        <v>450</v>
      </c>
      <c r="H695" s="52" t="s">
        <v>20</v>
      </c>
      <c r="I695" s="342">
        <f>I696+I698</f>
        <v>17000</v>
      </c>
      <c r="J695" s="342">
        <f>J696+J698</f>
        <v>2698.2999999999993</v>
      </c>
      <c r="K695" s="342">
        <f>K696+K698</f>
        <v>19698.3</v>
      </c>
      <c r="L695" s="53">
        <f t="shared" ref="L695:M695" si="138">L696+L698</f>
        <v>11050</v>
      </c>
      <c r="M695" s="53">
        <f t="shared" si="138"/>
        <v>11050</v>
      </c>
      <c r="N695" s="39"/>
      <c r="O695" s="242"/>
    </row>
    <row r="696" spans="1:18" ht="20.100000000000001" hidden="1" customHeight="1" x14ac:dyDescent="0.25">
      <c r="A696" s="221"/>
      <c r="B696" s="221"/>
      <c r="C696" s="221"/>
      <c r="D696" s="221"/>
      <c r="E696" s="218" t="s">
        <v>302</v>
      </c>
      <c r="F696" s="52"/>
      <c r="G696" s="227" t="s">
        <v>450</v>
      </c>
      <c r="H696" s="52" t="s">
        <v>20</v>
      </c>
      <c r="I696" s="342">
        <f>I697</f>
        <v>17000</v>
      </c>
      <c r="J696" s="342">
        <f>J697</f>
        <v>2698.2999999999993</v>
      </c>
      <c r="K696" s="342">
        <f>K697</f>
        <v>19698.3</v>
      </c>
      <c r="L696" s="53">
        <f t="shared" ref="L696:M696" si="139">L697</f>
        <v>10700</v>
      </c>
      <c r="M696" s="53">
        <f t="shared" si="139"/>
        <v>10700</v>
      </c>
      <c r="N696" s="39"/>
      <c r="O696" s="242"/>
    </row>
    <row r="697" spans="1:18" ht="20.100000000000001" hidden="1" customHeight="1" x14ac:dyDescent="0.25">
      <c r="A697" s="221"/>
      <c r="B697" s="221"/>
      <c r="C697" s="221"/>
      <c r="D697" s="221"/>
      <c r="E697" s="218"/>
      <c r="F697" s="52" t="s">
        <v>303</v>
      </c>
      <c r="G697" s="227" t="s">
        <v>450</v>
      </c>
      <c r="H697" s="52" t="s">
        <v>20</v>
      </c>
      <c r="I697" s="342">
        <v>17000</v>
      </c>
      <c r="J697" s="342">
        <f>K697-I697</f>
        <v>2698.2999999999993</v>
      </c>
      <c r="K697" s="342">
        <v>19698.3</v>
      </c>
      <c r="L697" s="47">
        <v>10700</v>
      </c>
      <c r="M697" s="47">
        <v>10700</v>
      </c>
      <c r="N697" s="39"/>
      <c r="O697" s="242"/>
    </row>
    <row r="698" spans="1:18" ht="30" hidden="1" customHeight="1" x14ac:dyDescent="0.25">
      <c r="A698" s="221"/>
      <c r="B698" s="221"/>
      <c r="C698" s="221"/>
      <c r="D698" s="221"/>
      <c r="E698" s="218" t="s">
        <v>304</v>
      </c>
      <c r="F698" s="52"/>
      <c r="G698" s="227" t="s">
        <v>450</v>
      </c>
      <c r="H698" s="52" t="s">
        <v>102</v>
      </c>
      <c r="I698" s="342">
        <f>I699</f>
        <v>0</v>
      </c>
      <c r="J698" s="342">
        <f>J699</f>
        <v>0</v>
      </c>
      <c r="K698" s="342">
        <f>K699</f>
        <v>0</v>
      </c>
      <c r="L698" s="53">
        <f t="shared" ref="L698:M698" si="140">L699</f>
        <v>350</v>
      </c>
      <c r="M698" s="53">
        <f t="shared" si="140"/>
        <v>350</v>
      </c>
      <c r="N698" s="39"/>
      <c r="O698" s="242"/>
    </row>
    <row r="699" spans="1:18" ht="32.25" hidden="1" customHeight="1" x14ac:dyDescent="0.25">
      <c r="A699" s="221"/>
      <c r="B699" s="221"/>
      <c r="C699" s="221"/>
      <c r="D699" s="221"/>
      <c r="E699" s="218"/>
      <c r="F699" s="52" t="s">
        <v>305</v>
      </c>
      <c r="G699" s="227" t="s">
        <v>450</v>
      </c>
      <c r="H699" s="52" t="s">
        <v>102</v>
      </c>
      <c r="I699" s="342">
        <v>0</v>
      </c>
      <c r="J699" s="342">
        <f>K699-I699</f>
        <v>0</v>
      </c>
      <c r="K699" s="342">
        <v>0</v>
      </c>
      <c r="L699" s="53">
        <v>350</v>
      </c>
      <c r="M699" s="53">
        <v>350</v>
      </c>
      <c r="N699" s="39"/>
      <c r="O699" s="242"/>
    </row>
    <row r="700" spans="1:18" ht="28.5" hidden="1" customHeight="1" x14ac:dyDescent="0.25">
      <c r="A700" s="221"/>
      <c r="B700" s="221"/>
      <c r="C700" s="221"/>
      <c r="D700" s="221">
        <v>3133</v>
      </c>
      <c r="E700" s="221"/>
      <c r="F700" s="58"/>
      <c r="G700" s="227" t="s">
        <v>450</v>
      </c>
      <c r="H700" s="52" t="s">
        <v>21</v>
      </c>
      <c r="I700" s="342">
        <f t="shared" ref="I700:K701" si="141">I701</f>
        <v>0</v>
      </c>
      <c r="J700" s="342">
        <f t="shared" si="141"/>
        <v>0</v>
      </c>
      <c r="K700" s="342">
        <f t="shared" si="141"/>
        <v>0</v>
      </c>
      <c r="L700" s="53">
        <f t="shared" ref="L700:M700" si="142">L701</f>
        <v>1168</v>
      </c>
      <c r="M700" s="53">
        <f t="shared" si="142"/>
        <v>1168</v>
      </c>
      <c r="N700" s="39"/>
      <c r="O700" s="242"/>
    </row>
    <row r="701" spans="1:18" ht="30" hidden="1" customHeight="1" x14ac:dyDescent="0.25">
      <c r="A701" s="221"/>
      <c r="B701" s="221"/>
      <c r="C701" s="221"/>
      <c r="D701" s="221"/>
      <c r="E701" s="218" t="s">
        <v>306</v>
      </c>
      <c r="F701" s="52"/>
      <c r="G701" s="227" t="s">
        <v>450</v>
      </c>
      <c r="H701" s="52" t="s">
        <v>21</v>
      </c>
      <c r="I701" s="342">
        <f t="shared" si="141"/>
        <v>0</v>
      </c>
      <c r="J701" s="342">
        <f t="shared" si="141"/>
        <v>0</v>
      </c>
      <c r="K701" s="342">
        <f t="shared" si="141"/>
        <v>0</v>
      </c>
      <c r="L701" s="53">
        <f t="shared" ref="L701:M701" si="143">L702</f>
        <v>1168</v>
      </c>
      <c r="M701" s="53">
        <f t="shared" si="143"/>
        <v>1168</v>
      </c>
      <c r="N701" s="39"/>
      <c r="O701" s="242"/>
    </row>
    <row r="702" spans="1:18" ht="30" hidden="1" customHeight="1" x14ac:dyDescent="0.25">
      <c r="A702" s="221"/>
      <c r="B702" s="221"/>
      <c r="C702" s="221"/>
      <c r="D702" s="221"/>
      <c r="E702" s="218"/>
      <c r="F702" s="52" t="s">
        <v>307</v>
      </c>
      <c r="G702" s="227" t="s">
        <v>450</v>
      </c>
      <c r="H702" s="52" t="s">
        <v>21</v>
      </c>
      <c r="I702" s="342">
        <v>0</v>
      </c>
      <c r="J702" s="342">
        <f>K702-I702</f>
        <v>0</v>
      </c>
      <c r="K702" s="342">
        <v>0</v>
      </c>
      <c r="L702" s="53">
        <v>1168</v>
      </c>
      <c r="M702" s="53">
        <v>1168</v>
      </c>
      <c r="N702" s="39"/>
      <c r="O702" s="242"/>
    </row>
    <row r="703" spans="1:18" s="33" customFormat="1" ht="20.100000000000001" customHeight="1" x14ac:dyDescent="0.25">
      <c r="A703" s="219"/>
      <c r="B703" s="219">
        <v>32</v>
      </c>
      <c r="C703" s="219"/>
      <c r="D703" s="219"/>
      <c r="E703" s="219"/>
      <c r="F703" s="56"/>
      <c r="G703" s="227"/>
      <c r="H703" s="57" t="s">
        <v>22</v>
      </c>
      <c r="I703" s="341">
        <f>I704+I730+I757</f>
        <v>106000</v>
      </c>
      <c r="J703" s="341">
        <f>J704+J730+J757</f>
        <v>-31480</v>
      </c>
      <c r="K703" s="341">
        <f>K704+K730+K757</f>
        <v>74520</v>
      </c>
      <c r="L703" s="44">
        <f>L704+L730+L757</f>
        <v>109532</v>
      </c>
      <c r="M703" s="44">
        <f>M704+M730+M757</f>
        <v>109532</v>
      </c>
      <c r="N703" s="39"/>
      <c r="O703" s="242"/>
      <c r="P703" s="31"/>
      <c r="Q703" s="32"/>
      <c r="R703" s="32"/>
    </row>
    <row r="704" spans="1:18" s="191" customFormat="1" ht="20.100000000000001" customHeight="1" x14ac:dyDescent="0.25">
      <c r="A704" s="219"/>
      <c r="B704" s="219"/>
      <c r="C704" s="219">
        <v>321</v>
      </c>
      <c r="D704" s="219"/>
      <c r="E704" s="219"/>
      <c r="F704" s="56"/>
      <c r="G704" s="227" t="s">
        <v>450</v>
      </c>
      <c r="H704" s="57" t="s">
        <v>23</v>
      </c>
      <c r="I704" s="378">
        <f>I705+I714+I725</f>
        <v>10000</v>
      </c>
      <c r="J704" s="378">
        <f t="shared" ref="J704:K704" si="144">J705+J714+J725</f>
        <v>-1034</v>
      </c>
      <c r="K704" s="378">
        <f t="shared" si="144"/>
        <v>8966</v>
      </c>
      <c r="L704" s="197">
        <f>L705+L714</f>
        <v>7000</v>
      </c>
      <c r="M704" s="197">
        <f>M705+M714</f>
        <v>7000</v>
      </c>
      <c r="N704" s="39"/>
      <c r="O704" s="242"/>
      <c r="P704" s="190"/>
      <c r="Q704" s="190"/>
      <c r="R704" s="190"/>
    </row>
    <row r="705" spans="1:18" ht="20.100000000000001" hidden="1" customHeight="1" x14ac:dyDescent="0.25">
      <c r="A705" s="221"/>
      <c r="B705" s="221"/>
      <c r="C705" s="221"/>
      <c r="D705" s="221">
        <v>3211</v>
      </c>
      <c r="E705" s="221"/>
      <c r="F705" s="58"/>
      <c r="G705" s="227" t="s">
        <v>450</v>
      </c>
      <c r="H705" s="52" t="s">
        <v>24</v>
      </c>
      <c r="I705" s="342">
        <f t="shared" ref="I705:K705" si="145">I706+I708+I710+I712</f>
        <v>5000</v>
      </c>
      <c r="J705" s="342">
        <f t="shared" si="145"/>
        <v>-134</v>
      </c>
      <c r="K705" s="342">
        <f t="shared" si="145"/>
        <v>4866</v>
      </c>
      <c r="L705" s="53">
        <f t="shared" ref="L705:M705" si="146">L706+L708+L710+L712</f>
        <v>1000</v>
      </c>
      <c r="M705" s="53">
        <f t="shared" si="146"/>
        <v>1000</v>
      </c>
      <c r="N705" s="39"/>
      <c r="O705" s="242"/>
    </row>
    <row r="706" spans="1:18" ht="20.100000000000001" hidden="1" customHeight="1" x14ac:dyDescent="0.25">
      <c r="A706" s="221"/>
      <c r="B706" s="221"/>
      <c r="C706" s="221"/>
      <c r="D706" s="221"/>
      <c r="E706" s="218" t="s">
        <v>308</v>
      </c>
      <c r="F706" s="52"/>
      <c r="G706" s="227" t="s">
        <v>450</v>
      </c>
      <c r="H706" s="52" t="s">
        <v>103</v>
      </c>
      <c r="I706" s="342">
        <f>I707</f>
        <v>1000</v>
      </c>
      <c r="J706" s="342">
        <f>J707</f>
        <v>0</v>
      </c>
      <c r="K706" s="342">
        <f t="shared" ref="K706:M706" si="147">K707</f>
        <v>1000</v>
      </c>
      <c r="L706" s="53">
        <f t="shared" si="147"/>
        <v>600</v>
      </c>
      <c r="M706" s="53">
        <f t="shared" si="147"/>
        <v>600</v>
      </c>
      <c r="N706" s="39"/>
      <c r="O706" s="242"/>
    </row>
    <row r="707" spans="1:18" ht="20.100000000000001" hidden="1" customHeight="1" x14ac:dyDescent="0.25">
      <c r="A707" s="221"/>
      <c r="B707" s="221"/>
      <c r="C707" s="221"/>
      <c r="D707" s="221"/>
      <c r="E707" s="218"/>
      <c r="F707" s="52" t="s">
        <v>309</v>
      </c>
      <c r="G707" s="227" t="s">
        <v>450</v>
      </c>
      <c r="H707" s="52" t="s">
        <v>103</v>
      </c>
      <c r="I707" s="342">
        <v>1000</v>
      </c>
      <c r="J707" s="342">
        <f>K707-I707</f>
        <v>0</v>
      </c>
      <c r="K707" s="342">
        <v>1000</v>
      </c>
      <c r="L707" s="47">
        <v>600</v>
      </c>
      <c r="M707" s="47">
        <v>600</v>
      </c>
      <c r="N707" s="39"/>
      <c r="O707" s="242"/>
    </row>
    <row r="708" spans="1:18" ht="30" hidden="1" customHeight="1" x14ac:dyDescent="0.25">
      <c r="A708" s="221"/>
      <c r="B708" s="221"/>
      <c r="C708" s="221"/>
      <c r="D708" s="221"/>
      <c r="E708" s="218" t="s">
        <v>310</v>
      </c>
      <c r="F708" s="52"/>
      <c r="G708" s="227" t="s">
        <v>450</v>
      </c>
      <c r="H708" s="52" t="s">
        <v>104</v>
      </c>
      <c r="I708" s="342">
        <f>I709</f>
        <v>4000</v>
      </c>
      <c r="J708" s="342">
        <f t="shared" ref="J708:K708" si="148">J709</f>
        <v>-400</v>
      </c>
      <c r="K708" s="342">
        <f t="shared" si="148"/>
        <v>3600</v>
      </c>
      <c r="L708" s="47"/>
      <c r="M708" s="47"/>
      <c r="N708" s="39"/>
      <c r="O708" s="242"/>
    </row>
    <row r="709" spans="1:18" ht="30" hidden="1" customHeight="1" x14ac:dyDescent="0.25">
      <c r="A709" s="221"/>
      <c r="B709" s="221"/>
      <c r="C709" s="221"/>
      <c r="D709" s="221"/>
      <c r="E709" s="218"/>
      <c r="F709" s="52" t="s">
        <v>311</v>
      </c>
      <c r="G709" s="227" t="s">
        <v>450</v>
      </c>
      <c r="H709" s="52" t="s">
        <v>104</v>
      </c>
      <c r="I709" s="342">
        <v>4000</v>
      </c>
      <c r="J709" s="342">
        <f>K709-I709</f>
        <v>-400</v>
      </c>
      <c r="K709" s="342">
        <v>3600</v>
      </c>
      <c r="L709" s="47"/>
      <c r="M709" s="47"/>
      <c r="N709" s="39"/>
      <c r="O709" s="242"/>
      <c r="P709" s="22"/>
      <c r="Q709" s="26"/>
      <c r="R709" s="26"/>
    </row>
    <row r="710" spans="1:18" ht="30" hidden="1" customHeight="1" x14ac:dyDescent="0.25">
      <c r="A710" s="221"/>
      <c r="B710" s="221"/>
      <c r="C710" s="221"/>
      <c r="D710" s="221"/>
      <c r="E710" s="218" t="s">
        <v>312</v>
      </c>
      <c r="F710" s="52"/>
      <c r="G710" s="227" t="s">
        <v>450</v>
      </c>
      <c r="H710" s="52" t="s">
        <v>357</v>
      </c>
      <c r="I710" s="342">
        <f>I711</f>
        <v>0</v>
      </c>
      <c r="J710" s="342">
        <f t="shared" ref="J710:M710" si="149">J711</f>
        <v>0</v>
      </c>
      <c r="K710" s="342">
        <f t="shared" si="149"/>
        <v>0</v>
      </c>
      <c r="L710" s="53">
        <f t="shared" si="149"/>
        <v>400</v>
      </c>
      <c r="M710" s="53">
        <f t="shared" si="149"/>
        <v>400</v>
      </c>
      <c r="N710" s="39"/>
      <c r="O710" s="242"/>
      <c r="P710" s="22"/>
      <c r="Q710" s="26"/>
      <c r="R710" s="26"/>
    </row>
    <row r="711" spans="1:18" ht="30" hidden="1" customHeight="1" x14ac:dyDescent="0.25">
      <c r="A711" s="221"/>
      <c r="B711" s="221"/>
      <c r="C711" s="221"/>
      <c r="D711" s="221"/>
      <c r="E711" s="218"/>
      <c r="F711" s="52" t="s">
        <v>313</v>
      </c>
      <c r="G711" s="227" t="s">
        <v>450</v>
      </c>
      <c r="H711" s="52" t="s">
        <v>105</v>
      </c>
      <c r="I711" s="342">
        <v>0</v>
      </c>
      <c r="J711" s="342">
        <f>K711-I711</f>
        <v>0</v>
      </c>
      <c r="K711" s="342">
        <v>0</v>
      </c>
      <c r="L711" s="47">
        <v>400</v>
      </c>
      <c r="M711" s="47">
        <v>400</v>
      </c>
      <c r="N711" s="39"/>
      <c r="O711" s="242"/>
      <c r="P711" s="22"/>
      <c r="Q711" s="26"/>
      <c r="R711" s="26"/>
    </row>
    <row r="712" spans="1:18" ht="20.100000000000001" hidden="1" customHeight="1" x14ac:dyDescent="0.25">
      <c r="A712" s="221"/>
      <c r="B712" s="221"/>
      <c r="C712" s="221"/>
      <c r="D712" s="221"/>
      <c r="E712" s="218" t="s">
        <v>314</v>
      </c>
      <c r="F712" s="52"/>
      <c r="G712" s="227" t="s">
        <v>450</v>
      </c>
      <c r="H712" s="52" t="s">
        <v>106</v>
      </c>
      <c r="I712" s="342">
        <f>I713</f>
        <v>0</v>
      </c>
      <c r="J712" s="342">
        <f>J713</f>
        <v>266</v>
      </c>
      <c r="K712" s="342">
        <f>K713</f>
        <v>266</v>
      </c>
      <c r="L712" s="47">
        <f>L713</f>
        <v>0</v>
      </c>
      <c r="M712" s="47">
        <f>M713</f>
        <v>0</v>
      </c>
      <c r="N712" s="39"/>
      <c r="O712" s="242"/>
      <c r="P712" s="22"/>
      <c r="Q712" s="26"/>
      <c r="R712" s="26"/>
    </row>
    <row r="713" spans="1:18" ht="20.100000000000001" hidden="1" customHeight="1" x14ac:dyDescent="0.25">
      <c r="A713" s="221"/>
      <c r="B713" s="221"/>
      <c r="C713" s="221"/>
      <c r="D713" s="221"/>
      <c r="E713" s="218"/>
      <c r="F713" s="52" t="s">
        <v>315</v>
      </c>
      <c r="G713" s="227" t="s">
        <v>450</v>
      </c>
      <c r="H713" s="52" t="s">
        <v>106</v>
      </c>
      <c r="I713" s="342">
        <v>0</v>
      </c>
      <c r="J713" s="342">
        <f>K713-I713</f>
        <v>266</v>
      </c>
      <c r="K713" s="342">
        <v>266</v>
      </c>
      <c r="L713" s="47">
        <v>0</v>
      </c>
      <c r="M713" s="47">
        <v>0</v>
      </c>
      <c r="N713" s="39"/>
      <c r="O713" s="242"/>
      <c r="P713" s="22"/>
      <c r="Q713" s="26"/>
      <c r="R713" s="26"/>
    </row>
    <row r="714" spans="1:18" ht="29.25" hidden="1" customHeight="1" x14ac:dyDescent="0.25">
      <c r="A714" s="221"/>
      <c r="B714" s="221"/>
      <c r="C714" s="221"/>
      <c r="D714" s="221">
        <v>3212</v>
      </c>
      <c r="E714" s="221"/>
      <c r="F714" s="58"/>
      <c r="G714" s="227" t="s">
        <v>450</v>
      </c>
      <c r="H714" s="52" t="s">
        <v>25</v>
      </c>
      <c r="I714" s="342">
        <f>I715</f>
        <v>2000</v>
      </c>
      <c r="J714" s="342">
        <f>J715</f>
        <v>0</v>
      </c>
      <c r="K714" s="342">
        <f>K715</f>
        <v>2000</v>
      </c>
      <c r="L714" s="53">
        <f t="shared" ref="L714:M714" si="150">L715</f>
        <v>6000</v>
      </c>
      <c r="M714" s="53">
        <f t="shared" si="150"/>
        <v>6000</v>
      </c>
      <c r="N714" s="39"/>
      <c r="O714" s="242"/>
      <c r="P714" s="22"/>
      <c r="Q714" s="26"/>
      <c r="R714" s="26"/>
    </row>
    <row r="715" spans="1:18" ht="20.100000000000001" hidden="1" customHeight="1" x14ac:dyDescent="0.25">
      <c r="A715" s="221"/>
      <c r="B715" s="221"/>
      <c r="C715" s="221"/>
      <c r="D715" s="221"/>
      <c r="E715" s="218" t="s">
        <v>316</v>
      </c>
      <c r="F715" s="52"/>
      <c r="G715" s="227" t="s">
        <v>450</v>
      </c>
      <c r="H715" s="52" t="s">
        <v>107</v>
      </c>
      <c r="I715" s="342">
        <f t="shared" ref="I715:M715" si="151">I716</f>
        <v>2000</v>
      </c>
      <c r="J715" s="342">
        <f t="shared" si="151"/>
        <v>0</v>
      </c>
      <c r="K715" s="342">
        <f t="shared" si="151"/>
        <v>2000</v>
      </c>
      <c r="L715" s="47">
        <f t="shared" si="151"/>
        <v>6000</v>
      </c>
      <c r="M715" s="47">
        <f t="shared" si="151"/>
        <v>6000</v>
      </c>
      <c r="N715" s="39"/>
      <c r="O715" s="242"/>
      <c r="P715" s="22"/>
      <c r="Q715" s="26"/>
      <c r="R715" s="26"/>
    </row>
    <row r="716" spans="1:18" ht="20.100000000000001" hidden="1" customHeight="1" x14ac:dyDescent="0.25">
      <c r="A716" s="221"/>
      <c r="B716" s="221"/>
      <c r="C716" s="221"/>
      <c r="D716" s="221"/>
      <c r="E716" s="218"/>
      <c r="F716" s="52" t="s">
        <v>317</v>
      </c>
      <c r="G716" s="227" t="s">
        <v>450</v>
      </c>
      <c r="H716" s="52" t="s">
        <v>107</v>
      </c>
      <c r="I716" s="342">
        <v>2000</v>
      </c>
      <c r="J716" s="342">
        <f>K716-I716</f>
        <v>0</v>
      </c>
      <c r="K716" s="342">
        <v>2000</v>
      </c>
      <c r="L716" s="47">
        <v>6000</v>
      </c>
      <c r="M716" s="47">
        <v>6000</v>
      </c>
      <c r="N716" s="39"/>
      <c r="O716" s="242"/>
      <c r="P716" s="22"/>
      <c r="Q716" s="26"/>
      <c r="R716" s="26"/>
    </row>
    <row r="717" spans="1:18" ht="20.100000000000001" hidden="1" customHeight="1" x14ac:dyDescent="0.25">
      <c r="A717" s="221"/>
      <c r="B717" s="221"/>
      <c r="C717" s="221"/>
      <c r="D717" s="221"/>
      <c r="E717" s="218" t="s">
        <v>318</v>
      </c>
      <c r="F717" s="52"/>
      <c r="G717" s="227" t="s">
        <v>450</v>
      </c>
      <c r="H717" s="52" t="s">
        <v>319</v>
      </c>
      <c r="I717" s="342"/>
      <c r="J717" s="342"/>
      <c r="K717" s="342"/>
      <c r="L717" s="44"/>
      <c r="M717" s="44"/>
      <c r="N717" s="39"/>
      <c r="O717" s="242"/>
      <c r="P717" s="22"/>
      <c r="Q717" s="26"/>
      <c r="R717" s="26"/>
    </row>
    <row r="718" spans="1:18" ht="20.100000000000001" hidden="1" customHeight="1" x14ac:dyDescent="0.25">
      <c r="A718" s="221"/>
      <c r="B718" s="221"/>
      <c r="C718" s="221"/>
      <c r="D718" s="221"/>
      <c r="E718" s="218"/>
      <c r="F718" s="52" t="s">
        <v>320</v>
      </c>
      <c r="G718" s="227" t="s">
        <v>450</v>
      </c>
      <c r="H718" s="52" t="s">
        <v>319</v>
      </c>
      <c r="I718" s="342"/>
      <c r="J718" s="342"/>
      <c r="K718" s="342"/>
      <c r="L718" s="44"/>
      <c r="M718" s="44"/>
      <c r="N718" s="39"/>
      <c r="O718" s="242"/>
      <c r="P718" s="22"/>
      <c r="Q718" s="26"/>
      <c r="R718" s="26"/>
    </row>
    <row r="719" spans="1:18" ht="20.100000000000001" hidden="1" customHeight="1" x14ac:dyDescent="0.25">
      <c r="A719" s="221"/>
      <c r="B719" s="221"/>
      <c r="C719" s="221"/>
      <c r="D719" s="221">
        <v>3213</v>
      </c>
      <c r="E719" s="221"/>
      <c r="F719" s="58"/>
      <c r="G719" s="227" t="s">
        <v>450</v>
      </c>
      <c r="H719" s="52" t="s">
        <v>26</v>
      </c>
      <c r="I719" s="342"/>
      <c r="J719" s="342"/>
      <c r="K719" s="342"/>
      <c r="L719" s="44"/>
      <c r="M719" s="44"/>
      <c r="N719" s="39"/>
      <c r="O719" s="242"/>
      <c r="P719" s="22"/>
      <c r="Q719" s="26"/>
      <c r="R719" s="26"/>
    </row>
    <row r="720" spans="1:18" ht="20.100000000000001" hidden="1" customHeight="1" x14ac:dyDescent="0.25">
      <c r="A720" s="221"/>
      <c r="B720" s="221"/>
      <c r="C720" s="221"/>
      <c r="D720" s="221"/>
      <c r="E720" s="218" t="s">
        <v>109</v>
      </c>
      <c r="F720" s="52"/>
      <c r="G720" s="227" t="s">
        <v>450</v>
      </c>
      <c r="H720" s="52" t="s">
        <v>110</v>
      </c>
      <c r="I720" s="342"/>
      <c r="J720" s="342"/>
      <c r="K720" s="342"/>
      <c r="L720" s="44"/>
      <c r="M720" s="44"/>
      <c r="N720" s="39"/>
      <c r="O720" s="242"/>
      <c r="P720" s="22"/>
      <c r="Q720" s="26"/>
      <c r="R720" s="26"/>
    </row>
    <row r="721" spans="1:18" ht="20.100000000000001" hidden="1" customHeight="1" x14ac:dyDescent="0.25">
      <c r="A721" s="221"/>
      <c r="B721" s="221"/>
      <c r="C721" s="221"/>
      <c r="D721" s="221"/>
      <c r="E721" s="218"/>
      <c r="F721" s="52" t="s">
        <v>111</v>
      </c>
      <c r="G721" s="227" t="s">
        <v>450</v>
      </c>
      <c r="H721" s="52" t="s">
        <v>321</v>
      </c>
      <c r="I721" s="342"/>
      <c r="J721" s="342"/>
      <c r="K721" s="342"/>
      <c r="L721" s="44"/>
      <c r="M721" s="44"/>
      <c r="N721" s="39"/>
      <c r="O721" s="242"/>
      <c r="P721" s="22"/>
      <c r="Q721" s="26"/>
      <c r="R721" s="26"/>
    </row>
    <row r="722" spans="1:18" ht="20.100000000000001" hidden="1" customHeight="1" x14ac:dyDescent="0.25">
      <c r="A722" s="221"/>
      <c r="B722" s="221"/>
      <c r="C722" s="221"/>
      <c r="D722" s="221"/>
      <c r="E722" s="218"/>
      <c r="F722" s="52" t="s">
        <v>113</v>
      </c>
      <c r="G722" s="227" t="s">
        <v>450</v>
      </c>
      <c r="H722" s="52" t="s">
        <v>322</v>
      </c>
      <c r="I722" s="342"/>
      <c r="J722" s="342"/>
      <c r="K722" s="342"/>
      <c r="L722" s="44"/>
      <c r="M722" s="44"/>
      <c r="N722" s="39"/>
      <c r="O722" s="242"/>
      <c r="P722" s="22"/>
      <c r="Q722" s="26"/>
      <c r="R722" s="26"/>
    </row>
    <row r="723" spans="1:18" ht="20.100000000000001" hidden="1" customHeight="1" x14ac:dyDescent="0.25">
      <c r="A723" s="221"/>
      <c r="B723" s="221"/>
      <c r="C723" s="221"/>
      <c r="D723" s="221"/>
      <c r="E723" s="218" t="s">
        <v>115</v>
      </c>
      <c r="F723" s="52"/>
      <c r="G723" s="227" t="s">
        <v>450</v>
      </c>
      <c r="H723" s="52" t="s">
        <v>116</v>
      </c>
      <c r="I723" s="342"/>
      <c r="J723" s="342"/>
      <c r="K723" s="342"/>
      <c r="L723" s="44"/>
      <c r="M723" s="44"/>
      <c r="N723" s="39"/>
      <c r="O723" s="242"/>
      <c r="P723" s="22"/>
      <c r="Q723" s="26"/>
      <c r="R723" s="26"/>
    </row>
    <row r="724" spans="1:18" ht="20.100000000000001" hidden="1" customHeight="1" x14ac:dyDescent="0.25">
      <c r="A724" s="221"/>
      <c r="B724" s="221"/>
      <c r="C724" s="221"/>
      <c r="D724" s="221"/>
      <c r="E724" s="218"/>
      <c r="F724" s="52" t="s">
        <v>117</v>
      </c>
      <c r="G724" s="227" t="s">
        <v>450</v>
      </c>
      <c r="H724" s="52" t="s">
        <v>116</v>
      </c>
      <c r="I724" s="342"/>
      <c r="J724" s="342"/>
      <c r="K724" s="342"/>
      <c r="L724" s="44"/>
      <c r="M724" s="44"/>
      <c r="N724" s="39"/>
      <c r="O724" s="242"/>
      <c r="P724" s="22"/>
      <c r="Q724" s="26"/>
      <c r="R724" s="26"/>
    </row>
    <row r="725" spans="1:18" ht="20.100000000000001" hidden="1" customHeight="1" x14ac:dyDescent="0.25">
      <c r="A725" s="221"/>
      <c r="B725" s="221"/>
      <c r="C725" s="221"/>
      <c r="D725" s="221">
        <v>3213</v>
      </c>
      <c r="E725" s="261"/>
      <c r="F725" s="262"/>
      <c r="G725" s="227" t="s">
        <v>450</v>
      </c>
      <c r="H725" s="52" t="s">
        <v>26</v>
      </c>
      <c r="I725" s="342">
        <f>I726+I728</f>
        <v>3000</v>
      </c>
      <c r="J725" s="342">
        <f t="shared" ref="J725:K725" si="152">J726+J728</f>
        <v>-900</v>
      </c>
      <c r="K725" s="342">
        <f t="shared" si="152"/>
        <v>2100</v>
      </c>
      <c r="L725" s="44"/>
      <c r="M725" s="44"/>
      <c r="N725" s="39"/>
      <c r="O725" s="242"/>
      <c r="P725" s="22"/>
      <c r="Q725" s="26"/>
      <c r="R725" s="26"/>
    </row>
    <row r="726" spans="1:18" ht="20.100000000000001" hidden="1" customHeight="1" x14ac:dyDescent="0.25">
      <c r="A726" s="221"/>
      <c r="B726" s="221"/>
      <c r="C726" s="221"/>
      <c r="D726" s="261"/>
      <c r="E726" s="218" t="s">
        <v>109</v>
      </c>
      <c r="F726" s="52"/>
      <c r="G726" s="227" t="s">
        <v>450</v>
      </c>
      <c r="H726" s="52" t="s">
        <v>110</v>
      </c>
      <c r="I726" s="342">
        <f>I727</f>
        <v>3000</v>
      </c>
      <c r="J726" s="342">
        <f t="shared" ref="J726:K726" si="153">J727</f>
        <v>-900</v>
      </c>
      <c r="K726" s="342">
        <f t="shared" si="153"/>
        <v>2100</v>
      </c>
      <c r="L726" s="44"/>
      <c r="M726" s="44"/>
      <c r="N726" s="39"/>
      <c r="O726" s="242"/>
      <c r="P726" s="22"/>
      <c r="Q726" s="26"/>
      <c r="R726" s="26"/>
    </row>
    <row r="727" spans="1:18" ht="20.100000000000001" hidden="1" customHeight="1" x14ac:dyDescent="0.25">
      <c r="A727" s="221"/>
      <c r="B727" s="221"/>
      <c r="C727" s="221"/>
      <c r="D727" s="261"/>
      <c r="E727" s="218"/>
      <c r="F727" s="52" t="s">
        <v>111</v>
      </c>
      <c r="G727" s="227" t="s">
        <v>450</v>
      </c>
      <c r="H727" s="52" t="s">
        <v>321</v>
      </c>
      <c r="I727" s="342">
        <v>3000</v>
      </c>
      <c r="J727" s="342">
        <f>K727-I727</f>
        <v>-900</v>
      </c>
      <c r="K727" s="342">
        <v>2100</v>
      </c>
      <c r="L727" s="44"/>
      <c r="M727" s="44"/>
      <c r="N727" s="39"/>
      <c r="O727" s="242"/>
      <c r="P727" s="22"/>
      <c r="Q727" s="26"/>
      <c r="R727" s="26"/>
    </row>
    <row r="728" spans="1:18" s="206" customFormat="1" ht="20.100000000000001" hidden="1" customHeight="1" x14ac:dyDescent="0.25">
      <c r="A728" s="221"/>
      <c r="B728" s="221"/>
      <c r="C728" s="221"/>
      <c r="D728" s="261"/>
      <c r="E728" s="218" t="s">
        <v>115</v>
      </c>
      <c r="F728" s="52"/>
      <c r="G728" s="227" t="s">
        <v>450</v>
      </c>
      <c r="H728" s="52" t="s">
        <v>116</v>
      </c>
      <c r="I728" s="342">
        <f>I729</f>
        <v>0</v>
      </c>
      <c r="J728" s="342">
        <f t="shared" ref="J728:K728" si="154">J729</f>
        <v>0</v>
      </c>
      <c r="K728" s="342">
        <f t="shared" si="154"/>
        <v>0</v>
      </c>
      <c r="L728" s="44"/>
      <c r="M728" s="44"/>
      <c r="N728" s="39"/>
      <c r="O728" s="242"/>
      <c r="P728" s="22"/>
    </row>
    <row r="729" spans="1:18" s="206" customFormat="1" ht="20.100000000000001" hidden="1" customHeight="1" x14ac:dyDescent="0.25">
      <c r="A729" s="221"/>
      <c r="B729" s="221"/>
      <c r="C729" s="221"/>
      <c r="D729" s="261"/>
      <c r="E729" s="218"/>
      <c r="F729" s="52" t="s">
        <v>117</v>
      </c>
      <c r="G729" s="227" t="s">
        <v>450</v>
      </c>
      <c r="H729" s="52" t="s">
        <v>116</v>
      </c>
      <c r="I729" s="342">
        <v>0</v>
      </c>
      <c r="J729" s="342">
        <f>K729-I729</f>
        <v>0</v>
      </c>
      <c r="K729" s="342">
        <v>0</v>
      </c>
      <c r="L729" s="44"/>
      <c r="M729" s="44"/>
      <c r="N729" s="39"/>
      <c r="O729" s="242"/>
      <c r="P729" s="22"/>
    </row>
    <row r="730" spans="1:18" s="191" customFormat="1" ht="20.100000000000001" customHeight="1" x14ac:dyDescent="0.25">
      <c r="A730" s="219"/>
      <c r="B730" s="219"/>
      <c r="C730" s="219">
        <v>322</v>
      </c>
      <c r="D730" s="219"/>
      <c r="E730" s="219"/>
      <c r="F730" s="56"/>
      <c r="G730" s="227" t="s">
        <v>450</v>
      </c>
      <c r="H730" s="57" t="s">
        <v>27</v>
      </c>
      <c r="I730" s="341">
        <f>I731+I741+I746+I754</f>
        <v>48500</v>
      </c>
      <c r="J730" s="341">
        <f>J731+J741+J746+J754</f>
        <v>-17816</v>
      </c>
      <c r="K730" s="341">
        <f>K731+K741+K746+K754</f>
        <v>30684</v>
      </c>
      <c r="L730" s="189">
        <f>L731+L741+L746</f>
        <v>45332</v>
      </c>
      <c r="M730" s="189">
        <f>M731+M741+M746</f>
        <v>45332</v>
      </c>
      <c r="N730" s="39"/>
      <c r="O730" s="242"/>
      <c r="P730" s="190"/>
      <c r="Q730" s="190"/>
      <c r="R730" s="190"/>
    </row>
    <row r="731" spans="1:18" ht="20.100000000000001" hidden="1" customHeight="1" x14ac:dyDescent="0.25">
      <c r="A731" s="221"/>
      <c r="B731" s="221"/>
      <c r="C731" s="221"/>
      <c r="D731" s="221">
        <v>3221</v>
      </c>
      <c r="E731" s="221"/>
      <c r="F731" s="58"/>
      <c r="G731" s="227" t="s">
        <v>450</v>
      </c>
      <c r="H731" s="52" t="s">
        <v>118</v>
      </c>
      <c r="I731" s="342">
        <f>I732+I735+I737+I739</f>
        <v>16500</v>
      </c>
      <c r="J731" s="342">
        <f>J732+J735+J737+J739</f>
        <v>-12720</v>
      </c>
      <c r="K731" s="342">
        <f>K732+K735+K737+K739</f>
        <v>3780</v>
      </c>
      <c r="L731" s="47">
        <f>L732+L735+L737+L739</f>
        <v>16032</v>
      </c>
      <c r="M731" s="47">
        <f>M732+M735+M737+M739</f>
        <v>16032</v>
      </c>
      <c r="N731" s="39"/>
      <c r="O731" s="242"/>
    </row>
    <row r="732" spans="1:18" ht="20.100000000000001" hidden="1" customHeight="1" x14ac:dyDescent="0.25">
      <c r="A732" s="221"/>
      <c r="B732" s="221"/>
      <c r="C732" s="221"/>
      <c r="D732" s="221"/>
      <c r="E732" s="218" t="s">
        <v>119</v>
      </c>
      <c r="F732" s="52"/>
      <c r="G732" s="227" t="s">
        <v>450</v>
      </c>
      <c r="H732" s="52" t="s">
        <v>120</v>
      </c>
      <c r="I732" s="342">
        <f>I733+I734</f>
        <v>10500</v>
      </c>
      <c r="J732" s="342">
        <f>J733+J734</f>
        <v>-9500</v>
      </c>
      <c r="K732" s="342">
        <f>K733+K734</f>
        <v>1000</v>
      </c>
      <c r="L732" s="47">
        <f>L733+L734</f>
        <v>10032</v>
      </c>
      <c r="M732" s="47">
        <f>M733+M734</f>
        <v>10032</v>
      </c>
      <c r="N732" s="39"/>
      <c r="O732" s="242"/>
    </row>
    <row r="733" spans="1:18" ht="20.100000000000001" hidden="1" customHeight="1" x14ac:dyDescent="0.25">
      <c r="A733" s="221"/>
      <c r="B733" s="221"/>
      <c r="C733" s="221"/>
      <c r="D733" s="221"/>
      <c r="E733" s="218"/>
      <c r="F733" s="52" t="s">
        <v>121</v>
      </c>
      <c r="G733" s="227" t="s">
        <v>450</v>
      </c>
      <c r="H733" s="52" t="s">
        <v>120</v>
      </c>
      <c r="I733" s="342">
        <v>3500</v>
      </c>
      <c r="J733" s="342">
        <f>K733-I733</f>
        <v>-2500</v>
      </c>
      <c r="K733" s="342">
        <v>1000</v>
      </c>
      <c r="L733" s="53">
        <v>3032</v>
      </c>
      <c r="M733" s="53">
        <v>3032</v>
      </c>
      <c r="N733" s="39"/>
      <c r="O733" s="242"/>
    </row>
    <row r="734" spans="1:18" ht="20.100000000000001" hidden="1" customHeight="1" x14ac:dyDescent="0.25">
      <c r="A734" s="221"/>
      <c r="B734" s="221"/>
      <c r="C734" s="221"/>
      <c r="D734" s="221"/>
      <c r="E734" s="218"/>
      <c r="F734" s="52" t="s">
        <v>122</v>
      </c>
      <c r="G734" s="227" t="s">
        <v>450</v>
      </c>
      <c r="H734" s="52" t="s">
        <v>323</v>
      </c>
      <c r="I734" s="342">
        <v>7000</v>
      </c>
      <c r="J734" s="342">
        <f>K734-I734</f>
        <v>-7000</v>
      </c>
      <c r="K734" s="342">
        <v>0</v>
      </c>
      <c r="L734" s="47">
        <v>7000</v>
      </c>
      <c r="M734" s="47">
        <v>7000</v>
      </c>
      <c r="N734" s="39"/>
      <c r="O734" s="242"/>
    </row>
    <row r="735" spans="1:18" ht="30" hidden="1" customHeight="1" x14ac:dyDescent="0.25">
      <c r="A735" s="221"/>
      <c r="B735" s="221"/>
      <c r="C735" s="221"/>
      <c r="D735" s="221"/>
      <c r="E735" s="218" t="s">
        <v>124</v>
      </c>
      <c r="F735" s="52"/>
      <c r="G735" s="227" t="s">
        <v>450</v>
      </c>
      <c r="H735" s="52" t="s">
        <v>125</v>
      </c>
      <c r="I735" s="342">
        <f>I736</f>
        <v>3000</v>
      </c>
      <c r="J735" s="342">
        <f>J736</f>
        <v>-2000</v>
      </c>
      <c r="K735" s="342">
        <f>K736</f>
        <v>1000</v>
      </c>
      <c r="L735" s="47">
        <f>L736</f>
        <v>1000</v>
      </c>
      <c r="M735" s="47">
        <f>M736</f>
        <v>1000</v>
      </c>
      <c r="N735" s="39"/>
      <c r="O735" s="242"/>
    </row>
    <row r="736" spans="1:18" ht="30" hidden="1" customHeight="1" x14ac:dyDescent="0.25">
      <c r="A736" s="221"/>
      <c r="B736" s="221"/>
      <c r="C736" s="221"/>
      <c r="D736" s="221"/>
      <c r="E736" s="218"/>
      <c r="F736" s="52" t="s">
        <v>126</v>
      </c>
      <c r="G736" s="227" t="s">
        <v>450</v>
      </c>
      <c r="H736" s="52" t="s">
        <v>125</v>
      </c>
      <c r="I736" s="342">
        <v>3000</v>
      </c>
      <c r="J736" s="342">
        <f>K736-I736</f>
        <v>-2000</v>
      </c>
      <c r="K736" s="342">
        <v>1000</v>
      </c>
      <c r="L736" s="47">
        <v>1000</v>
      </c>
      <c r="M736" s="47">
        <v>1000</v>
      </c>
      <c r="N736" s="39"/>
      <c r="O736" s="242"/>
    </row>
    <row r="737" spans="1:15" ht="31.5" hidden="1" customHeight="1" x14ac:dyDescent="0.25">
      <c r="A737" s="221"/>
      <c r="B737" s="221"/>
      <c r="C737" s="221"/>
      <c r="D737" s="221"/>
      <c r="E737" s="218" t="s">
        <v>127</v>
      </c>
      <c r="F737" s="52"/>
      <c r="G737" s="227" t="s">
        <v>450</v>
      </c>
      <c r="H737" s="52" t="s">
        <v>128</v>
      </c>
      <c r="I737" s="342">
        <f>I738</f>
        <v>1000</v>
      </c>
      <c r="J737" s="342">
        <f>J738</f>
        <v>-200</v>
      </c>
      <c r="K737" s="342">
        <f>K738</f>
        <v>800</v>
      </c>
      <c r="L737" s="47">
        <f>L738</f>
        <v>1700</v>
      </c>
      <c r="M737" s="47">
        <f>M738</f>
        <v>1700</v>
      </c>
      <c r="N737" s="39"/>
      <c r="O737" s="242"/>
    </row>
    <row r="738" spans="1:15" ht="20.100000000000001" hidden="1" customHeight="1" x14ac:dyDescent="0.25">
      <c r="A738" s="221"/>
      <c r="B738" s="221"/>
      <c r="C738" s="221"/>
      <c r="D738" s="221"/>
      <c r="E738" s="218"/>
      <c r="F738" s="52" t="s">
        <v>129</v>
      </c>
      <c r="G738" s="227" t="s">
        <v>450</v>
      </c>
      <c r="H738" s="52" t="s">
        <v>128</v>
      </c>
      <c r="I738" s="342">
        <v>1000</v>
      </c>
      <c r="J738" s="342">
        <f>K738-I738</f>
        <v>-200</v>
      </c>
      <c r="K738" s="342">
        <v>800</v>
      </c>
      <c r="L738" s="47">
        <v>1700</v>
      </c>
      <c r="M738" s="47">
        <v>1700</v>
      </c>
      <c r="N738" s="39"/>
      <c r="O738" s="242"/>
    </row>
    <row r="739" spans="1:15" ht="20.100000000000001" hidden="1" customHeight="1" x14ac:dyDescent="0.25">
      <c r="A739" s="221"/>
      <c r="B739" s="221"/>
      <c r="C739" s="221"/>
      <c r="D739" s="221"/>
      <c r="E739" s="218" t="s">
        <v>130</v>
      </c>
      <c r="F739" s="52"/>
      <c r="G739" s="227" t="s">
        <v>450</v>
      </c>
      <c r="H739" s="52" t="s">
        <v>131</v>
      </c>
      <c r="I739" s="342">
        <f>I740</f>
        <v>2000</v>
      </c>
      <c r="J739" s="342">
        <f>J740</f>
        <v>-1020</v>
      </c>
      <c r="K739" s="342">
        <f>K740</f>
        <v>980</v>
      </c>
      <c r="L739" s="53">
        <f t="shared" ref="L739:M739" si="155">L740</f>
        <v>3300</v>
      </c>
      <c r="M739" s="53">
        <f t="shared" si="155"/>
        <v>3300</v>
      </c>
      <c r="N739" s="39"/>
      <c r="O739" s="242"/>
    </row>
    <row r="740" spans="1:15" ht="20.100000000000001" hidden="1" customHeight="1" x14ac:dyDescent="0.25">
      <c r="A740" s="221"/>
      <c r="B740" s="221"/>
      <c r="C740" s="221"/>
      <c r="D740" s="221"/>
      <c r="E740" s="218"/>
      <c r="F740" s="52" t="s">
        <v>132</v>
      </c>
      <c r="G740" s="227" t="s">
        <v>450</v>
      </c>
      <c r="H740" s="52" t="s">
        <v>131</v>
      </c>
      <c r="I740" s="342">
        <v>2000</v>
      </c>
      <c r="J740" s="342">
        <f>K740-I740</f>
        <v>-1020</v>
      </c>
      <c r="K740" s="342">
        <v>980</v>
      </c>
      <c r="L740" s="47">
        <v>3300</v>
      </c>
      <c r="M740" s="47">
        <v>3300</v>
      </c>
      <c r="N740" s="39"/>
      <c r="O740" s="242"/>
    </row>
    <row r="741" spans="1:15" ht="20.100000000000001" hidden="1" customHeight="1" x14ac:dyDescent="0.25">
      <c r="A741" s="221"/>
      <c r="B741" s="221"/>
      <c r="C741" s="221"/>
      <c r="D741" s="221">
        <v>3222</v>
      </c>
      <c r="E741" s="221"/>
      <c r="F741" s="58"/>
      <c r="G741" s="227" t="s">
        <v>450</v>
      </c>
      <c r="H741" s="52" t="s">
        <v>29</v>
      </c>
      <c r="I741" s="342">
        <f>I742+I744</f>
        <v>9000</v>
      </c>
      <c r="J741" s="342">
        <f>J742+J744</f>
        <v>-180</v>
      </c>
      <c r="K741" s="342">
        <f>K742+K744</f>
        <v>8820</v>
      </c>
      <c r="L741" s="53">
        <f t="shared" ref="L741:M741" si="156">L742+L744</f>
        <v>12000</v>
      </c>
      <c r="M741" s="53">
        <f t="shared" si="156"/>
        <v>12000</v>
      </c>
      <c r="N741" s="39"/>
      <c r="O741" s="242"/>
    </row>
    <row r="742" spans="1:15" ht="20.100000000000001" hidden="1" customHeight="1" x14ac:dyDescent="0.25">
      <c r="A742" s="221"/>
      <c r="B742" s="221"/>
      <c r="C742" s="221"/>
      <c r="D742" s="221"/>
      <c r="E742" s="218" t="s">
        <v>136</v>
      </c>
      <c r="F742" s="52"/>
      <c r="G742" s="227" t="s">
        <v>450</v>
      </c>
      <c r="H742" s="52" t="s">
        <v>137</v>
      </c>
      <c r="I742" s="342">
        <f>I743</f>
        <v>0</v>
      </c>
      <c r="J742" s="342">
        <f>J743</f>
        <v>0</v>
      </c>
      <c r="K742" s="342">
        <f>K743</f>
        <v>0</v>
      </c>
      <c r="L742" s="53">
        <f t="shared" ref="L742:M742" si="157">L743</f>
        <v>0</v>
      </c>
      <c r="M742" s="53">
        <f t="shared" si="157"/>
        <v>0</v>
      </c>
      <c r="N742" s="39"/>
      <c r="O742" s="242"/>
    </row>
    <row r="743" spans="1:15" ht="20.100000000000001" hidden="1" customHeight="1" x14ac:dyDescent="0.25">
      <c r="A743" s="221"/>
      <c r="B743" s="221"/>
      <c r="C743" s="221"/>
      <c r="D743" s="221"/>
      <c r="E743" s="218"/>
      <c r="F743" s="52" t="s">
        <v>138</v>
      </c>
      <c r="G743" s="227" t="s">
        <v>450</v>
      </c>
      <c r="H743" s="52" t="s">
        <v>137</v>
      </c>
      <c r="I743" s="342">
        <v>0</v>
      </c>
      <c r="J743" s="342">
        <v>0</v>
      </c>
      <c r="K743" s="342">
        <f>I743+J743</f>
        <v>0</v>
      </c>
      <c r="L743" s="47">
        <v>0</v>
      </c>
      <c r="M743" s="47">
        <v>0</v>
      </c>
      <c r="N743" s="39"/>
      <c r="O743" s="242"/>
    </row>
    <row r="744" spans="1:15" ht="20.100000000000001" hidden="1" customHeight="1" x14ac:dyDescent="0.25">
      <c r="A744" s="221"/>
      <c r="B744" s="221"/>
      <c r="C744" s="221"/>
      <c r="D744" s="221"/>
      <c r="E744" s="218" t="s">
        <v>139</v>
      </c>
      <c r="F744" s="52"/>
      <c r="G744" s="227" t="s">
        <v>450</v>
      </c>
      <c r="H744" s="52" t="s">
        <v>140</v>
      </c>
      <c r="I744" s="342">
        <f>I745</f>
        <v>9000</v>
      </c>
      <c r="J744" s="342">
        <f>J745</f>
        <v>-180</v>
      </c>
      <c r="K744" s="342">
        <f>K745</f>
        <v>8820</v>
      </c>
      <c r="L744" s="53">
        <f t="shared" ref="L744:M744" si="158">L745</f>
        <v>12000</v>
      </c>
      <c r="M744" s="53">
        <f t="shared" si="158"/>
        <v>12000</v>
      </c>
      <c r="N744" s="39"/>
      <c r="O744" s="242"/>
    </row>
    <row r="745" spans="1:15" ht="20.100000000000001" hidden="1" customHeight="1" x14ac:dyDescent="0.25">
      <c r="A745" s="221"/>
      <c r="B745" s="221"/>
      <c r="C745" s="221"/>
      <c r="D745" s="221"/>
      <c r="E745" s="218"/>
      <c r="F745" s="52" t="s">
        <v>141</v>
      </c>
      <c r="G745" s="227" t="s">
        <v>450</v>
      </c>
      <c r="H745" s="52" t="s">
        <v>140</v>
      </c>
      <c r="I745" s="342">
        <v>9000</v>
      </c>
      <c r="J745" s="342">
        <f>K745-I745</f>
        <v>-180</v>
      </c>
      <c r="K745" s="342">
        <f>8000+370+450</f>
        <v>8820</v>
      </c>
      <c r="L745" s="47">
        <v>12000</v>
      </c>
      <c r="M745" s="47">
        <v>12000</v>
      </c>
      <c r="N745" s="39"/>
      <c r="O745" s="242"/>
    </row>
    <row r="746" spans="1:15" ht="20.100000000000001" hidden="1" customHeight="1" x14ac:dyDescent="0.25">
      <c r="A746" s="221"/>
      <c r="B746" s="221"/>
      <c r="C746" s="221"/>
      <c r="D746" s="222">
        <v>3223</v>
      </c>
      <c r="E746" s="222"/>
      <c r="F746" s="73"/>
      <c r="G746" s="227" t="s">
        <v>450</v>
      </c>
      <c r="H746" s="69" t="s">
        <v>30</v>
      </c>
      <c r="I746" s="342">
        <f>I747+I750+I752</f>
        <v>23000</v>
      </c>
      <c r="J746" s="342">
        <f>J747+J750+J752</f>
        <v>-6730</v>
      </c>
      <c r="K746" s="342">
        <f>K747+K750+K752</f>
        <v>16270</v>
      </c>
      <c r="L746" s="53">
        <f t="shared" ref="L746:M746" si="159">L747+L750+L752</f>
        <v>17300</v>
      </c>
      <c r="M746" s="53">
        <f t="shared" si="159"/>
        <v>17300</v>
      </c>
      <c r="N746" s="39"/>
      <c r="O746" s="242"/>
    </row>
    <row r="747" spans="1:15" ht="20.100000000000001" hidden="1" customHeight="1" x14ac:dyDescent="0.25">
      <c r="A747" s="221"/>
      <c r="B747" s="221"/>
      <c r="C747" s="221"/>
      <c r="D747" s="222"/>
      <c r="E747" s="218" t="s">
        <v>142</v>
      </c>
      <c r="F747" s="52"/>
      <c r="G747" s="227" t="s">
        <v>450</v>
      </c>
      <c r="H747" s="52" t="s">
        <v>143</v>
      </c>
      <c r="I747" s="342">
        <f>I748+I749</f>
        <v>11000</v>
      </c>
      <c r="J747" s="342">
        <f>J748+J749</f>
        <v>-3000</v>
      </c>
      <c r="K747" s="342">
        <f>K748+K749</f>
        <v>8000</v>
      </c>
      <c r="L747" s="53">
        <f t="shared" ref="L747:M747" si="160">L748+L749</f>
        <v>7300</v>
      </c>
      <c r="M747" s="53">
        <f t="shared" si="160"/>
        <v>7300</v>
      </c>
      <c r="N747" s="39"/>
      <c r="O747" s="242"/>
    </row>
    <row r="748" spans="1:15" ht="20.100000000000001" hidden="1" customHeight="1" x14ac:dyDescent="0.25">
      <c r="A748" s="221"/>
      <c r="B748" s="221"/>
      <c r="C748" s="221"/>
      <c r="D748" s="222"/>
      <c r="E748" s="218"/>
      <c r="F748" s="52" t="s">
        <v>144</v>
      </c>
      <c r="G748" s="227" t="s">
        <v>450</v>
      </c>
      <c r="H748" s="52" t="s">
        <v>143</v>
      </c>
      <c r="I748" s="342">
        <v>5000</v>
      </c>
      <c r="J748" s="342">
        <f>K748-I748</f>
        <v>-1500</v>
      </c>
      <c r="K748" s="342">
        <v>3500</v>
      </c>
      <c r="L748" s="47">
        <v>3300</v>
      </c>
      <c r="M748" s="47">
        <v>3300</v>
      </c>
      <c r="N748" s="39"/>
      <c r="O748" s="242"/>
    </row>
    <row r="749" spans="1:15" ht="20.100000000000001" hidden="1" customHeight="1" x14ac:dyDescent="0.25">
      <c r="A749" s="221"/>
      <c r="B749" s="221"/>
      <c r="C749" s="221"/>
      <c r="D749" s="222"/>
      <c r="E749" s="218"/>
      <c r="F749" s="52" t="s">
        <v>145</v>
      </c>
      <c r="G749" s="227" t="s">
        <v>450</v>
      </c>
      <c r="H749" s="52" t="s">
        <v>325</v>
      </c>
      <c r="I749" s="342">
        <v>6000</v>
      </c>
      <c r="J749" s="342">
        <f>K749-I749</f>
        <v>-1500</v>
      </c>
      <c r="K749" s="342">
        <v>4500</v>
      </c>
      <c r="L749" s="47">
        <v>4000</v>
      </c>
      <c r="M749" s="47">
        <v>4000</v>
      </c>
      <c r="N749" s="39"/>
      <c r="O749" s="242"/>
    </row>
    <row r="750" spans="1:15" ht="20.100000000000001" hidden="1" customHeight="1" x14ac:dyDescent="0.25">
      <c r="A750" s="221"/>
      <c r="B750" s="221"/>
      <c r="C750" s="221"/>
      <c r="D750" s="222"/>
      <c r="E750" s="218" t="s">
        <v>147</v>
      </c>
      <c r="F750" s="52"/>
      <c r="G750" s="227" t="s">
        <v>450</v>
      </c>
      <c r="H750" s="52" t="s">
        <v>148</v>
      </c>
      <c r="I750" s="342">
        <f>I751</f>
        <v>10000</v>
      </c>
      <c r="J750" s="342">
        <f>J751</f>
        <v>-4000</v>
      </c>
      <c r="K750" s="342">
        <f>K751</f>
        <v>6000</v>
      </c>
      <c r="L750" s="53">
        <f t="shared" ref="L750:M750" si="161">L751</f>
        <v>8000</v>
      </c>
      <c r="M750" s="53">
        <f t="shared" si="161"/>
        <v>8000</v>
      </c>
      <c r="N750" s="39"/>
      <c r="O750" s="242"/>
    </row>
    <row r="751" spans="1:15" ht="20.100000000000001" hidden="1" customHeight="1" x14ac:dyDescent="0.25">
      <c r="A751" s="221"/>
      <c r="B751" s="221"/>
      <c r="C751" s="221"/>
      <c r="D751" s="222"/>
      <c r="E751" s="218"/>
      <c r="F751" s="52" t="s">
        <v>149</v>
      </c>
      <c r="G751" s="227" t="s">
        <v>450</v>
      </c>
      <c r="H751" s="52" t="s">
        <v>148</v>
      </c>
      <c r="I751" s="342">
        <v>10000</v>
      </c>
      <c r="J751" s="342">
        <f>K751-I751</f>
        <v>-4000</v>
      </c>
      <c r="K751" s="342">
        <v>6000</v>
      </c>
      <c r="L751" s="47">
        <v>8000</v>
      </c>
      <c r="M751" s="47">
        <v>8000</v>
      </c>
      <c r="N751" s="39"/>
      <c r="O751" s="242"/>
    </row>
    <row r="752" spans="1:15" ht="20.100000000000001" hidden="1" customHeight="1" x14ac:dyDescent="0.25">
      <c r="A752" s="221"/>
      <c r="B752" s="221"/>
      <c r="C752" s="221"/>
      <c r="D752" s="222"/>
      <c r="E752" s="218" t="s">
        <v>150</v>
      </c>
      <c r="F752" s="52"/>
      <c r="G752" s="227" t="s">
        <v>450</v>
      </c>
      <c r="H752" s="52" t="s">
        <v>151</v>
      </c>
      <c r="I752" s="342">
        <f>I753</f>
        <v>2000</v>
      </c>
      <c r="J752" s="342">
        <f>J753</f>
        <v>270</v>
      </c>
      <c r="K752" s="342">
        <f>K753</f>
        <v>2270</v>
      </c>
      <c r="L752" s="53">
        <f t="shared" ref="L752:M752" si="162">L753</f>
        <v>2000</v>
      </c>
      <c r="M752" s="53">
        <f t="shared" si="162"/>
        <v>2000</v>
      </c>
      <c r="N752" s="39"/>
      <c r="O752" s="242"/>
    </row>
    <row r="753" spans="1:18" ht="20.100000000000001" hidden="1" customHeight="1" x14ac:dyDescent="0.25">
      <c r="A753" s="221"/>
      <c r="B753" s="221"/>
      <c r="C753" s="221"/>
      <c r="D753" s="222"/>
      <c r="E753" s="218"/>
      <c r="F753" s="52" t="s">
        <v>152</v>
      </c>
      <c r="G753" s="227" t="s">
        <v>450</v>
      </c>
      <c r="H753" s="52" t="s">
        <v>151</v>
      </c>
      <c r="I753" s="342">
        <v>2000</v>
      </c>
      <c r="J753" s="342">
        <f>K753-I753</f>
        <v>270</v>
      </c>
      <c r="K753" s="342">
        <v>2270</v>
      </c>
      <c r="L753" s="47">
        <v>2000</v>
      </c>
      <c r="M753" s="47">
        <v>2000</v>
      </c>
      <c r="N753" s="39"/>
      <c r="O753" s="242"/>
    </row>
    <row r="754" spans="1:18" s="239" customFormat="1" ht="20.100000000000001" hidden="1" customHeight="1" x14ac:dyDescent="0.25">
      <c r="A754" s="221"/>
      <c r="B754" s="221"/>
      <c r="C754" s="221"/>
      <c r="D754" s="222">
        <v>3225</v>
      </c>
      <c r="E754" s="218"/>
      <c r="F754" s="52"/>
      <c r="G754" s="227" t="s">
        <v>450</v>
      </c>
      <c r="H754" s="52" t="s">
        <v>32</v>
      </c>
      <c r="I754" s="342">
        <f>I755</f>
        <v>0</v>
      </c>
      <c r="J754" s="342">
        <f t="shared" ref="J754:K754" si="163">J755</f>
        <v>1814</v>
      </c>
      <c r="K754" s="342">
        <f t="shared" si="163"/>
        <v>1814</v>
      </c>
      <c r="L754" s="47"/>
      <c r="M754" s="47"/>
      <c r="N754" s="39"/>
      <c r="O754" s="242"/>
      <c r="P754" s="24"/>
      <c r="Q754" s="315"/>
      <c r="R754" s="315"/>
    </row>
    <row r="755" spans="1:18" s="239" customFormat="1" ht="20.100000000000001" hidden="1" customHeight="1" x14ac:dyDescent="0.2">
      <c r="A755" s="221"/>
      <c r="B755" s="221"/>
      <c r="C755" s="221"/>
      <c r="D755" s="222"/>
      <c r="E755" s="218" t="s">
        <v>158</v>
      </c>
      <c r="F755" s="52"/>
      <c r="G755" s="227" t="s">
        <v>450</v>
      </c>
      <c r="H755" s="115" t="s">
        <v>159</v>
      </c>
      <c r="I755" s="342">
        <f>I756</f>
        <v>0</v>
      </c>
      <c r="J755" s="342">
        <f t="shared" ref="J755:K755" si="164">J756</f>
        <v>1814</v>
      </c>
      <c r="K755" s="342">
        <f t="shared" si="164"/>
        <v>1814</v>
      </c>
      <c r="L755" s="47"/>
      <c r="M755" s="47"/>
      <c r="N755" s="39"/>
      <c r="O755" s="242"/>
      <c r="P755" s="24"/>
      <c r="Q755" s="315"/>
      <c r="R755" s="315"/>
    </row>
    <row r="756" spans="1:18" s="239" customFormat="1" ht="20.100000000000001" hidden="1" customHeight="1" x14ac:dyDescent="0.2">
      <c r="A756" s="221"/>
      <c r="B756" s="221"/>
      <c r="C756" s="221"/>
      <c r="D756" s="222"/>
      <c r="E756" s="218"/>
      <c r="F756" s="52" t="s">
        <v>160</v>
      </c>
      <c r="G756" s="227" t="s">
        <v>450</v>
      </c>
      <c r="H756" s="115" t="s">
        <v>159</v>
      </c>
      <c r="I756" s="342">
        <v>0</v>
      </c>
      <c r="J756" s="342">
        <f>K756-I756</f>
        <v>1814</v>
      </c>
      <c r="K756" s="342">
        <v>1814</v>
      </c>
      <c r="L756" s="47"/>
      <c r="M756" s="47"/>
      <c r="N756" s="39"/>
      <c r="O756" s="242"/>
      <c r="P756" s="24"/>
      <c r="Q756" s="315"/>
      <c r="R756" s="315"/>
    </row>
    <row r="757" spans="1:18" s="191" customFormat="1" ht="20.100000000000001" customHeight="1" x14ac:dyDescent="0.25">
      <c r="A757" s="219"/>
      <c r="B757" s="219"/>
      <c r="C757" s="219">
        <v>323</v>
      </c>
      <c r="D757" s="219"/>
      <c r="E757" s="219"/>
      <c r="F757" s="56"/>
      <c r="G757" s="227" t="s">
        <v>450</v>
      </c>
      <c r="H757" s="57" t="s">
        <v>34</v>
      </c>
      <c r="I757" s="341">
        <f>I758+I767+I770+I773+I781+I788+I791</f>
        <v>47500</v>
      </c>
      <c r="J757" s="341">
        <f>J758+J767+J770+J773+J781+J788+J791</f>
        <v>-12630</v>
      </c>
      <c r="K757" s="341">
        <f>K758+K767+K770+K773+K781+K788+K791</f>
        <v>34870</v>
      </c>
      <c r="L757" s="192">
        <f t="shared" ref="L757:M757" si="165">L758+L767+L770+L773+L781+L788+L791</f>
        <v>57200</v>
      </c>
      <c r="M757" s="192">
        <f t="shared" si="165"/>
        <v>57200</v>
      </c>
      <c r="N757" s="39"/>
      <c r="O757" s="242"/>
      <c r="P757" s="190"/>
      <c r="Q757" s="190"/>
      <c r="R757" s="190"/>
    </row>
    <row r="758" spans="1:18" ht="20.100000000000001" hidden="1" customHeight="1" x14ac:dyDescent="0.25">
      <c r="A758" s="221"/>
      <c r="B758" s="221"/>
      <c r="C758" s="221"/>
      <c r="D758" s="221">
        <v>3231</v>
      </c>
      <c r="E758" s="221"/>
      <c r="F758" s="58"/>
      <c r="G758" s="227" t="s">
        <v>450</v>
      </c>
      <c r="H758" s="52" t="s">
        <v>359</v>
      </c>
      <c r="I758" s="342">
        <f>I759+I761+I763</f>
        <v>7500</v>
      </c>
      <c r="J758" s="342">
        <f>J759+J761+J763</f>
        <v>-2400</v>
      </c>
      <c r="K758" s="342">
        <f>K759+K761+K763</f>
        <v>5100</v>
      </c>
      <c r="L758" s="53">
        <f t="shared" ref="L758:M758" si="166">L759+L761+L763</f>
        <v>7500</v>
      </c>
      <c r="M758" s="53">
        <f t="shared" si="166"/>
        <v>7500</v>
      </c>
      <c r="N758" s="39"/>
      <c r="O758" s="242"/>
    </row>
    <row r="759" spans="1:18" ht="20.100000000000001" hidden="1" customHeight="1" x14ac:dyDescent="0.25">
      <c r="A759" s="221"/>
      <c r="B759" s="221"/>
      <c r="C759" s="221"/>
      <c r="D759" s="221"/>
      <c r="E759" s="218" t="s">
        <v>168</v>
      </c>
      <c r="F759" s="52"/>
      <c r="G759" s="227" t="s">
        <v>450</v>
      </c>
      <c r="H759" s="52" t="s">
        <v>169</v>
      </c>
      <c r="I759" s="342">
        <f>I760</f>
        <v>7000</v>
      </c>
      <c r="J759" s="342">
        <f>J760</f>
        <v>-2400</v>
      </c>
      <c r="K759" s="342">
        <f>K760</f>
        <v>4600</v>
      </c>
      <c r="L759" s="53">
        <f t="shared" ref="L759:M759" si="167">L760</f>
        <v>6500</v>
      </c>
      <c r="M759" s="53">
        <f t="shared" si="167"/>
        <v>6500</v>
      </c>
      <c r="N759" s="39"/>
      <c r="O759" s="242"/>
    </row>
    <row r="760" spans="1:18" ht="20.100000000000001" hidden="1" customHeight="1" x14ac:dyDescent="0.25">
      <c r="A760" s="221"/>
      <c r="B760" s="221"/>
      <c r="C760" s="221"/>
      <c r="D760" s="221"/>
      <c r="E760" s="218"/>
      <c r="F760" s="52" t="s">
        <v>170</v>
      </c>
      <c r="G760" s="227" t="s">
        <v>450</v>
      </c>
      <c r="H760" s="52" t="s">
        <v>169</v>
      </c>
      <c r="I760" s="342">
        <v>7000</v>
      </c>
      <c r="J760" s="342">
        <f>K760-I760</f>
        <v>-2400</v>
      </c>
      <c r="K760" s="342">
        <v>4600</v>
      </c>
      <c r="L760" s="47">
        <v>6500</v>
      </c>
      <c r="M760" s="47">
        <v>6500</v>
      </c>
      <c r="N760" s="39"/>
      <c r="O760" s="242"/>
    </row>
    <row r="761" spans="1:18" ht="20.100000000000001" hidden="1" customHeight="1" x14ac:dyDescent="0.25">
      <c r="A761" s="221"/>
      <c r="B761" s="221"/>
      <c r="C761" s="221"/>
      <c r="D761" s="221"/>
      <c r="E761" s="218" t="s">
        <v>171</v>
      </c>
      <c r="F761" s="52"/>
      <c r="G761" s="227" t="s">
        <v>450</v>
      </c>
      <c r="H761" s="52" t="s">
        <v>172</v>
      </c>
      <c r="I761" s="342">
        <f>I762</f>
        <v>0</v>
      </c>
      <c r="J761" s="342">
        <f>J762</f>
        <v>0</v>
      </c>
      <c r="K761" s="342">
        <f>K762</f>
        <v>0</v>
      </c>
      <c r="L761" s="53">
        <f t="shared" ref="L761:M761" si="168">L762</f>
        <v>500</v>
      </c>
      <c r="M761" s="53">
        <f t="shared" si="168"/>
        <v>500</v>
      </c>
      <c r="N761" s="39"/>
      <c r="O761" s="242"/>
      <c r="P761" s="22"/>
      <c r="Q761" s="26"/>
      <c r="R761" s="26"/>
    </row>
    <row r="762" spans="1:18" ht="20.100000000000001" hidden="1" customHeight="1" x14ac:dyDescent="0.25">
      <c r="A762" s="221"/>
      <c r="B762" s="221"/>
      <c r="C762" s="221"/>
      <c r="D762" s="221"/>
      <c r="E762" s="218"/>
      <c r="F762" s="52" t="s">
        <v>173</v>
      </c>
      <c r="G762" s="227" t="s">
        <v>450</v>
      </c>
      <c r="H762" s="52" t="s">
        <v>172</v>
      </c>
      <c r="I762" s="342">
        <v>0</v>
      </c>
      <c r="J762" s="342">
        <f>K762-I762</f>
        <v>0</v>
      </c>
      <c r="K762" s="342">
        <v>0</v>
      </c>
      <c r="L762" s="47">
        <v>500</v>
      </c>
      <c r="M762" s="47">
        <v>500</v>
      </c>
      <c r="N762" s="39"/>
      <c r="O762" s="242"/>
      <c r="P762" s="22"/>
      <c r="Q762" s="26"/>
      <c r="R762" s="26"/>
    </row>
    <row r="763" spans="1:18" ht="20.100000000000001" hidden="1" customHeight="1" x14ac:dyDescent="0.25">
      <c r="A763" s="221"/>
      <c r="B763" s="221"/>
      <c r="C763" s="221"/>
      <c r="D763" s="221"/>
      <c r="E763" s="218" t="s">
        <v>174</v>
      </c>
      <c r="F763" s="52"/>
      <c r="G763" s="227" t="s">
        <v>450</v>
      </c>
      <c r="H763" s="52" t="s">
        <v>175</v>
      </c>
      <c r="I763" s="342">
        <f>I764</f>
        <v>500</v>
      </c>
      <c r="J763" s="342">
        <f>J764</f>
        <v>0</v>
      </c>
      <c r="K763" s="342">
        <f>K764</f>
        <v>500</v>
      </c>
      <c r="L763" s="53">
        <f t="shared" ref="L763:M763" si="169">L764</f>
        <v>500</v>
      </c>
      <c r="M763" s="53">
        <f t="shared" si="169"/>
        <v>500</v>
      </c>
      <c r="N763" s="39"/>
      <c r="O763" s="242"/>
      <c r="P763" s="22"/>
      <c r="Q763" s="26"/>
      <c r="R763" s="26"/>
    </row>
    <row r="764" spans="1:18" ht="20.100000000000001" hidden="1" customHeight="1" x14ac:dyDescent="0.25">
      <c r="A764" s="221"/>
      <c r="B764" s="221"/>
      <c r="C764" s="221"/>
      <c r="D764" s="221"/>
      <c r="E764" s="218"/>
      <c r="F764" s="52" t="s">
        <v>176</v>
      </c>
      <c r="G764" s="227" t="s">
        <v>450</v>
      </c>
      <c r="H764" s="52" t="s">
        <v>175</v>
      </c>
      <c r="I764" s="342">
        <v>500</v>
      </c>
      <c r="J764" s="342">
        <f>K764-I764</f>
        <v>0</v>
      </c>
      <c r="K764" s="342">
        <v>500</v>
      </c>
      <c r="L764" s="47">
        <v>500</v>
      </c>
      <c r="M764" s="47">
        <v>500</v>
      </c>
      <c r="N764" s="39"/>
      <c r="O764" s="242"/>
      <c r="P764" s="22"/>
      <c r="Q764" s="26"/>
      <c r="R764" s="26"/>
    </row>
    <row r="765" spans="1:18" ht="20.100000000000001" hidden="1" customHeight="1" x14ac:dyDescent="0.25">
      <c r="A765" s="221"/>
      <c r="B765" s="221"/>
      <c r="C765" s="221"/>
      <c r="D765" s="221"/>
      <c r="E765" s="218" t="s">
        <v>177</v>
      </c>
      <c r="F765" s="52"/>
      <c r="G765" s="227" t="s">
        <v>450</v>
      </c>
      <c r="H765" s="52" t="s">
        <v>178</v>
      </c>
      <c r="I765" s="342"/>
      <c r="J765" s="342"/>
      <c r="K765" s="342"/>
      <c r="L765" s="47"/>
      <c r="M765" s="47"/>
      <c r="N765" s="39"/>
      <c r="O765" s="242"/>
      <c r="P765" s="22"/>
      <c r="Q765" s="26"/>
      <c r="R765" s="26"/>
    </row>
    <row r="766" spans="1:18" ht="20.100000000000001" hidden="1" customHeight="1" x14ac:dyDescent="0.25">
      <c r="A766" s="221"/>
      <c r="B766" s="221"/>
      <c r="C766" s="221"/>
      <c r="D766" s="221"/>
      <c r="E766" s="218"/>
      <c r="F766" s="52" t="s">
        <v>179</v>
      </c>
      <c r="G766" s="227" t="s">
        <v>450</v>
      </c>
      <c r="H766" s="52" t="s">
        <v>178</v>
      </c>
      <c r="I766" s="342"/>
      <c r="J766" s="342"/>
      <c r="K766" s="342"/>
      <c r="L766" s="47"/>
      <c r="M766" s="47"/>
      <c r="N766" s="39"/>
      <c r="O766" s="242"/>
      <c r="P766" s="22"/>
      <c r="Q766" s="26"/>
      <c r="R766" s="26"/>
    </row>
    <row r="767" spans="1:18" ht="20.100000000000001" hidden="1" customHeight="1" x14ac:dyDescent="0.25">
      <c r="A767" s="221"/>
      <c r="B767" s="221"/>
      <c r="C767" s="221"/>
      <c r="D767" s="221">
        <v>3232</v>
      </c>
      <c r="E767" s="221"/>
      <c r="F767" s="58"/>
      <c r="G767" s="227" t="s">
        <v>450</v>
      </c>
      <c r="H767" s="52" t="s">
        <v>36</v>
      </c>
      <c r="I767" s="342">
        <f t="shared" ref="I767:K768" si="170">I768</f>
        <v>5500</v>
      </c>
      <c r="J767" s="342">
        <f t="shared" si="170"/>
        <v>-2000</v>
      </c>
      <c r="K767" s="342">
        <f t="shared" si="170"/>
        <v>3500</v>
      </c>
      <c r="L767" s="53">
        <f t="shared" ref="L767:M767" si="171">L768</f>
        <v>6200</v>
      </c>
      <c r="M767" s="53">
        <f t="shared" si="171"/>
        <v>6200</v>
      </c>
      <c r="N767" s="39"/>
      <c r="O767" s="242"/>
      <c r="P767" s="22"/>
      <c r="Q767" s="26"/>
      <c r="R767" s="26"/>
    </row>
    <row r="768" spans="1:18" ht="30" hidden="1" customHeight="1" x14ac:dyDescent="0.25">
      <c r="A768" s="221"/>
      <c r="B768" s="221"/>
      <c r="C768" s="221"/>
      <c r="D768" s="221"/>
      <c r="E768" s="218" t="s">
        <v>180</v>
      </c>
      <c r="F768" s="52"/>
      <c r="G768" s="227" t="s">
        <v>450</v>
      </c>
      <c r="H768" s="52" t="s">
        <v>181</v>
      </c>
      <c r="I768" s="342">
        <f t="shared" si="170"/>
        <v>5500</v>
      </c>
      <c r="J768" s="342">
        <f t="shared" si="170"/>
        <v>-2000</v>
      </c>
      <c r="K768" s="342">
        <f t="shared" si="170"/>
        <v>3500</v>
      </c>
      <c r="L768" s="53">
        <f t="shared" ref="L768:M768" si="172">L769</f>
        <v>6200</v>
      </c>
      <c r="M768" s="53">
        <f t="shared" si="172"/>
        <v>6200</v>
      </c>
      <c r="N768" s="39"/>
      <c r="O768" s="242"/>
      <c r="P768" s="22"/>
      <c r="Q768" s="26"/>
      <c r="R768" s="26"/>
    </row>
    <row r="769" spans="1:18" ht="30" hidden="1" customHeight="1" x14ac:dyDescent="0.25">
      <c r="A769" s="221"/>
      <c r="B769" s="221"/>
      <c r="C769" s="221"/>
      <c r="D769" s="221"/>
      <c r="E769" s="218"/>
      <c r="F769" s="52" t="s">
        <v>182</v>
      </c>
      <c r="G769" s="227" t="s">
        <v>450</v>
      </c>
      <c r="H769" s="52" t="s">
        <v>181</v>
      </c>
      <c r="I769" s="342">
        <v>5500</v>
      </c>
      <c r="J769" s="342">
        <f>K769-I769</f>
        <v>-2000</v>
      </c>
      <c r="K769" s="342">
        <v>3500</v>
      </c>
      <c r="L769" s="47">
        <v>6200</v>
      </c>
      <c r="M769" s="47">
        <v>6200</v>
      </c>
      <c r="N769" s="39"/>
      <c r="O769" s="242"/>
      <c r="P769" s="22"/>
      <c r="Q769" s="26"/>
      <c r="R769" s="26"/>
    </row>
    <row r="770" spans="1:18" ht="20.100000000000001" hidden="1" customHeight="1" x14ac:dyDescent="0.25">
      <c r="A770" s="221"/>
      <c r="B770" s="221"/>
      <c r="C770" s="221"/>
      <c r="D770" s="221">
        <v>3233</v>
      </c>
      <c r="E770" s="221"/>
      <c r="F770" s="58"/>
      <c r="G770" s="227" t="s">
        <v>450</v>
      </c>
      <c r="H770" s="52" t="s">
        <v>37</v>
      </c>
      <c r="I770" s="342">
        <f t="shared" ref="I770:K771" si="173">I771</f>
        <v>5000</v>
      </c>
      <c r="J770" s="342">
        <f t="shared" si="173"/>
        <v>-3000</v>
      </c>
      <c r="K770" s="342">
        <f t="shared" si="173"/>
        <v>2000</v>
      </c>
      <c r="L770" s="53">
        <f t="shared" ref="L770:M770" si="174">L771</f>
        <v>6500</v>
      </c>
      <c r="M770" s="53">
        <f t="shared" si="174"/>
        <v>6500</v>
      </c>
      <c r="N770" s="39"/>
      <c r="O770" s="242"/>
      <c r="P770" s="22"/>
      <c r="Q770" s="26"/>
      <c r="R770" s="26"/>
    </row>
    <row r="771" spans="1:18" ht="20.100000000000001" hidden="1" customHeight="1" x14ac:dyDescent="0.25">
      <c r="A771" s="221"/>
      <c r="B771" s="221"/>
      <c r="C771" s="221"/>
      <c r="D771" s="221"/>
      <c r="E771" s="218" t="s">
        <v>183</v>
      </c>
      <c r="F771" s="52"/>
      <c r="G771" s="227" t="s">
        <v>450</v>
      </c>
      <c r="H771" s="52" t="s">
        <v>184</v>
      </c>
      <c r="I771" s="342">
        <f t="shared" si="173"/>
        <v>5000</v>
      </c>
      <c r="J771" s="342">
        <f t="shared" si="173"/>
        <v>-3000</v>
      </c>
      <c r="K771" s="342">
        <f t="shared" si="173"/>
        <v>2000</v>
      </c>
      <c r="L771" s="53">
        <f t="shared" ref="L771:M771" si="175">L772</f>
        <v>6500</v>
      </c>
      <c r="M771" s="53">
        <f t="shared" si="175"/>
        <v>6500</v>
      </c>
      <c r="N771" s="39"/>
      <c r="O771" s="242"/>
      <c r="P771" s="22"/>
      <c r="Q771" s="26"/>
      <c r="R771" s="26"/>
    </row>
    <row r="772" spans="1:18" ht="20.100000000000001" hidden="1" customHeight="1" x14ac:dyDescent="0.25">
      <c r="A772" s="221"/>
      <c r="B772" s="221"/>
      <c r="C772" s="221"/>
      <c r="D772" s="221"/>
      <c r="E772" s="218"/>
      <c r="F772" s="52" t="s">
        <v>185</v>
      </c>
      <c r="G772" s="227" t="s">
        <v>450</v>
      </c>
      <c r="H772" s="52" t="s">
        <v>184</v>
      </c>
      <c r="I772" s="342">
        <v>5000</v>
      </c>
      <c r="J772" s="342">
        <f>K772-I772</f>
        <v>-3000</v>
      </c>
      <c r="K772" s="342">
        <v>2000</v>
      </c>
      <c r="L772" s="47">
        <v>6500</v>
      </c>
      <c r="M772" s="47">
        <v>6500</v>
      </c>
      <c r="N772" s="39"/>
      <c r="O772" s="242"/>
      <c r="P772" s="22"/>
      <c r="Q772" s="26"/>
      <c r="R772" s="26"/>
    </row>
    <row r="773" spans="1:18" ht="20.100000000000001" hidden="1" customHeight="1" x14ac:dyDescent="0.25">
      <c r="A773" s="221"/>
      <c r="B773" s="221"/>
      <c r="C773" s="221"/>
      <c r="D773" s="221">
        <v>3234</v>
      </c>
      <c r="E773" s="221"/>
      <c r="F773" s="58"/>
      <c r="G773" s="227" t="s">
        <v>450</v>
      </c>
      <c r="H773" s="52" t="s">
        <v>360</v>
      </c>
      <c r="I773" s="342">
        <f>I774+I776+I778</f>
        <v>13500</v>
      </c>
      <c r="J773" s="342">
        <f>J774+J776+J778</f>
        <v>-1800</v>
      </c>
      <c r="K773" s="342">
        <f>K774+K776+K778</f>
        <v>11700</v>
      </c>
      <c r="L773" s="53">
        <f t="shared" ref="L773:M773" si="176">L774+L776+L778</f>
        <v>18000</v>
      </c>
      <c r="M773" s="53">
        <f t="shared" si="176"/>
        <v>18000</v>
      </c>
      <c r="N773" s="39"/>
      <c r="O773" s="242"/>
      <c r="P773" s="22"/>
      <c r="Q773" s="26"/>
      <c r="R773" s="26"/>
    </row>
    <row r="774" spans="1:18" ht="20.100000000000001" hidden="1" customHeight="1" x14ac:dyDescent="0.25">
      <c r="A774" s="221"/>
      <c r="B774" s="221"/>
      <c r="C774" s="221"/>
      <c r="D774" s="221"/>
      <c r="E774" s="218" t="s">
        <v>186</v>
      </c>
      <c r="F774" s="52"/>
      <c r="G774" s="227" t="s">
        <v>450</v>
      </c>
      <c r="H774" s="52" t="s">
        <v>187</v>
      </c>
      <c r="I774" s="342">
        <f>I775</f>
        <v>2000</v>
      </c>
      <c r="J774" s="342">
        <f>J775</f>
        <v>0</v>
      </c>
      <c r="K774" s="342">
        <f>K775</f>
        <v>2000</v>
      </c>
      <c r="L774" s="53">
        <f t="shared" ref="L774:M774" si="177">L775</f>
        <v>4000</v>
      </c>
      <c r="M774" s="53">
        <f t="shared" si="177"/>
        <v>4000</v>
      </c>
      <c r="N774" s="39"/>
      <c r="O774" s="242"/>
      <c r="P774" s="22"/>
      <c r="Q774" s="26"/>
      <c r="R774" s="26"/>
    </row>
    <row r="775" spans="1:18" ht="20.100000000000001" hidden="1" customHeight="1" x14ac:dyDescent="0.25">
      <c r="A775" s="221"/>
      <c r="B775" s="221"/>
      <c r="C775" s="221"/>
      <c r="D775" s="221"/>
      <c r="E775" s="218"/>
      <c r="F775" s="52" t="s">
        <v>188</v>
      </c>
      <c r="G775" s="227" t="s">
        <v>450</v>
      </c>
      <c r="H775" s="52" t="s">
        <v>187</v>
      </c>
      <c r="I775" s="342">
        <v>2000</v>
      </c>
      <c r="J775" s="342">
        <f>K775-I775</f>
        <v>0</v>
      </c>
      <c r="K775" s="342">
        <v>2000</v>
      </c>
      <c r="L775" s="47">
        <v>4000</v>
      </c>
      <c r="M775" s="47">
        <v>4000</v>
      </c>
      <c r="N775" s="39"/>
      <c r="O775" s="242"/>
      <c r="P775" s="22"/>
      <c r="Q775" s="26"/>
      <c r="R775" s="26"/>
    </row>
    <row r="776" spans="1:18" ht="20.100000000000001" hidden="1" customHeight="1" x14ac:dyDescent="0.25">
      <c r="A776" s="221"/>
      <c r="B776" s="221"/>
      <c r="C776" s="221"/>
      <c r="D776" s="221"/>
      <c r="E776" s="218" t="s">
        <v>189</v>
      </c>
      <c r="F776" s="52"/>
      <c r="G776" s="227" t="s">
        <v>450</v>
      </c>
      <c r="H776" s="52" t="s">
        <v>190</v>
      </c>
      <c r="I776" s="342">
        <f>I777</f>
        <v>6500</v>
      </c>
      <c r="J776" s="342">
        <f>J777</f>
        <v>-1500</v>
      </c>
      <c r="K776" s="342">
        <f>K777</f>
        <v>5000</v>
      </c>
      <c r="L776" s="53">
        <f t="shared" ref="L776:M776" si="178">L777</f>
        <v>4000</v>
      </c>
      <c r="M776" s="53">
        <f t="shared" si="178"/>
        <v>4000</v>
      </c>
      <c r="N776" s="39"/>
      <c r="O776" s="242"/>
      <c r="P776" s="22"/>
      <c r="Q776" s="26"/>
      <c r="R776" s="26"/>
    </row>
    <row r="777" spans="1:18" ht="20.100000000000001" hidden="1" customHeight="1" x14ac:dyDescent="0.25">
      <c r="A777" s="221"/>
      <c r="B777" s="221"/>
      <c r="C777" s="221"/>
      <c r="D777" s="221"/>
      <c r="E777" s="218"/>
      <c r="F777" s="52" t="s">
        <v>191</v>
      </c>
      <c r="G777" s="227" t="s">
        <v>450</v>
      </c>
      <c r="H777" s="52" t="s">
        <v>190</v>
      </c>
      <c r="I777" s="342">
        <v>6500</v>
      </c>
      <c r="J777" s="342">
        <f>K777-I777</f>
        <v>-1500</v>
      </c>
      <c r="K777" s="342">
        <v>5000</v>
      </c>
      <c r="L777" s="47">
        <v>4000</v>
      </c>
      <c r="M777" s="47">
        <v>4000</v>
      </c>
      <c r="N777" s="39"/>
      <c r="O777" s="242"/>
      <c r="P777" s="22"/>
      <c r="Q777" s="26"/>
      <c r="R777" s="26"/>
    </row>
    <row r="778" spans="1:18" ht="20.100000000000001" hidden="1" customHeight="1" x14ac:dyDescent="0.25">
      <c r="A778" s="221"/>
      <c r="B778" s="221"/>
      <c r="C778" s="221"/>
      <c r="D778" s="221"/>
      <c r="E778" s="218" t="s">
        <v>192</v>
      </c>
      <c r="F778" s="52"/>
      <c r="G778" s="227" t="s">
        <v>450</v>
      </c>
      <c r="H778" s="52" t="s">
        <v>193</v>
      </c>
      <c r="I778" s="342">
        <f>I779+I780</f>
        <v>5000</v>
      </c>
      <c r="J778" s="342">
        <f>J779+J780</f>
        <v>-300</v>
      </c>
      <c r="K778" s="342">
        <f>K779+K780</f>
        <v>4700</v>
      </c>
      <c r="L778" s="53">
        <f t="shared" ref="L778:M778" si="179">L779+L780</f>
        <v>10000</v>
      </c>
      <c r="M778" s="53">
        <f t="shared" si="179"/>
        <v>10000</v>
      </c>
      <c r="N778" s="39"/>
      <c r="O778" s="242"/>
      <c r="P778" s="22"/>
      <c r="Q778" s="26"/>
      <c r="R778" s="26"/>
    </row>
    <row r="779" spans="1:18" ht="20.100000000000001" hidden="1" customHeight="1" x14ac:dyDescent="0.25">
      <c r="A779" s="221"/>
      <c r="B779" s="221"/>
      <c r="C779" s="221"/>
      <c r="D779" s="221"/>
      <c r="E779" s="218"/>
      <c r="F779" s="52" t="s">
        <v>194</v>
      </c>
      <c r="G779" s="227" t="s">
        <v>450</v>
      </c>
      <c r="H779" s="52" t="s">
        <v>193</v>
      </c>
      <c r="I779" s="342">
        <v>0</v>
      </c>
      <c r="J779" s="342">
        <v>0</v>
      </c>
      <c r="K779" s="342">
        <v>0</v>
      </c>
      <c r="L779" s="47">
        <v>0</v>
      </c>
      <c r="M779" s="47">
        <v>0</v>
      </c>
      <c r="N779" s="39"/>
      <c r="O779" s="242"/>
      <c r="P779" s="22"/>
      <c r="Q779" s="26"/>
      <c r="R779" s="26"/>
    </row>
    <row r="780" spans="1:18" ht="20.100000000000001" hidden="1" customHeight="1" x14ac:dyDescent="0.25">
      <c r="A780" s="221"/>
      <c r="B780" s="221"/>
      <c r="C780" s="221"/>
      <c r="D780" s="221"/>
      <c r="E780" s="218"/>
      <c r="F780" s="52" t="s">
        <v>195</v>
      </c>
      <c r="G780" s="227" t="s">
        <v>450</v>
      </c>
      <c r="H780" s="52" t="s">
        <v>196</v>
      </c>
      <c r="I780" s="342">
        <v>5000</v>
      </c>
      <c r="J780" s="342">
        <f>K780-I780</f>
        <v>-300</v>
      </c>
      <c r="K780" s="342">
        <v>4700</v>
      </c>
      <c r="L780" s="47">
        <v>10000</v>
      </c>
      <c r="M780" s="47">
        <v>10000</v>
      </c>
      <c r="N780" s="39"/>
      <c r="O780" s="242"/>
      <c r="P780" s="22"/>
      <c r="Q780" s="26"/>
      <c r="R780" s="26"/>
    </row>
    <row r="781" spans="1:18" ht="20.100000000000001" hidden="1" customHeight="1" x14ac:dyDescent="0.25">
      <c r="A781" s="221"/>
      <c r="B781" s="221"/>
      <c r="C781" s="221"/>
      <c r="D781" s="221">
        <v>3237</v>
      </c>
      <c r="E781" s="221"/>
      <c r="F781" s="58"/>
      <c r="G781" s="227" t="s">
        <v>450</v>
      </c>
      <c r="H781" s="52" t="s">
        <v>209</v>
      </c>
      <c r="I781" s="342">
        <f>I782+I784</f>
        <v>12000</v>
      </c>
      <c r="J781" s="342">
        <f>J782+J784</f>
        <v>-1550</v>
      </c>
      <c r="K781" s="342">
        <f>K782+K784</f>
        <v>10450</v>
      </c>
      <c r="L781" s="53">
        <f t="shared" ref="L781:M781" si="180">L782</f>
        <v>15500</v>
      </c>
      <c r="M781" s="53">
        <f t="shared" si="180"/>
        <v>15500</v>
      </c>
      <c r="N781" s="39"/>
      <c r="O781" s="242"/>
      <c r="P781" s="22"/>
      <c r="Q781" s="26"/>
      <c r="R781" s="26"/>
    </row>
    <row r="782" spans="1:18" ht="20.100000000000001" hidden="1" customHeight="1" x14ac:dyDescent="0.25">
      <c r="A782" s="221"/>
      <c r="B782" s="221"/>
      <c r="C782" s="221"/>
      <c r="D782" s="221"/>
      <c r="E782" s="218" t="s">
        <v>210</v>
      </c>
      <c r="F782" s="52"/>
      <c r="G782" s="227" t="s">
        <v>450</v>
      </c>
      <c r="H782" s="52" t="s">
        <v>211</v>
      </c>
      <c r="I782" s="342">
        <f t="shared" ref="I782:J782" si="181">I783</f>
        <v>12000</v>
      </c>
      <c r="J782" s="342">
        <f t="shared" si="181"/>
        <v>-2000</v>
      </c>
      <c r="K782" s="342">
        <f>K783</f>
        <v>10000</v>
      </c>
      <c r="L782" s="53">
        <f t="shared" ref="L782:M782" si="182">L783</f>
        <v>15500</v>
      </c>
      <c r="M782" s="53">
        <f t="shared" si="182"/>
        <v>15500</v>
      </c>
      <c r="N782" s="39"/>
      <c r="O782" s="242"/>
      <c r="P782" s="22"/>
      <c r="Q782" s="26"/>
      <c r="R782" s="26"/>
    </row>
    <row r="783" spans="1:18" ht="20.100000000000001" hidden="1" customHeight="1" x14ac:dyDescent="0.25">
      <c r="A783" s="221"/>
      <c r="B783" s="221"/>
      <c r="C783" s="221"/>
      <c r="D783" s="221"/>
      <c r="E783" s="218"/>
      <c r="F783" s="52" t="s">
        <v>212</v>
      </c>
      <c r="G783" s="227" t="s">
        <v>450</v>
      </c>
      <c r="H783" s="52" t="s">
        <v>211</v>
      </c>
      <c r="I783" s="342">
        <v>12000</v>
      </c>
      <c r="J783" s="342">
        <f>K783-I783</f>
        <v>-2000</v>
      </c>
      <c r="K783" s="342">
        <v>10000</v>
      </c>
      <c r="L783" s="53">
        <v>15500</v>
      </c>
      <c r="M783" s="53">
        <v>15500</v>
      </c>
      <c r="N783" s="39"/>
      <c r="O783" s="242"/>
      <c r="P783" s="22"/>
      <c r="Q783" s="26"/>
      <c r="R783" s="26"/>
    </row>
    <row r="784" spans="1:18" ht="20.100000000000001" hidden="1" customHeight="1" x14ac:dyDescent="0.25">
      <c r="A784" s="221"/>
      <c r="B784" s="221"/>
      <c r="C784" s="221"/>
      <c r="D784" s="221"/>
      <c r="E784" s="218" t="s">
        <v>213</v>
      </c>
      <c r="F784" s="52"/>
      <c r="G784" s="227" t="s">
        <v>450</v>
      </c>
      <c r="H784" s="52" t="s">
        <v>214</v>
      </c>
      <c r="I784" s="342">
        <f>I785</f>
        <v>0</v>
      </c>
      <c r="J784" s="342">
        <f>J785</f>
        <v>450</v>
      </c>
      <c r="K784" s="342">
        <f>K785</f>
        <v>450</v>
      </c>
      <c r="L784" s="47"/>
      <c r="M784" s="47"/>
      <c r="N784" s="39"/>
      <c r="O784" s="242"/>
      <c r="P784" s="22"/>
      <c r="Q784" s="26"/>
      <c r="R784" s="26"/>
    </row>
    <row r="785" spans="1:18" ht="20.100000000000001" hidden="1" customHeight="1" x14ac:dyDescent="0.25">
      <c r="A785" s="221"/>
      <c r="B785" s="221"/>
      <c r="C785" s="221"/>
      <c r="D785" s="221"/>
      <c r="E785" s="218"/>
      <c r="F785" s="52" t="s">
        <v>215</v>
      </c>
      <c r="G785" s="227" t="s">
        <v>450</v>
      </c>
      <c r="H785" s="52" t="s">
        <v>214</v>
      </c>
      <c r="I785" s="342">
        <v>0</v>
      </c>
      <c r="J785" s="342">
        <f>K785-I785</f>
        <v>450</v>
      </c>
      <c r="K785" s="342">
        <v>450</v>
      </c>
      <c r="L785" s="47"/>
      <c r="M785" s="47"/>
      <c r="N785" s="39"/>
      <c r="O785" s="242"/>
      <c r="P785" s="22"/>
      <c r="Q785" s="26"/>
      <c r="R785" s="26"/>
    </row>
    <row r="786" spans="1:18" ht="20.100000000000001" hidden="1" customHeight="1" x14ac:dyDescent="0.25">
      <c r="A786" s="221"/>
      <c r="B786" s="221"/>
      <c r="C786" s="221"/>
      <c r="D786" s="221"/>
      <c r="E786" s="218" t="s">
        <v>216</v>
      </c>
      <c r="F786" s="52"/>
      <c r="G786" s="227" t="s">
        <v>450</v>
      </c>
      <c r="H786" s="52" t="s">
        <v>217</v>
      </c>
      <c r="I786" s="342"/>
      <c r="J786" s="342"/>
      <c r="K786" s="342"/>
      <c r="L786" s="47"/>
      <c r="M786" s="47"/>
      <c r="N786" s="39"/>
      <c r="O786" s="242"/>
      <c r="P786" s="22"/>
      <c r="Q786" s="26"/>
      <c r="R786" s="26"/>
    </row>
    <row r="787" spans="1:18" ht="20.100000000000001" hidden="1" customHeight="1" x14ac:dyDescent="0.25">
      <c r="A787" s="221"/>
      <c r="B787" s="221"/>
      <c r="C787" s="221"/>
      <c r="D787" s="221"/>
      <c r="E787" s="218"/>
      <c r="F787" s="52" t="s">
        <v>218</v>
      </c>
      <c r="G787" s="227" t="s">
        <v>450</v>
      </c>
      <c r="H787" s="52" t="s">
        <v>217</v>
      </c>
      <c r="I787" s="342"/>
      <c r="J787" s="342"/>
      <c r="K787" s="342"/>
      <c r="L787" s="47"/>
      <c r="M787" s="47"/>
      <c r="N787" s="39"/>
      <c r="O787" s="242"/>
      <c r="P787" s="22"/>
      <c r="Q787" s="26"/>
      <c r="R787" s="26"/>
    </row>
    <row r="788" spans="1:18" ht="20.100000000000001" hidden="1" customHeight="1" x14ac:dyDescent="0.25">
      <c r="A788" s="221"/>
      <c r="B788" s="221"/>
      <c r="C788" s="221"/>
      <c r="D788" s="222">
        <v>3238</v>
      </c>
      <c r="E788" s="222"/>
      <c r="F788" s="73"/>
      <c r="G788" s="227" t="s">
        <v>450</v>
      </c>
      <c r="H788" s="69" t="s">
        <v>41</v>
      </c>
      <c r="I788" s="342">
        <f t="shared" ref="I788:K789" si="183">I789</f>
        <v>2500</v>
      </c>
      <c r="J788" s="342">
        <f t="shared" si="183"/>
        <v>-1250</v>
      </c>
      <c r="K788" s="342">
        <f t="shared" si="183"/>
        <v>1250</v>
      </c>
      <c r="L788" s="53">
        <f t="shared" ref="L788:M788" si="184">L789</f>
        <v>2500</v>
      </c>
      <c r="M788" s="53">
        <f t="shared" si="184"/>
        <v>2500</v>
      </c>
      <c r="N788" s="39"/>
      <c r="O788" s="242"/>
      <c r="P788" s="22"/>
      <c r="Q788" s="26"/>
      <c r="R788" s="26"/>
    </row>
    <row r="789" spans="1:18" ht="20.100000000000001" hidden="1" customHeight="1" x14ac:dyDescent="0.25">
      <c r="A789" s="221"/>
      <c r="B789" s="221"/>
      <c r="C789" s="221"/>
      <c r="D789" s="222"/>
      <c r="E789" s="218" t="s">
        <v>220</v>
      </c>
      <c r="F789" s="52"/>
      <c r="G789" s="227" t="s">
        <v>450</v>
      </c>
      <c r="H789" s="52" t="s">
        <v>221</v>
      </c>
      <c r="I789" s="342">
        <f t="shared" si="183"/>
        <v>2500</v>
      </c>
      <c r="J789" s="342">
        <f t="shared" si="183"/>
        <v>-1250</v>
      </c>
      <c r="K789" s="342">
        <f t="shared" si="183"/>
        <v>1250</v>
      </c>
      <c r="L789" s="53">
        <f t="shared" ref="L789:M789" si="185">L790</f>
        <v>2500</v>
      </c>
      <c r="M789" s="53">
        <f t="shared" si="185"/>
        <v>2500</v>
      </c>
      <c r="N789" s="39"/>
      <c r="O789" s="242"/>
    </row>
    <row r="790" spans="1:18" ht="20.100000000000001" hidden="1" customHeight="1" x14ac:dyDescent="0.25">
      <c r="A790" s="221"/>
      <c r="B790" s="221"/>
      <c r="C790" s="221"/>
      <c r="D790" s="222"/>
      <c r="E790" s="218"/>
      <c r="F790" s="52" t="s">
        <v>222</v>
      </c>
      <c r="G790" s="227" t="s">
        <v>450</v>
      </c>
      <c r="H790" s="52" t="s">
        <v>221</v>
      </c>
      <c r="I790" s="342">
        <v>2500</v>
      </c>
      <c r="J790" s="342">
        <f>K790-I790</f>
        <v>-1250</v>
      </c>
      <c r="K790" s="342">
        <v>1250</v>
      </c>
      <c r="L790" s="47">
        <v>2500</v>
      </c>
      <c r="M790" s="47">
        <v>2500</v>
      </c>
      <c r="N790" s="39"/>
      <c r="O790" s="242"/>
    </row>
    <row r="791" spans="1:18" ht="20.100000000000001" hidden="1" customHeight="1" x14ac:dyDescent="0.25">
      <c r="A791" s="221"/>
      <c r="B791" s="221"/>
      <c r="C791" s="221"/>
      <c r="D791" s="222">
        <v>3239</v>
      </c>
      <c r="E791" s="222"/>
      <c r="F791" s="73"/>
      <c r="G791" s="227" t="s">
        <v>450</v>
      </c>
      <c r="H791" s="69" t="s">
        <v>42</v>
      </c>
      <c r="I791" s="342">
        <f>I796</f>
        <v>1500</v>
      </c>
      <c r="J791" s="342">
        <f>J796</f>
        <v>-630</v>
      </c>
      <c r="K791" s="342">
        <f>K796</f>
        <v>870</v>
      </c>
      <c r="L791" s="53">
        <f t="shared" ref="L791:M791" si="186">L796</f>
        <v>1000</v>
      </c>
      <c r="M791" s="53">
        <f t="shared" si="186"/>
        <v>1000</v>
      </c>
      <c r="N791" s="39"/>
      <c r="O791" s="242"/>
    </row>
    <row r="792" spans="1:18" ht="30" hidden="1" customHeight="1" x14ac:dyDescent="0.25">
      <c r="A792" s="221"/>
      <c r="B792" s="221"/>
      <c r="C792" s="221"/>
      <c r="D792" s="222"/>
      <c r="E792" s="218" t="s">
        <v>223</v>
      </c>
      <c r="F792" s="52"/>
      <c r="G792" s="227" t="s">
        <v>450</v>
      </c>
      <c r="H792" s="52" t="s">
        <v>224</v>
      </c>
      <c r="I792" s="342"/>
      <c r="J792" s="342"/>
      <c r="K792" s="342"/>
      <c r="L792" s="47"/>
      <c r="M792" s="47"/>
      <c r="N792" s="39"/>
      <c r="O792" s="242"/>
    </row>
    <row r="793" spans="1:18" ht="30" hidden="1" customHeight="1" x14ac:dyDescent="0.25">
      <c r="A793" s="221"/>
      <c r="B793" s="221"/>
      <c r="C793" s="221"/>
      <c r="D793" s="222"/>
      <c r="E793" s="218"/>
      <c r="F793" s="52" t="s">
        <v>225</v>
      </c>
      <c r="G793" s="227" t="s">
        <v>450</v>
      </c>
      <c r="H793" s="52" t="s">
        <v>224</v>
      </c>
      <c r="I793" s="342"/>
      <c r="J793" s="342"/>
      <c r="K793" s="342"/>
      <c r="L793" s="47"/>
      <c r="M793" s="47"/>
      <c r="N793" s="39"/>
      <c r="O793" s="242"/>
    </row>
    <row r="794" spans="1:18" ht="20.100000000000001" hidden="1" customHeight="1" x14ac:dyDescent="0.25">
      <c r="A794" s="221"/>
      <c r="B794" s="221"/>
      <c r="C794" s="221"/>
      <c r="D794" s="222"/>
      <c r="E794" s="218" t="s">
        <v>226</v>
      </c>
      <c r="F794" s="52"/>
      <c r="G794" s="227" t="s">
        <v>450</v>
      </c>
      <c r="H794" s="52" t="s">
        <v>227</v>
      </c>
      <c r="I794" s="342"/>
      <c r="J794" s="342"/>
      <c r="K794" s="342"/>
      <c r="L794" s="47"/>
      <c r="M794" s="47"/>
      <c r="N794" s="39"/>
      <c r="O794" s="242"/>
    </row>
    <row r="795" spans="1:18" ht="20.100000000000001" hidden="1" customHeight="1" x14ac:dyDescent="0.25">
      <c r="A795" s="221"/>
      <c r="B795" s="221"/>
      <c r="C795" s="221"/>
      <c r="D795" s="222"/>
      <c r="E795" s="218"/>
      <c r="F795" s="52" t="s">
        <v>228</v>
      </c>
      <c r="G795" s="227" t="s">
        <v>450</v>
      </c>
      <c r="H795" s="52" t="s">
        <v>227</v>
      </c>
      <c r="I795" s="342"/>
      <c r="J795" s="342"/>
      <c r="K795" s="342"/>
      <c r="L795" s="47"/>
      <c r="M795" s="47"/>
      <c r="N795" s="39"/>
      <c r="O795" s="242"/>
    </row>
    <row r="796" spans="1:18" ht="20.100000000000001" hidden="1" customHeight="1" x14ac:dyDescent="0.25">
      <c r="A796" s="221"/>
      <c r="B796" s="221"/>
      <c r="C796" s="221"/>
      <c r="D796" s="222"/>
      <c r="E796" s="218" t="s">
        <v>229</v>
      </c>
      <c r="F796" s="52"/>
      <c r="G796" s="227" t="s">
        <v>450</v>
      </c>
      <c r="H796" s="52" t="s">
        <v>230</v>
      </c>
      <c r="I796" s="342">
        <f>I797</f>
        <v>1500</v>
      </c>
      <c r="J796" s="342">
        <f>J797</f>
        <v>-630</v>
      </c>
      <c r="K796" s="342">
        <f>K797</f>
        <v>870</v>
      </c>
      <c r="L796" s="53">
        <f t="shared" ref="L796:M796" si="187">L797</f>
        <v>1000</v>
      </c>
      <c r="M796" s="53">
        <f t="shared" si="187"/>
        <v>1000</v>
      </c>
      <c r="N796" s="39"/>
      <c r="O796" s="242"/>
    </row>
    <row r="797" spans="1:18" ht="20.100000000000001" hidden="1" customHeight="1" x14ac:dyDescent="0.25">
      <c r="A797" s="221"/>
      <c r="B797" s="221"/>
      <c r="C797" s="221"/>
      <c r="D797" s="222"/>
      <c r="E797" s="218"/>
      <c r="F797" s="52" t="s">
        <v>231</v>
      </c>
      <c r="G797" s="227" t="s">
        <v>450</v>
      </c>
      <c r="H797" s="52" t="s">
        <v>230</v>
      </c>
      <c r="I797" s="342">
        <v>1500</v>
      </c>
      <c r="J797" s="342">
        <f>K797-I797</f>
        <v>-630</v>
      </c>
      <c r="K797" s="342">
        <v>870</v>
      </c>
      <c r="L797" s="47">
        <v>1000</v>
      </c>
      <c r="M797" s="47">
        <v>1000</v>
      </c>
      <c r="N797" s="39"/>
      <c r="O797" s="242"/>
    </row>
    <row r="798" spans="1:18" ht="20.100000000000001" hidden="1" customHeight="1" x14ac:dyDescent="0.25">
      <c r="A798" s="221"/>
      <c r="B798" s="221"/>
      <c r="C798" s="221"/>
      <c r="D798" s="222"/>
      <c r="E798" s="218" t="s">
        <v>232</v>
      </c>
      <c r="F798" s="52"/>
      <c r="G798" s="227" t="s">
        <v>450</v>
      </c>
      <c r="H798" s="52" t="s">
        <v>233</v>
      </c>
      <c r="I798" s="342"/>
      <c r="J798" s="342"/>
      <c r="K798" s="342"/>
      <c r="L798" s="44"/>
      <c r="M798" s="44"/>
      <c r="N798" s="39"/>
      <c r="O798" s="242"/>
    </row>
    <row r="799" spans="1:18" ht="20.100000000000001" hidden="1" customHeight="1" x14ac:dyDescent="0.25">
      <c r="A799" s="221"/>
      <c r="B799" s="221"/>
      <c r="C799" s="221"/>
      <c r="D799" s="222"/>
      <c r="E799" s="218"/>
      <c r="F799" s="52" t="s">
        <v>234</v>
      </c>
      <c r="G799" s="227" t="s">
        <v>450</v>
      </c>
      <c r="H799" s="52" t="s">
        <v>233</v>
      </c>
      <c r="I799" s="342"/>
      <c r="J799" s="342"/>
      <c r="K799" s="342"/>
      <c r="L799" s="44"/>
      <c r="M799" s="44"/>
      <c r="N799" s="39"/>
      <c r="O799" s="242"/>
    </row>
    <row r="800" spans="1:18" ht="20.100000000000001" customHeight="1" x14ac:dyDescent="0.25">
      <c r="A800" s="221"/>
      <c r="B800" s="219">
        <v>34</v>
      </c>
      <c r="C800" s="221"/>
      <c r="D800" s="222"/>
      <c r="E800" s="218"/>
      <c r="F800" s="52"/>
      <c r="G800" s="227"/>
      <c r="H800" s="57" t="s">
        <v>51</v>
      </c>
      <c r="I800" s="341">
        <f t="shared" ref="I800:K803" si="188">I801</f>
        <v>1500</v>
      </c>
      <c r="J800" s="341">
        <f t="shared" si="188"/>
        <v>-1500</v>
      </c>
      <c r="K800" s="341">
        <f t="shared" si="188"/>
        <v>0</v>
      </c>
      <c r="L800" s="59">
        <f t="shared" ref="L800:M800" si="189">L801</f>
        <v>500</v>
      </c>
      <c r="M800" s="59">
        <f t="shared" si="189"/>
        <v>500</v>
      </c>
      <c r="N800" s="39"/>
      <c r="O800" s="242"/>
    </row>
    <row r="801" spans="1:18" s="195" customFormat="1" ht="20.100000000000001" customHeight="1" x14ac:dyDescent="0.25">
      <c r="A801" s="221"/>
      <c r="B801" s="219"/>
      <c r="C801" s="219">
        <v>343</v>
      </c>
      <c r="D801" s="222"/>
      <c r="E801" s="218"/>
      <c r="F801" s="52"/>
      <c r="G801" s="227" t="s">
        <v>450</v>
      </c>
      <c r="H801" s="57" t="s">
        <v>52</v>
      </c>
      <c r="I801" s="341">
        <f t="shared" si="188"/>
        <v>1500</v>
      </c>
      <c r="J801" s="341">
        <f t="shared" si="188"/>
        <v>-1500</v>
      </c>
      <c r="K801" s="341">
        <f t="shared" si="188"/>
        <v>0</v>
      </c>
      <c r="L801" s="192">
        <f t="shared" ref="L801:M801" si="190">L802</f>
        <v>500</v>
      </c>
      <c r="M801" s="192">
        <f t="shared" si="190"/>
        <v>500</v>
      </c>
      <c r="N801" s="39"/>
      <c r="O801" s="242"/>
      <c r="P801" s="194"/>
      <c r="Q801" s="194"/>
      <c r="R801" s="194"/>
    </row>
    <row r="802" spans="1:18" ht="28.5" hidden="1" customHeight="1" x14ac:dyDescent="0.25">
      <c r="A802" s="221"/>
      <c r="B802" s="221"/>
      <c r="C802" s="221"/>
      <c r="D802" s="222">
        <v>3431</v>
      </c>
      <c r="E802" s="218"/>
      <c r="F802" s="52"/>
      <c r="G802" s="227" t="s">
        <v>450</v>
      </c>
      <c r="H802" s="52" t="s">
        <v>53</v>
      </c>
      <c r="I802" s="342">
        <f t="shared" si="188"/>
        <v>1500</v>
      </c>
      <c r="J802" s="342">
        <f t="shared" si="188"/>
        <v>-1500</v>
      </c>
      <c r="K802" s="342">
        <f t="shared" si="188"/>
        <v>0</v>
      </c>
      <c r="L802" s="53">
        <f t="shared" ref="L802:M802" si="191">L803</f>
        <v>500</v>
      </c>
      <c r="M802" s="53">
        <f t="shared" si="191"/>
        <v>500</v>
      </c>
      <c r="N802" s="39"/>
      <c r="O802" s="242"/>
    </row>
    <row r="803" spans="1:18" ht="20.100000000000001" hidden="1" customHeight="1" x14ac:dyDescent="0.25">
      <c r="A803" s="221"/>
      <c r="B803" s="221"/>
      <c r="C803" s="221"/>
      <c r="D803" s="221"/>
      <c r="E803" s="218" t="s">
        <v>277</v>
      </c>
      <c r="F803" s="52"/>
      <c r="G803" s="227" t="s">
        <v>450</v>
      </c>
      <c r="H803" s="52" t="s">
        <v>278</v>
      </c>
      <c r="I803" s="342">
        <f t="shared" si="188"/>
        <v>1500</v>
      </c>
      <c r="J803" s="342">
        <f>K803-I803</f>
        <v>-1500</v>
      </c>
      <c r="K803" s="342">
        <f>K804</f>
        <v>0</v>
      </c>
      <c r="L803" s="53">
        <f t="shared" ref="L803:M803" si="192">L804</f>
        <v>500</v>
      </c>
      <c r="M803" s="53">
        <f t="shared" si="192"/>
        <v>500</v>
      </c>
      <c r="N803" s="39"/>
      <c r="O803" s="242"/>
    </row>
    <row r="804" spans="1:18" ht="20.100000000000001" hidden="1" customHeight="1" x14ac:dyDescent="0.25">
      <c r="A804" s="221"/>
      <c r="B804" s="221"/>
      <c r="C804" s="221"/>
      <c r="D804" s="221"/>
      <c r="E804" s="218"/>
      <c r="F804" s="52" t="s">
        <v>279</v>
      </c>
      <c r="G804" s="227" t="s">
        <v>450</v>
      </c>
      <c r="H804" s="52" t="s">
        <v>278</v>
      </c>
      <c r="I804" s="342">
        <v>1500</v>
      </c>
      <c r="J804" s="342">
        <f>K804-I804</f>
        <v>-1500</v>
      </c>
      <c r="K804" s="342">
        <v>0</v>
      </c>
      <c r="L804" s="44">
        <v>500</v>
      </c>
      <c r="M804" s="44">
        <v>500</v>
      </c>
      <c r="N804" s="39"/>
      <c r="O804" s="242"/>
    </row>
    <row r="805" spans="1:18" s="33" customFormat="1" ht="20.100000000000001" hidden="1" customHeight="1" x14ac:dyDescent="0.25">
      <c r="A805" s="219"/>
      <c r="B805" s="219">
        <v>38</v>
      </c>
      <c r="C805" s="219"/>
      <c r="D805" s="271"/>
      <c r="E805" s="271"/>
      <c r="F805" s="272"/>
      <c r="G805" s="270"/>
      <c r="H805" s="273" t="s">
        <v>57</v>
      </c>
      <c r="I805" s="341">
        <f t="shared" ref="I805:K808" si="193">I806</f>
        <v>0</v>
      </c>
      <c r="J805" s="341">
        <f t="shared" si="193"/>
        <v>0</v>
      </c>
      <c r="K805" s="341">
        <f t="shared" si="193"/>
        <v>0</v>
      </c>
      <c r="L805" s="44"/>
      <c r="M805" s="44"/>
      <c r="N805" s="39"/>
      <c r="O805" s="242"/>
      <c r="P805" s="31"/>
      <c r="Q805" s="32"/>
      <c r="R805" s="32"/>
    </row>
    <row r="806" spans="1:18" s="33" customFormat="1" ht="20.100000000000001" hidden="1" customHeight="1" x14ac:dyDescent="0.25">
      <c r="A806" s="219"/>
      <c r="B806" s="219"/>
      <c r="C806" s="219">
        <v>381</v>
      </c>
      <c r="D806" s="271"/>
      <c r="E806" s="271"/>
      <c r="F806" s="272"/>
      <c r="G806" s="270"/>
      <c r="H806" s="273" t="s">
        <v>361</v>
      </c>
      <c r="I806" s="341">
        <f t="shared" si="193"/>
        <v>0</v>
      </c>
      <c r="J806" s="341">
        <f t="shared" si="193"/>
        <v>0</v>
      </c>
      <c r="K806" s="341">
        <f t="shared" si="193"/>
        <v>0</v>
      </c>
      <c r="L806" s="44"/>
      <c r="M806" s="44"/>
      <c r="N806" s="39"/>
      <c r="O806" s="242"/>
      <c r="P806" s="31"/>
      <c r="Q806" s="32"/>
      <c r="R806" s="32"/>
    </row>
    <row r="807" spans="1:18" ht="20.100000000000001" hidden="1" customHeight="1" x14ac:dyDescent="0.25">
      <c r="A807" s="221"/>
      <c r="B807" s="221"/>
      <c r="C807" s="221"/>
      <c r="D807" s="222">
        <v>3811</v>
      </c>
      <c r="E807" s="222"/>
      <c r="F807" s="73"/>
      <c r="G807" s="227">
        <v>63</v>
      </c>
      <c r="H807" s="69" t="s">
        <v>59</v>
      </c>
      <c r="I807" s="342">
        <f t="shared" si="193"/>
        <v>0</v>
      </c>
      <c r="J807" s="342">
        <f t="shared" si="193"/>
        <v>0</v>
      </c>
      <c r="K807" s="342">
        <f t="shared" si="193"/>
        <v>0</v>
      </c>
      <c r="L807" s="44"/>
      <c r="M807" s="44"/>
      <c r="N807" s="39"/>
      <c r="O807" s="242"/>
    </row>
    <row r="808" spans="1:18" ht="30" hidden="1" customHeight="1" x14ac:dyDescent="0.25">
      <c r="A808" s="221"/>
      <c r="B808" s="221"/>
      <c r="C808" s="221"/>
      <c r="D808" s="222"/>
      <c r="E808" s="218" t="s">
        <v>362</v>
      </c>
      <c r="F808" s="52"/>
      <c r="G808" s="227">
        <v>63</v>
      </c>
      <c r="H808" s="52" t="s">
        <v>363</v>
      </c>
      <c r="I808" s="342">
        <f t="shared" si="193"/>
        <v>0</v>
      </c>
      <c r="J808" s="342">
        <f t="shared" si="193"/>
        <v>0</v>
      </c>
      <c r="K808" s="342">
        <f t="shared" si="193"/>
        <v>0</v>
      </c>
      <c r="L808" s="44"/>
      <c r="M808" s="44"/>
      <c r="N808" s="39"/>
      <c r="O808" s="242"/>
    </row>
    <row r="809" spans="1:18" ht="30" hidden="1" customHeight="1" x14ac:dyDescent="0.25">
      <c r="A809" s="221"/>
      <c r="B809" s="221"/>
      <c r="C809" s="221"/>
      <c r="D809" s="222"/>
      <c r="E809" s="218"/>
      <c r="F809" s="52" t="s">
        <v>364</v>
      </c>
      <c r="G809" s="227">
        <v>63</v>
      </c>
      <c r="H809" s="52" t="s">
        <v>363</v>
      </c>
      <c r="I809" s="342">
        <v>0</v>
      </c>
      <c r="J809" s="342">
        <v>0</v>
      </c>
      <c r="K809" s="342">
        <f>I809+J809</f>
        <v>0</v>
      </c>
      <c r="L809" s="44"/>
      <c r="M809" s="44"/>
      <c r="N809" s="39"/>
      <c r="O809" s="242"/>
    </row>
    <row r="810" spans="1:18" ht="30" hidden="1" customHeight="1" x14ac:dyDescent="0.25">
      <c r="A810" s="219"/>
      <c r="B810" s="219"/>
      <c r="C810" s="219"/>
      <c r="D810" s="219"/>
      <c r="E810" s="219"/>
      <c r="F810" s="56"/>
      <c r="G810" s="258"/>
      <c r="H810" s="265" t="s">
        <v>442</v>
      </c>
      <c r="I810" s="342"/>
      <c r="J810" s="342"/>
      <c r="K810" s="342"/>
      <c r="L810" s="44"/>
      <c r="M810" s="44"/>
      <c r="N810" s="39"/>
      <c r="O810" s="242"/>
    </row>
    <row r="811" spans="1:18" ht="30" hidden="1" customHeight="1" x14ac:dyDescent="0.25">
      <c r="A811" s="219"/>
      <c r="B811" s="219"/>
      <c r="C811" s="219"/>
      <c r="D811" s="219"/>
      <c r="E811" s="219"/>
      <c r="F811" s="56"/>
      <c r="G811" s="269"/>
      <c r="H811" s="56" t="s">
        <v>440</v>
      </c>
      <c r="I811" s="343"/>
      <c r="J811" s="343"/>
      <c r="K811" s="343"/>
      <c r="L811" s="44"/>
      <c r="M811" s="44"/>
      <c r="N811" s="39"/>
      <c r="O811" s="242"/>
    </row>
    <row r="812" spans="1:18" ht="30" hidden="1" customHeight="1" x14ac:dyDescent="0.25">
      <c r="A812" s="219">
        <v>3</v>
      </c>
      <c r="B812" s="219"/>
      <c r="C812" s="219"/>
      <c r="D812" s="219"/>
      <c r="E812" s="219"/>
      <c r="F812" s="56"/>
      <c r="G812" s="258"/>
      <c r="H812" s="57" t="s">
        <v>82</v>
      </c>
      <c r="I812" s="341">
        <f>I813+I845+I934+I939</f>
        <v>0</v>
      </c>
      <c r="J812" s="341">
        <f>J813+J845+J934+J939</f>
        <v>0</v>
      </c>
      <c r="K812" s="341">
        <f>K813+K845+K934+K939</f>
        <v>0</v>
      </c>
      <c r="L812" s="44"/>
      <c r="M812" s="44"/>
      <c r="N812" s="39"/>
      <c r="O812" s="242"/>
      <c r="P812" s="41"/>
    </row>
    <row r="813" spans="1:18" ht="30" hidden="1" customHeight="1" x14ac:dyDescent="0.25">
      <c r="A813" s="219"/>
      <c r="B813" s="219">
        <v>31</v>
      </c>
      <c r="C813" s="219"/>
      <c r="D813" s="219"/>
      <c r="E813" s="219"/>
      <c r="F813" s="56"/>
      <c r="G813" s="258"/>
      <c r="H813" s="57" t="s">
        <v>13</v>
      </c>
      <c r="I813" s="341">
        <f>I814+I824+I836</f>
        <v>0</v>
      </c>
      <c r="J813" s="341">
        <f>J814+J824+J836</f>
        <v>0</v>
      </c>
      <c r="K813" s="341">
        <f>K814+K824+K836</f>
        <v>0</v>
      </c>
      <c r="L813" s="44"/>
      <c r="M813" s="44"/>
      <c r="N813" s="39"/>
      <c r="O813" s="242"/>
    </row>
    <row r="814" spans="1:18" s="195" customFormat="1" ht="30" hidden="1" customHeight="1" x14ac:dyDescent="0.25">
      <c r="A814" s="219"/>
      <c r="B814" s="219"/>
      <c r="C814" s="219">
        <v>311</v>
      </c>
      <c r="D814" s="219"/>
      <c r="E814" s="219"/>
      <c r="F814" s="56"/>
      <c r="G814" s="258"/>
      <c r="H814" s="57" t="s">
        <v>14</v>
      </c>
      <c r="I814" s="341">
        <f>I815+I821</f>
        <v>0</v>
      </c>
      <c r="J814" s="341">
        <f>J815+J821</f>
        <v>0</v>
      </c>
      <c r="K814" s="341">
        <f>K815+K821</f>
        <v>0</v>
      </c>
      <c r="L814" s="189"/>
      <c r="M814" s="189"/>
      <c r="N814" s="39"/>
      <c r="O814" s="242"/>
      <c r="P814" s="194"/>
      <c r="Q814" s="194"/>
      <c r="R814" s="194"/>
    </row>
    <row r="815" spans="1:18" ht="30" hidden="1" customHeight="1" x14ac:dyDescent="0.25">
      <c r="A815" s="221"/>
      <c r="B815" s="221"/>
      <c r="C815" s="221"/>
      <c r="D815" s="221">
        <v>3111</v>
      </c>
      <c r="E815" s="221"/>
      <c r="F815" s="58"/>
      <c r="G815" s="227" t="s">
        <v>446</v>
      </c>
      <c r="H815" s="52" t="s">
        <v>15</v>
      </c>
      <c r="I815" s="342">
        <f t="shared" ref="I815:K816" si="194">I816</f>
        <v>0</v>
      </c>
      <c r="J815" s="342">
        <f t="shared" si="194"/>
        <v>0</v>
      </c>
      <c r="K815" s="342">
        <f t="shared" si="194"/>
        <v>0</v>
      </c>
      <c r="L815" s="44"/>
      <c r="M815" s="44"/>
      <c r="N815" s="39"/>
      <c r="O815" s="242"/>
      <c r="P815" s="50"/>
    </row>
    <row r="816" spans="1:18" ht="30" hidden="1" customHeight="1" x14ac:dyDescent="0.25">
      <c r="A816" s="221"/>
      <c r="B816" s="221"/>
      <c r="C816" s="221"/>
      <c r="D816" s="221"/>
      <c r="E816" s="218" t="s">
        <v>291</v>
      </c>
      <c r="F816" s="52"/>
      <c r="G816" s="227" t="s">
        <v>446</v>
      </c>
      <c r="H816" s="52" t="s">
        <v>292</v>
      </c>
      <c r="I816" s="342">
        <f t="shared" si="194"/>
        <v>0</v>
      </c>
      <c r="J816" s="342">
        <f t="shared" si="194"/>
        <v>0</v>
      </c>
      <c r="K816" s="342">
        <f t="shared" si="194"/>
        <v>0</v>
      </c>
      <c r="L816" s="44"/>
      <c r="M816" s="44"/>
      <c r="N816" s="39"/>
      <c r="O816" s="242"/>
    </row>
    <row r="817" spans="1:17" ht="30" hidden="1" customHeight="1" x14ac:dyDescent="0.25">
      <c r="A817" s="221"/>
      <c r="B817" s="221"/>
      <c r="C817" s="221"/>
      <c r="D817" s="221"/>
      <c r="E817" s="218"/>
      <c r="F817" s="52" t="s">
        <v>293</v>
      </c>
      <c r="G817" s="227" t="s">
        <v>446</v>
      </c>
      <c r="H817" s="52" t="s">
        <v>292</v>
      </c>
      <c r="I817" s="342">
        <v>0</v>
      </c>
      <c r="J817" s="342">
        <f>K817-I817</f>
        <v>0</v>
      </c>
      <c r="K817" s="342">
        <v>0</v>
      </c>
      <c r="L817" s="44"/>
      <c r="M817" s="44"/>
      <c r="N817" s="39"/>
      <c r="O817" s="242"/>
      <c r="P817" s="50"/>
      <c r="Q817" s="49"/>
    </row>
    <row r="818" spans="1:17" ht="30" hidden="1" customHeight="1" x14ac:dyDescent="0.25">
      <c r="A818" s="221"/>
      <c r="B818" s="221"/>
      <c r="C818" s="221"/>
      <c r="D818" s="221">
        <v>3113</v>
      </c>
      <c r="E818" s="221"/>
      <c r="F818" s="58"/>
      <c r="G818" s="227" t="s">
        <v>446</v>
      </c>
      <c r="H818" s="52" t="s">
        <v>16</v>
      </c>
      <c r="I818" s="342"/>
      <c r="J818" s="342"/>
      <c r="K818" s="342"/>
      <c r="L818" s="44"/>
      <c r="M818" s="44"/>
      <c r="N818" s="39"/>
      <c r="O818" s="242"/>
    </row>
    <row r="819" spans="1:17" ht="30" hidden="1" customHeight="1" x14ac:dyDescent="0.25">
      <c r="A819" s="221"/>
      <c r="B819" s="221"/>
      <c r="C819" s="221"/>
      <c r="D819" s="221"/>
      <c r="E819" s="218" t="s">
        <v>295</v>
      </c>
      <c r="F819" s="52"/>
      <c r="G819" s="227" t="s">
        <v>446</v>
      </c>
      <c r="H819" s="52" t="s">
        <v>16</v>
      </c>
      <c r="I819" s="342"/>
      <c r="J819" s="342"/>
      <c r="K819" s="342"/>
      <c r="L819" s="44"/>
      <c r="M819" s="44"/>
      <c r="N819" s="39"/>
      <c r="O819" s="242"/>
    </row>
    <row r="820" spans="1:17" ht="30" hidden="1" customHeight="1" x14ac:dyDescent="0.25">
      <c r="A820" s="221"/>
      <c r="B820" s="221"/>
      <c r="C820" s="221"/>
      <c r="D820" s="221"/>
      <c r="E820" s="218"/>
      <c r="F820" s="52" t="s">
        <v>296</v>
      </c>
      <c r="G820" s="227" t="s">
        <v>446</v>
      </c>
      <c r="H820" s="52" t="s">
        <v>16</v>
      </c>
      <c r="I820" s="342"/>
      <c r="J820" s="342"/>
      <c r="K820" s="342"/>
      <c r="L820" s="44"/>
      <c r="M820" s="44"/>
      <c r="N820" s="39"/>
      <c r="O820" s="242"/>
    </row>
    <row r="821" spans="1:17" ht="30" hidden="1" customHeight="1" x14ac:dyDescent="0.25">
      <c r="A821" s="221"/>
      <c r="B821" s="221"/>
      <c r="C821" s="221"/>
      <c r="D821" s="221">
        <v>3114</v>
      </c>
      <c r="E821" s="221"/>
      <c r="F821" s="58"/>
      <c r="G821" s="227" t="s">
        <v>446</v>
      </c>
      <c r="H821" s="52" t="s">
        <v>17</v>
      </c>
      <c r="I821" s="342">
        <f t="shared" ref="I821:K822" si="195">I822</f>
        <v>0</v>
      </c>
      <c r="J821" s="342">
        <f t="shared" si="195"/>
        <v>0</v>
      </c>
      <c r="K821" s="342">
        <f t="shared" si="195"/>
        <v>0</v>
      </c>
      <c r="L821" s="44"/>
      <c r="M821" s="44"/>
      <c r="N821" s="39"/>
      <c r="O821" s="242"/>
    </row>
    <row r="822" spans="1:17" ht="30" hidden="1" customHeight="1" x14ac:dyDescent="0.25">
      <c r="A822" s="221"/>
      <c r="B822" s="221"/>
      <c r="C822" s="221"/>
      <c r="D822" s="221"/>
      <c r="E822" s="218" t="s">
        <v>297</v>
      </c>
      <c r="F822" s="52"/>
      <c r="G822" s="227" t="s">
        <v>446</v>
      </c>
      <c r="H822" s="52" t="s">
        <v>17</v>
      </c>
      <c r="I822" s="342">
        <f t="shared" si="195"/>
        <v>0</v>
      </c>
      <c r="J822" s="342">
        <f t="shared" si="195"/>
        <v>0</v>
      </c>
      <c r="K822" s="342">
        <f t="shared" si="195"/>
        <v>0</v>
      </c>
      <c r="L822" s="44"/>
      <c r="M822" s="44"/>
      <c r="N822" s="39"/>
      <c r="O822" s="242"/>
    </row>
    <row r="823" spans="1:17" ht="30" hidden="1" customHeight="1" x14ac:dyDescent="0.25">
      <c r="A823" s="221"/>
      <c r="B823" s="221"/>
      <c r="C823" s="221"/>
      <c r="D823" s="221"/>
      <c r="E823" s="218"/>
      <c r="F823" s="52" t="s">
        <v>298</v>
      </c>
      <c r="G823" s="227" t="s">
        <v>446</v>
      </c>
      <c r="H823" s="52" t="s">
        <v>17</v>
      </c>
      <c r="I823" s="342">
        <v>0</v>
      </c>
      <c r="J823" s="342">
        <f>K823-I823</f>
        <v>0</v>
      </c>
      <c r="K823" s="342">
        <v>0</v>
      </c>
      <c r="L823" s="44"/>
      <c r="M823" s="44"/>
      <c r="N823" s="39"/>
      <c r="O823" s="242"/>
    </row>
    <row r="824" spans="1:17" ht="30" hidden="1" customHeight="1" x14ac:dyDescent="0.25">
      <c r="A824" s="219"/>
      <c r="B824" s="219"/>
      <c r="C824" s="219">
        <v>312</v>
      </c>
      <c r="D824" s="219"/>
      <c r="E824" s="219"/>
      <c r="F824" s="56"/>
      <c r="G824" s="227">
        <v>55</v>
      </c>
      <c r="H824" s="57" t="s">
        <v>18</v>
      </c>
      <c r="I824" s="341"/>
      <c r="J824" s="341"/>
      <c r="K824" s="341"/>
      <c r="L824" s="44"/>
      <c r="M824" s="44"/>
      <c r="N824" s="39"/>
      <c r="O824" s="242"/>
    </row>
    <row r="825" spans="1:17" ht="30" hidden="1" customHeight="1" x14ac:dyDescent="0.25">
      <c r="A825" s="221"/>
      <c r="B825" s="221"/>
      <c r="C825" s="221"/>
      <c r="D825" s="221">
        <v>3121</v>
      </c>
      <c r="E825" s="221"/>
      <c r="F825" s="58"/>
      <c r="G825" s="227">
        <v>55</v>
      </c>
      <c r="H825" s="52" t="s">
        <v>18</v>
      </c>
      <c r="I825" s="342"/>
      <c r="J825" s="342"/>
      <c r="K825" s="342"/>
      <c r="L825" s="44"/>
      <c r="M825" s="44"/>
      <c r="N825" s="39"/>
      <c r="O825" s="242"/>
    </row>
    <row r="826" spans="1:17" ht="30" hidden="1" customHeight="1" x14ac:dyDescent="0.25">
      <c r="A826" s="221"/>
      <c r="B826" s="221"/>
      <c r="C826" s="221"/>
      <c r="D826" s="221"/>
      <c r="E826" s="218" t="s">
        <v>85</v>
      </c>
      <c r="F826" s="52"/>
      <c r="G826" s="227">
        <v>55</v>
      </c>
      <c r="H826" s="52" t="s">
        <v>86</v>
      </c>
      <c r="I826" s="342"/>
      <c r="J826" s="342"/>
      <c r="K826" s="342"/>
      <c r="L826" s="44"/>
      <c r="M826" s="44"/>
      <c r="N826" s="39"/>
      <c r="O826" s="242"/>
    </row>
    <row r="827" spans="1:17" ht="30" hidden="1" customHeight="1" x14ac:dyDescent="0.25">
      <c r="A827" s="221"/>
      <c r="B827" s="221"/>
      <c r="C827" s="221"/>
      <c r="D827" s="221"/>
      <c r="E827" s="218"/>
      <c r="F827" s="52" t="s">
        <v>87</v>
      </c>
      <c r="G827" s="227">
        <v>55</v>
      </c>
      <c r="H827" s="52" t="s">
        <v>86</v>
      </c>
      <c r="I827" s="342"/>
      <c r="J827" s="342"/>
      <c r="K827" s="342"/>
      <c r="L827" s="44"/>
      <c r="M827" s="44"/>
      <c r="N827" s="39"/>
      <c r="O827" s="242"/>
    </row>
    <row r="828" spans="1:17" ht="30" hidden="1" customHeight="1" x14ac:dyDescent="0.25">
      <c r="A828" s="221"/>
      <c r="B828" s="221"/>
      <c r="C828" s="221"/>
      <c r="D828" s="221"/>
      <c r="E828" s="218" t="s">
        <v>88</v>
      </c>
      <c r="F828" s="52"/>
      <c r="G828" s="227">
        <v>55</v>
      </c>
      <c r="H828" s="52" t="s">
        <v>89</v>
      </c>
      <c r="I828" s="342"/>
      <c r="J828" s="342"/>
      <c r="K828" s="342"/>
      <c r="L828" s="44"/>
      <c r="M828" s="44"/>
      <c r="N828" s="39"/>
      <c r="O828" s="242"/>
    </row>
    <row r="829" spans="1:17" ht="30" hidden="1" customHeight="1" x14ac:dyDescent="0.25">
      <c r="A829" s="221"/>
      <c r="B829" s="221"/>
      <c r="C829" s="221"/>
      <c r="D829" s="221"/>
      <c r="E829" s="218"/>
      <c r="F829" s="52" t="s">
        <v>90</v>
      </c>
      <c r="G829" s="227">
        <v>55</v>
      </c>
      <c r="H829" s="52" t="s">
        <v>89</v>
      </c>
      <c r="I829" s="342"/>
      <c r="J829" s="342"/>
      <c r="K829" s="342"/>
      <c r="L829" s="44"/>
      <c r="M829" s="44"/>
      <c r="N829" s="39"/>
      <c r="O829" s="242"/>
    </row>
    <row r="830" spans="1:17" ht="30" hidden="1" customHeight="1" x14ac:dyDescent="0.25">
      <c r="A830" s="221"/>
      <c r="B830" s="221"/>
      <c r="C830" s="221"/>
      <c r="D830" s="221"/>
      <c r="E830" s="218" t="s">
        <v>91</v>
      </c>
      <c r="F830" s="52"/>
      <c r="G830" s="227">
        <v>55</v>
      </c>
      <c r="H830" s="52" t="s">
        <v>92</v>
      </c>
      <c r="I830" s="342"/>
      <c r="J830" s="342"/>
      <c r="K830" s="342"/>
      <c r="L830" s="44"/>
      <c r="M830" s="44"/>
      <c r="N830" s="39"/>
      <c r="O830" s="242"/>
    </row>
    <row r="831" spans="1:17" ht="30" hidden="1" customHeight="1" x14ac:dyDescent="0.25">
      <c r="A831" s="221"/>
      <c r="B831" s="221"/>
      <c r="C831" s="221"/>
      <c r="D831" s="221"/>
      <c r="E831" s="218"/>
      <c r="F831" s="52" t="s">
        <v>93</v>
      </c>
      <c r="G831" s="227">
        <v>55</v>
      </c>
      <c r="H831" s="52" t="s">
        <v>92</v>
      </c>
      <c r="I831" s="342"/>
      <c r="J831" s="342"/>
      <c r="K831" s="342"/>
      <c r="L831" s="44"/>
      <c r="M831" s="44"/>
      <c r="N831" s="39"/>
      <c r="O831" s="242"/>
    </row>
    <row r="832" spans="1:17" ht="30" hidden="1" customHeight="1" x14ac:dyDescent="0.25">
      <c r="A832" s="221"/>
      <c r="B832" s="221"/>
      <c r="C832" s="221"/>
      <c r="D832" s="221"/>
      <c r="E832" s="218" t="s">
        <v>94</v>
      </c>
      <c r="F832" s="52"/>
      <c r="G832" s="227">
        <v>55</v>
      </c>
      <c r="H832" s="52" t="s">
        <v>95</v>
      </c>
      <c r="I832" s="342"/>
      <c r="J832" s="342"/>
      <c r="K832" s="342"/>
      <c r="L832" s="44"/>
      <c r="M832" s="44"/>
      <c r="N832" s="39"/>
      <c r="O832" s="242"/>
    </row>
    <row r="833" spans="1:18" ht="30" hidden="1" customHeight="1" x14ac:dyDescent="0.25">
      <c r="A833" s="221"/>
      <c r="B833" s="221"/>
      <c r="C833" s="221"/>
      <c r="D833" s="221"/>
      <c r="E833" s="218"/>
      <c r="F833" s="52" t="s">
        <v>96</v>
      </c>
      <c r="G833" s="227">
        <v>55</v>
      </c>
      <c r="H833" s="52" t="s">
        <v>95</v>
      </c>
      <c r="I833" s="342"/>
      <c r="J833" s="342"/>
      <c r="K833" s="342"/>
      <c r="L833" s="44"/>
      <c r="M833" s="44"/>
      <c r="N833" s="39"/>
      <c r="O833" s="242"/>
    </row>
    <row r="834" spans="1:18" ht="30" hidden="1" customHeight="1" x14ac:dyDescent="0.25">
      <c r="A834" s="221"/>
      <c r="B834" s="221"/>
      <c r="C834" s="221"/>
      <c r="D834" s="221"/>
      <c r="E834" s="218" t="s">
        <v>97</v>
      </c>
      <c r="F834" s="52"/>
      <c r="G834" s="227">
        <v>55</v>
      </c>
      <c r="H834" s="52" t="s">
        <v>98</v>
      </c>
      <c r="I834" s="342"/>
      <c r="J834" s="342"/>
      <c r="K834" s="342"/>
      <c r="L834" s="44"/>
      <c r="M834" s="44"/>
      <c r="N834" s="39"/>
      <c r="O834" s="242"/>
    </row>
    <row r="835" spans="1:18" ht="30" hidden="1" customHeight="1" x14ac:dyDescent="0.25">
      <c r="A835" s="221"/>
      <c r="B835" s="221"/>
      <c r="C835" s="221"/>
      <c r="D835" s="221"/>
      <c r="E835" s="218"/>
      <c r="F835" s="52" t="s">
        <v>99</v>
      </c>
      <c r="G835" s="227">
        <v>55</v>
      </c>
      <c r="H835" s="52" t="s">
        <v>98</v>
      </c>
      <c r="I835" s="342"/>
      <c r="J835" s="342"/>
      <c r="K835" s="342"/>
      <c r="L835" s="44"/>
      <c r="M835" s="44"/>
      <c r="N835" s="39"/>
      <c r="O835" s="242"/>
    </row>
    <row r="836" spans="1:18" s="195" customFormat="1" ht="30" hidden="1" customHeight="1" x14ac:dyDescent="0.25">
      <c r="A836" s="219"/>
      <c r="B836" s="219"/>
      <c r="C836" s="219">
        <v>313</v>
      </c>
      <c r="D836" s="219"/>
      <c r="E836" s="219"/>
      <c r="F836" s="56"/>
      <c r="G836" s="227"/>
      <c r="H836" s="57" t="s">
        <v>101</v>
      </c>
      <c r="I836" s="341">
        <f>I837+I842</f>
        <v>0</v>
      </c>
      <c r="J836" s="341">
        <f>J837+J842</f>
        <v>0</v>
      </c>
      <c r="K836" s="341">
        <f>K837+K842</f>
        <v>0</v>
      </c>
      <c r="L836" s="189"/>
      <c r="M836" s="189"/>
      <c r="N836" s="39"/>
      <c r="O836" s="242"/>
      <c r="P836" s="194"/>
      <c r="Q836" s="194"/>
      <c r="R836" s="194"/>
    </row>
    <row r="837" spans="1:18" ht="30" hidden="1" customHeight="1" x14ac:dyDescent="0.25">
      <c r="A837" s="221"/>
      <c r="B837" s="221"/>
      <c r="C837" s="221"/>
      <c r="D837" s="221">
        <v>3132</v>
      </c>
      <c r="E837" s="221"/>
      <c r="F837" s="58"/>
      <c r="G837" s="227" t="s">
        <v>446</v>
      </c>
      <c r="H837" s="52" t="s">
        <v>20</v>
      </c>
      <c r="I837" s="342">
        <f>I838+I840</f>
        <v>0</v>
      </c>
      <c r="J837" s="342">
        <f>J838+J840</f>
        <v>0</v>
      </c>
      <c r="K837" s="342">
        <f>K838+K840</f>
        <v>0</v>
      </c>
      <c r="L837" s="44"/>
      <c r="M837" s="44"/>
      <c r="N837" s="39"/>
      <c r="O837" s="242"/>
    </row>
    <row r="838" spans="1:18" ht="30" hidden="1" customHeight="1" x14ac:dyDescent="0.25">
      <c r="A838" s="221"/>
      <c r="B838" s="221"/>
      <c r="C838" s="221"/>
      <c r="D838" s="221"/>
      <c r="E838" s="218" t="s">
        <v>302</v>
      </c>
      <c r="F838" s="52"/>
      <c r="G838" s="227" t="s">
        <v>446</v>
      </c>
      <c r="H838" s="52" t="s">
        <v>20</v>
      </c>
      <c r="I838" s="342">
        <f>I839</f>
        <v>0</v>
      </c>
      <c r="J838" s="342">
        <f>J839</f>
        <v>0</v>
      </c>
      <c r="K838" s="342">
        <f>K839</f>
        <v>0</v>
      </c>
      <c r="L838" s="44"/>
      <c r="M838" s="44"/>
      <c r="N838" s="39"/>
      <c r="O838" s="242"/>
    </row>
    <row r="839" spans="1:18" ht="30" hidden="1" customHeight="1" x14ac:dyDescent="0.25">
      <c r="A839" s="221"/>
      <c r="B839" s="221"/>
      <c r="C839" s="221"/>
      <c r="D839" s="221"/>
      <c r="E839" s="218"/>
      <c r="F839" s="52" t="s">
        <v>303</v>
      </c>
      <c r="G839" s="227" t="s">
        <v>446</v>
      </c>
      <c r="H839" s="52" t="s">
        <v>20</v>
      </c>
      <c r="I839" s="342">
        <v>0</v>
      </c>
      <c r="J839" s="342">
        <f>K839-I839</f>
        <v>0</v>
      </c>
      <c r="K839" s="342">
        <v>0</v>
      </c>
      <c r="L839" s="44"/>
      <c r="M839" s="44"/>
      <c r="N839" s="39"/>
      <c r="O839" s="242"/>
    </row>
    <row r="840" spans="1:18" ht="30" hidden="1" customHeight="1" x14ac:dyDescent="0.25">
      <c r="A840" s="221"/>
      <c r="B840" s="221"/>
      <c r="C840" s="221"/>
      <c r="D840" s="221"/>
      <c r="E840" s="218" t="s">
        <v>304</v>
      </c>
      <c r="F840" s="52"/>
      <c r="G840" s="227" t="s">
        <v>446</v>
      </c>
      <c r="H840" s="52" t="s">
        <v>102</v>
      </c>
      <c r="I840" s="342">
        <f>I841</f>
        <v>0</v>
      </c>
      <c r="J840" s="342">
        <f>J841</f>
        <v>0</v>
      </c>
      <c r="K840" s="342">
        <f>K841</f>
        <v>0</v>
      </c>
      <c r="L840" s="44"/>
      <c r="M840" s="44"/>
      <c r="N840" s="39"/>
      <c r="O840" s="242"/>
    </row>
    <row r="841" spans="1:18" ht="30" hidden="1" customHeight="1" x14ac:dyDescent="0.25">
      <c r="A841" s="221"/>
      <c r="B841" s="221"/>
      <c r="C841" s="221"/>
      <c r="D841" s="221"/>
      <c r="E841" s="218"/>
      <c r="F841" s="52" t="s">
        <v>305</v>
      </c>
      <c r="G841" s="227" t="s">
        <v>446</v>
      </c>
      <c r="H841" s="52" t="s">
        <v>102</v>
      </c>
      <c r="I841" s="342">
        <v>0</v>
      </c>
      <c r="J841" s="342">
        <f>K841-I841</f>
        <v>0</v>
      </c>
      <c r="K841" s="342">
        <v>0</v>
      </c>
      <c r="L841" s="44"/>
      <c r="M841" s="44"/>
      <c r="N841" s="39"/>
      <c r="O841" s="242"/>
    </row>
    <row r="842" spans="1:18" ht="30" hidden="1" customHeight="1" x14ac:dyDescent="0.25">
      <c r="A842" s="221"/>
      <c r="B842" s="221"/>
      <c r="C842" s="221"/>
      <c r="D842" s="221">
        <v>3133</v>
      </c>
      <c r="E842" s="221"/>
      <c r="F842" s="58"/>
      <c r="G842" s="227" t="s">
        <v>446</v>
      </c>
      <c r="H842" s="52" t="s">
        <v>21</v>
      </c>
      <c r="I842" s="342">
        <f t="shared" ref="I842:K843" si="196">I843</f>
        <v>0</v>
      </c>
      <c r="J842" s="342">
        <f t="shared" si="196"/>
        <v>0</v>
      </c>
      <c r="K842" s="342">
        <f t="shared" si="196"/>
        <v>0</v>
      </c>
      <c r="L842" s="44"/>
      <c r="M842" s="44"/>
      <c r="N842" s="39"/>
      <c r="O842" s="242"/>
    </row>
    <row r="843" spans="1:18" ht="30" hidden="1" customHeight="1" x14ac:dyDescent="0.25">
      <c r="A843" s="221"/>
      <c r="B843" s="221"/>
      <c r="C843" s="221"/>
      <c r="D843" s="221"/>
      <c r="E843" s="218" t="s">
        <v>306</v>
      </c>
      <c r="F843" s="52"/>
      <c r="G843" s="227" t="s">
        <v>446</v>
      </c>
      <c r="H843" s="52" t="s">
        <v>21</v>
      </c>
      <c r="I843" s="342">
        <f t="shared" si="196"/>
        <v>0</v>
      </c>
      <c r="J843" s="342">
        <f t="shared" si="196"/>
        <v>0</v>
      </c>
      <c r="K843" s="342">
        <f t="shared" si="196"/>
        <v>0</v>
      </c>
      <c r="L843" s="44"/>
      <c r="M843" s="44"/>
      <c r="N843" s="39"/>
      <c r="O843" s="242"/>
    </row>
    <row r="844" spans="1:18" ht="30" hidden="1" customHeight="1" x14ac:dyDescent="0.25">
      <c r="A844" s="221"/>
      <c r="B844" s="221"/>
      <c r="C844" s="221"/>
      <c r="D844" s="221"/>
      <c r="E844" s="218"/>
      <c r="F844" s="52" t="s">
        <v>307</v>
      </c>
      <c r="G844" s="227" t="s">
        <v>446</v>
      </c>
      <c r="H844" s="52" t="s">
        <v>21</v>
      </c>
      <c r="I844" s="342">
        <v>0</v>
      </c>
      <c r="J844" s="342">
        <f>K844-I844</f>
        <v>0</v>
      </c>
      <c r="K844" s="342">
        <v>0</v>
      </c>
      <c r="L844" s="44"/>
      <c r="M844" s="44"/>
      <c r="N844" s="39"/>
      <c r="O844" s="242"/>
    </row>
    <row r="845" spans="1:18" ht="30" hidden="1" customHeight="1" x14ac:dyDescent="0.25">
      <c r="A845" s="219"/>
      <c r="B845" s="219">
        <v>32</v>
      </c>
      <c r="C845" s="219"/>
      <c r="D845" s="219"/>
      <c r="E845" s="219"/>
      <c r="F845" s="56"/>
      <c r="G845" s="227"/>
      <c r="H845" s="57" t="s">
        <v>22</v>
      </c>
      <c r="I845" s="341">
        <f>I846+I867+I891</f>
        <v>0</v>
      </c>
      <c r="J845" s="341">
        <f>J846+J867+J891</f>
        <v>0</v>
      </c>
      <c r="K845" s="341">
        <f>K846+K867+K891</f>
        <v>0</v>
      </c>
      <c r="L845" s="44"/>
      <c r="M845" s="44"/>
      <c r="N845" s="39"/>
      <c r="O845" s="242"/>
    </row>
    <row r="846" spans="1:18" s="195" customFormat="1" ht="30" hidden="1" customHeight="1" x14ac:dyDescent="0.25">
      <c r="A846" s="219"/>
      <c r="B846" s="219"/>
      <c r="C846" s="219">
        <v>321</v>
      </c>
      <c r="D846" s="219"/>
      <c r="E846" s="219"/>
      <c r="F846" s="56"/>
      <c r="G846" s="227"/>
      <c r="H846" s="57" t="s">
        <v>23</v>
      </c>
      <c r="I846" s="378">
        <f>I847+I856+I861</f>
        <v>0</v>
      </c>
      <c r="J846" s="378">
        <f>J847+J856+J861</f>
        <v>0</v>
      </c>
      <c r="K846" s="378">
        <f>K847+K856+K861</f>
        <v>0</v>
      </c>
      <c r="L846" s="189"/>
      <c r="M846" s="189"/>
      <c r="N846" s="39"/>
      <c r="O846" s="242"/>
      <c r="P846" s="194"/>
      <c r="Q846" s="194"/>
      <c r="R846" s="194"/>
    </row>
    <row r="847" spans="1:18" ht="30" hidden="1" customHeight="1" x14ac:dyDescent="0.25">
      <c r="A847" s="221"/>
      <c r="B847" s="221"/>
      <c r="C847" s="221"/>
      <c r="D847" s="221">
        <v>3211</v>
      </c>
      <c r="E847" s="221"/>
      <c r="F847" s="58"/>
      <c r="G847" s="227" t="s">
        <v>446</v>
      </c>
      <c r="H847" s="52" t="s">
        <v>24</v>
      </c>
      <c r="I847" s="342">
        <f>I848+I850+I852+I854</f>
        <v>0</v>
      </c>
      <c r="J847" s="342">
        <f>J848+J850+J852+J854</f>
        <v>0</v>
      </c>
      <c r="K847" s="342">
        <f t="shared" ref="K847" si="197">K848+K850+K852+K854</f>
        <v>0</v>
      </c>
      <c r="L847" s="44"/>
      <c r="M847" s="44"/>
      <c r="N847" s="39"/>
      <c r="O847" s="242"/>
    </row>
    <row r="848" spans="1:18" ht="30" hidden="1" customHeight="1" x14ac:dyDescent="0.25">
      <c r="A848" s="221"/>
      <c r="B848" s="221"/>
      <c r="C848" s="221"/>
      <c r="D848" s="221"/>
      <c r="E848" s="218" t="s">
        <v>308</v>
      </c>
      <c r="F848" s="52"/>
      <c r="G848" s="227" t="s">
        <v>446</v>
      </c>
      <c r="H848" s="52" t="s">
        <v>103</v>
      </c>
      <c r="I848" s="342">
        <f>I849</f>
        <v>0</v>
      </c>
      <c r="J848" s="342">
        <f>J849</f>
        <v>0</v>
      </c>
      <c r="K848" s="342">
        <f>K849</f>
        <v>0</v>
      </c>
      <c r="L848" s="44"/>
      <c r="M848" s="44"/>
      <c r="N848" s="39"/>
      <c r="O848" s="242"/>
    </row>
    <row r="849" spans="1:15" ht="30" hidden="1" customHeight="1" x14ac:dyDescent="0.25">
      <c r="A849" s="221"/>
      <c r="B849" s="221"/>
      <c r="C849" s="221"/>
      <c r="D849" s="221"/>
      <c r="E849" s="218"/>
      <c r="F849" s="52" t="s">
        <v>309</v>
      </c>
      <c r="G849" s="227" t="s">
        <v>446</v>
      </c>
      <c r="H849" s="52" t="s">
        <v>103</v>
      </c>
      <c r="I849" s="342">
        <v>0</v>
      </c>
      <c r="J849" s="342">
        <f>K849-I849</f>
        <v>0</v>
      </c>
      <c r="K849" s="342">
        <v>0</v>
      </c>
      <c r="L849" s="44"/>
      <c r="M849" s="44"/>
      <c r="N849" s="39"/>
      <c r="O849" s="242"/>
    </row>
    <row r="850" spans="1:15" ht="30" hidden="1" customHeight="1" x14ac:dyDescent="0.25">
      <c r="A850" s="221"/>
      <c r="B850" s="221"/>
      <c r="C850" s="221"/>
      <c r="D850" s="221"/>
      <c r="E850" s="218" t="s">
        <v>310</v>
      </c>
      <c r="F850" s="52"/>
      <c r="G850" s="227" t="s">
        <v>446</v>
      </c>
      <c r="H850" s="52" t="s">
        <v>104</v>
      </c>
      <c r="I850" s="342">
        <f>I851</f>
        <v>0</v>
      </c>
      <c r="J850" s="342">
        <f>J851</f>
        <v>0</v>
      </c>
      <c r="K850" s="342">
        <f>K851</f>
        <v>0</v>
      </c>
      <c r="L850" s="44"/>
      <c r="M850" s="44"/>
      <c r="N850" s="39"/>
      <c r="O850" s="242"/>
    </row>
    <row r="851" spans="1:15" ht="30" hidden="1" customHeight="1" x14ac:dyDescent="0.25">
      <c r="A851" s="221"/>
      <c r="B851" s="221"/>
      <c r="C851" s="221"/>
      <c r="D851" s="221"/>
      <c r="E851" s="218"/>
      <c r="F851" s="52" t="s">
        <v>311</v>
      </c>
      <c r="G851" s="227" t="s">
        <v>446</v>
      </c>
      <c r="H851" s="52" t="s">
        <v>104</v>
      </c>
      <c r="I851" s="342">
        <v>0</v>
      </c>
      <c r="J851" s="342">
        <f>K851-I851</f>
        <v>0</v>
      </c>
      <c r="K851" s="342">
        <v>0</v>
      </c>
      <c r="L851" s="44"/>
      <c r="M851" s="44"/>
      <c r="N851" s="39"/>
      <c r="O851" s="242"/>
    </row>
    <row r="852" spans="1:15" ht="30" hidden="1" customHeight="1" x14ac:dyDescent="0.25">
      <c r="A852" s="221"/>
      <c r="B852" s="221"/>
      <c r="C852" s="221"/>
      <c r="D852" s="221"/>
      <c r="E852" s="218" t="s">
        <v>312</v>
      </c>
      <c r="F852" s="52"/>
      <c r="G852" s="227" t="s">
        <v>446</v>
      </c>
      <c r="H852" s="52" t="s">
        <v>105</v>
      </c>
      <c r="I852" s="342">
        <f>I853</f>
        <v>0</v>
      </c>
      <c r="J852" s="342">
        <f>J853</f>
        <v>0</v>
      </c>
      <c r="K852" s="342">
        <f>K853</f>
        <v>0</v>
      </c>
      <c r="L852" s="44"/>
      <c r="M852" s="44"/>
      <c r="N852" s="39"/>
      <c r="O852" s="242"/>
    </row>
    <row r="853" spans="1:15" ht="30" hidden="1" customHeight="1" x14ac:dyDescent="0.25">
      <c r="A853" s="221"/>
      <c r="B853" s="221"/>
      <c r="C853" s="221"/>
      <c r="D853" s="221"/>
      <c r="E853" s="218"/>
      <c r="F853" s="52" t="s">
        <v>313</v>
      </c>
      <c r="G853" s="227" t="s">
        <v>446</v>
      </c>
      <c r="H853" s="52" t="s">
        <v>105</v>
      </c>
      <c r="I853" s="342">
        <v>0</v>
      </c>
      <c r="J853" s="342">
        <f>K853-I853</f>
        <v>0</v>
      </c>
      <c r="K853" s="342">
        <f>400-400</f>
        <v>0</v>
      </c>
      <c r="L853" s="44"/>
      <c r="M853" s="44"/>
      <c r="N853" s="39"/>
      <c r="O853" s="242"/>
    </row>
    <row r="854" spans="1:15" ht="30" hidden="1" customHeight="1" x14ac:dyDescent="0.25">
      <c r="A854" s="221"/>
      <c r="B854" s="221"/>
      <c r="C854" s="221"/>
      <c r="D854" s="221"/>
      <c r="E854" s="218" t="s">
        <v>314</v>
      </c>
      <c r="F854" s="52"/>
      <c r="G854" s="227" t="s">
        <v>446</v>
      </c>
      <c r="H854" s="52" t="s">
        <v>106</v>
      </c>
      <c r="I854" s="342">
        <f>I855</f>
        <v>0</v>
      </c>
      <c r="J854" s="342">
        <f>J855</f>
        <v>0</v>
      </c>
      <c r="K854" s="342">
        <f>K855</f>
        <v>0</v>
      </c>
      <c r="L854" s="44"/>
      <c r="M854" s="44"/>
      <c r="N854" s="39"/>
      <c r="O854" s="242"/>
    </row>
    <row r="855" spans="1:15" ht="30" hidden="1" customHeight="1" x14ac:dyDescent="0.25">
      <c r="A855" s="221"/>
      <c r="B855" s="221"/>
      <c r="C855" s="221"/>
      <c r="D855" s="221"/>
      <c r="E855" s="218"/>
      <c r="F855" s="52" t="s">
        <v>315</v>
      </c>
      <c r="G855" s="227" t="s">
        <v>446</v>
      </c>
      <c r="H855" s="52" t="s">
        <v>106</v>
      </c>
      <c r="I855" s="342">
        <v>0</v>
      </c>
      <c r="J855" s="342">
        <f>K855-I855</f>
        <v>0</v>
      </c>
      <c r="K855" s="342">
        <v>0</v>
      </c>
      <c r="L855" s="44"/>
      <c r="M855" s="44"/>
      <c r="N855" s="39"/>
      <c r="O855" s="242"/>
    </row>
    <row r="856" spans="1:15" ht="30" hidden="1" customHeight="1" x14ac:dyDescent="0.25">
      <c r="A856" s="221"/>
      <c r="B856" s="221"/>
      <c r="C856" s="221"/>
      <c r="D856" s="221">
        <v>3212</v>
      </c>
      <c r="E856" s="221"/>
      <c r="F856" s="58"/>
      <c r="G856" s="227" t="s">
        <v>446</v>
      </c>
      <c r="H856" s="52" t="s">
        <v>25</v>
      </c>
      <c r="I856" s="342">
        <f>I857</f>
        <v>0</v>
      </c>
      <c r="J856" s="342">
        <f>J857</f>
        <v>0</v>
      </c>
      <c r="K856" s="342">
        <f>K857</f>
        <v>0</v>
      </c>
      <c r="L856" s="44"/>
      <c r="M856" s="44"/>
      <c r="N856" s="39"/>
      <c r="O856" s="242"/>
    </row>
    <row r="857" spans="1:15" ht="30" hidden="1" customHeight="1" x14ac:dyDescent="0.25">
      <c r="A857" s="221"/>
      <c r="B857" s="221"/>
      <c r="C857" s="221"/>
      <c r="D857" s="221"/>
      <c r="E857" s="218" t="s">
        <v>316</v>
      </c>
      <c r="F857" s="52"/>
      <c r="G857" s="227" t="s">
        <v>446</v>
      </c>
      <c r="H857" s="52" t="s">
        <v>107</v>
      </c>
      <c r="I857" s="342">
        <f t="shared" ref="I857:K857" si="198">I858</f>
        <v>0</v>
      </c>
      <c r="J857" s="342">
        <f t="shared" si="198"/>
        <v>0</v>
      </c>
      <c r="K857" s="342">
        <f t="shared" si="198"/>
        <v>0</v>
      </c>
      <c r="L857" s="44"/>
      <c r="M857" s="44"/>
      <c r="N857" s="39"/>
      <c r="O857" s="242"/>
    </row>
    <row r="858" spans="1:15" ht="30" hidden="1" customHeight="1" x14ac:dyDescent="0.25">
      <c r="A858" s="221"/>
      <c r="B858" s="221"/>
      <c r="C858" s="221"/>
      <c r="D858" s="221"/>
      <c r="E858" s="218"/>
      <c r="F858" s="52" t="s">
        <v>317</v>
      </c>
      <c r="G858" s="227" t="s">
        <v>446</v>
      </c>
      <c r="H858" s="52" t="s">
        <v>107</v>
      </c>
      <c r="I858" s="342">
        <v>0</v>
      </c>
      <c r="J858" s="342">
        <f>K858-I858</f>
        <v>0</v>
      </c>
      <c r="K858" s="342">
        <v>0</v>
      </c>
      <c r="L858" s="44"/>
      <c r="M858" s="44"/>
      <c r="N858" s="39"/>
      <c r="O858" s="242"/>
    </row>
    <row r="859" spans="1:15" ht="30" hidden="1" customHeight="1" x14ac:dyDescent="0.25">
      <c r="A859" s="221"/>
      <c r="B859" s="221"/>
      <c r="C859" s="221"/>
      <c r="D859" s="221"/>
      <c r="E859" s="218" t="s">
        <v>318</v>
      </c>
      <c r="F859" s="52"/>
      <c r="G859" s="227" t="s">
        <v>446</v>
      </c>
      <c r="H859" s="52" t="s">
        <v>319</v>
      </c>
      <c r="I859" s="342"/>
      <c r="J859" s="342"/>
      <c r="K859" s="342"/>
      <c r="L859" s="44"/>
      <c r="M859" s="44"/>
      <c r="N859" s="39"/>
      <c r="O859" s="242"/>
    </row>
    <row r="860" spans="1:15" ht="30" hidden="1" customHeight="1" x14ac:dyDescent="0.25">
      <c r="A860" s="221"/>
      <c r="B860" s="221"/>
      <c r="C860" s="221"/>
      <c r="D860" s="221"/>
      <c r="E860" s="218"/>
      <c r="F860" s="52" t="s">
        <v>320</v>
      </c>
      <c r="G860" s="227" t="s">
        <v>446</v>
      </c>
      <c r="H860" s="52" t="s">
        <v>319</v>
      </c>
      <c r="I860" s="342"/>
      <c r="J860" s="342"/>
      <c r="K860" s="342"/>
      <c r="L860" s="44"/>
      <c r="M860" s="44"/>
      <c r="N860" s="39"/>
      <c r="O860" s="242"/>
    </row>
    <row r="861" spans="1:15" ht="30" hidden="1" customHeight="1" x14ac:dyDescent="0.25">
      <c r="A861" s="221"/>
      <c r="B861" s="221"/>
      <c r="C861" s="221"/>
      <c r="D861" s="221">
        <v>3213</v>
      </c>
      <c r="E861" s="221"/>
      <c r="F861" s="58"/>
      <c r="G861" s="227" t="s">
        <v>446</v>
      </c>
      <c r="H861" s="52" t="s">
        <v>26</v>
      </c>
      <c r="I861" s="342">
        <f t="shared" ref="I861:K862" si="199">I862</f>
        <v>0</v>
      </c>
      <c r="J861" s="342">
        <f t="shared" si="199"/>
        <v>0</v>
      </c>
      <c r="K861" s="342">
        <f t="shared" si="199"/>
        <v>0</v>
      </c>
      <c r="L861" s="44"/>
      <c r="M861" s="44"/>
      <c r="N861" s="39"/>
      <c r="O861" s="242"/>
    </row>
    <row r="862" spans="1:15" ht="30" hidden="1" customHeight="1" x14ac:dyDescent="0.25">
      <c r="A862" s="221"/>
      <c r="B862" s="221"/>
      <c r="C862" s="221"/>
      <c r="D862" s="221"/>
      <c r="E862" s="218" t="s">
        <v>109</v>
      </c>
      <c r="F862" s="52"/>
      <c r="G862" s="227" t="s">
        <v>446</v>
      </c>
      <c r="H862" s="52" t="s">
        <v>110</v>
      </c>
      <c r="I862" s="342">
        <f t="shared" si="199"/>
        <v>0</v>
      </c>
      <c r="J862" s="342">
        <f t="shared" si="199"/>
        <v>0</v>
      </c>
      <c r="K862" s="342">
        <f t="shared" si="199"/>
        <v>0</v>
      </c>
      <c r="L862" s="44"/>
      <c r="M862" s="44"/>
      <c r="N862" s="39"/>
      <c r="O862" s="242"/>
    </row>
    <row r="863" spans="1:15" ht="30" hidden="1" customHeight="1" x14ac:dyDescent="0.25">
      <c r="A863" s="221"/>
      <c r="B863" s="221"/>
      <c r="C863" s="221"/>
      <c r="D863" s="221"/>
      <c r="E863" s="218"/>
      <c r="F863" s="52" t="s">
        <v>111</v>
      </c>
      <c r="G863" s="227" t="s">
        <v>446</v>
      </c>
      <c r="H863" s="52" t="s">
        <v>321</v>
      </c>
      <c r="I863" s="342">
        <v>0</v>
      </c>
      <c r="J863" s="342">
        <f>K863-I863</f>
        <v>0</v>
      </c>
      <c r="K863" s="342">
        <v>0</v>
      </c>
      <c r="L863" s="44"/>
      <c r="M863" s="44"/>
      <c r="N863" s="39"/>
      <c r="O863" s="242"/>
    </row>
    <row r="864" spans="1:15" ht="30" hidden="1" customHeight="1" x14ac:dyDescent="0.25">
      <c r="A864" s="221"/>
      <c r="B864" s="221"/>
      <c r="C864" s="221"/>
      <c r="D864" s="221"/>
      <c r="E864" s="218"/>
      <c r="F864" s="52" t="s">
        <v>113</v>
      </c>
      <c r="G864" s="227">
        <v>63</v>
      </c>
      <c r="H864" s="52" t="s">
        <v>322</v>
      </c>
      <c r="I864" s="342"/>
      <c r="J864" s="342"/>
      <c r="K864" s="342"/>
      <c r="L864" s="44"/>
      <c r="M864" s="44"/>
      <c r="N864" s="39"/>
      <c r="O864" s="242"/>
    </row>
    <row r="865" spans="1:18" ht="30" hidden="1" customHeight="1" x14ac:dyDescent="0.25">
      <c r="A865" s="221"/>
      <c r="B865" s="221"/>
      <c r="C865" s="221"/>
      <c r="D865" s="221"/>
      <c r="E865" s="218" t="s">
        <v>115</v>
      </c>
      <c r="F865" s="52"/>
      <c r="G865" s="227">
        <v>63</v>
      </c>
      <c r="H865" s="52" t="s">
        <v>116</v>
      </c>
      <c r="I865" s="342"/>
      <c r="J865" s="342"/>
      <c r="K865" s="342"/>
      <c r="L865" s="44"/>
      <c r="M865" s="44"/>
      <c r="N865" s="39"/>
      <c r="O865" s="242"/>
    </row>
    <row r="866" spans="1:18" ht="30" hidden="1" customHeight="1" x14ac:dyDescent="0.25">
      <c r="A866" s="221"/>
      <c r="B866" s="221"/>
      <c r="C866" s="221"/>
      <c r="D866" s="221"/>
      <c r="E866" s="218"/>
      <c r="F866" s="52" t="s">
        <v>117</v>
      </c>
      <c r="G866" s="227">
        <v>63</v>
      </c>
      <c r="H866" s="52" t="s">
        <v>116</v>
      </c>
      <c r="I866" s="342"/>
      <c r="J866" s="342"/>
      <c r="K866" s="342"/>
      <c r="L866" s="44"/>
      <c r="M866" s="44"/>
      <c r="N866" s="39"/>
      <c r="O866" s="242"/>
    </row>
    <row r="867" spans="1:18" s="195" customFormat="1" ht="30" hidden="1" customHeight="1" x14ac:dyDescent="0.25">
      <c r="A867" s="219"/>
      <c r="B867" s="219"/>
      <c r="C867" s="219">
        <v>322</v>
      </c>
      <c r="D867" s="219"/>
      <c r="E867" s="219"/>
      <c r="F867" s="56"/>
      <c r="G867" s="227"/>
      <c r="H867" s="57" t="s">
        <v>27</v>
      </c>
      <c r="I867" s="341">
        <f>I868+I878+I883</f>
        <v>0</v>
      </c>
      <c r="J867" s="341">
        <f>J868+J878+J883</f>
        <v>0</v>
      </c>
      <c r="K867" s="341">
        <f>K868+K878+K883</f>
        <v>0</v>
      </c>
      <c r="L867" s="189"/>
      <c r="M867" s="189"/>
      <c r="N867" s="39"/>
      <c r="O867" s="242"/>
      <c r="P867" s="194"/>
      <c r="Q867" s="194"/>
      <c r="R867" s="194"/>
    </row>
    <row r="868" spans="1:18" ht="30" hidden="1" customHeight="1" x14ac:dyDescent="0.25">
      <c r="A868" s="221"/>
      <c r="B868" s="221"/>
      <c r="C868" s="221"/>
      <c r="D868" s="221">
        <v>3221</v>
      </c>
      <c r="E868" s="221"/>
      <c r="F868" s="58"/>
      <c r="G868" s="227" t="s">
        <v>446</v>
      </c>
      <c r="H868" s="52" t="s">
        <v>118</v>
      </c>
      <c r="I868" s="342">
        <f>I869+I872+I874+I876</f>
        <v>0</v>
      </c>
      <c r="J868" s="342">
        <f>J869+J872+J874+J876</f>
        <v>0</v>
      </c>
      <c r="K868" s="342">
        <f>K869+K872+K874+K876</f>
        <v>0</v>
      </c>
      <c r="L868" s="44"/>
      <c r="M868" s="44"/>
      <c r="N868" s="39"/>
      <c r="O868" s="242"/>
    </row>
    <row r="869" spans="1:18" ht="30" hidden="1" customHeight="1" x14ac:dyDescent="0.25">
      <c r="A869" s="221"/>
      <c r="B869" s="221"/>
      <c r="C869" s="221"/>
      <c r="D869" s="221"/>
      <c r="E869" s="218" t="s">
        <v>119</v>
      </c>
      <c r="F869" s="52"/>
      <c r="G869" s="227" t="s">
        <v>446</v>
      </c>
      <c r="H869" s="52" t="s">
        <v>120</v>
      </c>
      <c r="I869" s="342">
        <f>I870+I871</f>
        <v>0</v>
      </c>
      <c r="J869" s="342">
        <f>J870+J871</f>
        <v>0</v>
      </c>
      <c r="K869" s="342">
        <f>K870+K871</f>
        <v>0</v>
      </c>
      <c r="L869" s="44"/>
      <c r="M869" s="44"/>
      <c r="N869" s="39"/>
      <c r="O869" s="242"/>
    </row>
    <row r="870" spans="1:18" ht="30" hidden="1" customHeight="1" x14ac:dyDescent="0.25">
      <c r="A870" s="221"/>
      <c r="B870" s="221"/>
      <c r="C870" s="221"/>
      <c r="D870" s="221"/>
      <c r="E870" s="218"/>
      <c r="F870" s="52" t="s">
        <v>121</v>
      </c>
      <c r="G870" s="227" t="s">
        <v>446</v>
      </c>
      <c r="H870" s="52" t="s">
        <v>120</v>
      </c>
      <c r="I870" s="342">
        <v>0</v>
      </c>
      <c r="J870" s="342">
        <f>K870-I870</f>
        <v>0</v>
      </c>
      <c r="K870" s="342">
        <v>0</v>
      </c>
      <c r="L870" s="44"/>
      <c r="M870" s="44"/>
      <c r="N870" s="39"/>
      <c r="O870" s="242"/>
    </row>
    <row r="871" spans="1:18" ht="30" hidden="1" customHeight="1" x14ac:dyDescent="0.25">
      <c r="A871" s="221"/>
      <c r="B871" s="221"/>
      <c r="C871" s="221"/>
      <c r="D871" s="221"/>
      <c r="E871" s="218"/>
      <c r="F871" s="52" t="s">
        <v>122</v>
      </c>
      <c r="G871" s="227" t="s">
        <v>446</v>
      </c>
      <c r="H871" s="52" t="s">
        <v>323</v>
      </c>
      <c r="I871" s="342">
        <v>0</v>
      </c>
      <c r="J871" s="342">
        <f>K871-I871</f>
        <v>0</v>
      </c>
      <c r="K871" s="342">
        <v>0</v>
      </c>
      <c r="L871" s="44"/>
      <c r="M871" s="44"/>
      <c r="N871" s="39"/>
      <c r="O871" s="242"/>
    </row>
    <row r="872" spans="1:18" ht="30" hidden="1" customHeight="1" x14ac:dyDescent="0.25">
      <c r="A872" s="221"/>
      <c r="B872" s="221"/>
      <c r="C872" s="221"/>
      <c r="D872" s="221"/>
      <c r="E872" s="218" t="s">
        <v>124</v>
      </c>
      <c r="F872" s="52"/>
      <c r="G872" s="227" t="s">
        <v>446</v>
      </c>
      <c r="H872" s="52" t="s">
        <v>125</v>
      </c>
      <c r="I872" s="342">
        <f>I873</f>
        <v>0</v>
      </c>
      <c r="J872" s="342">
        <f>J873</f>
        <v>0</v>
      </c>
      <c r="K872" s="342">
        <f>K873</f>
        <v>0</v>
      </c>
      <c r="L872" s="44"/>
      <c r="M872" s="44"/>
      <c r="N872" s="39"/>
      <c r="O872" s="242"/>
    </row>
    <row r="873" spans="1:18" ht="30" hidden="1" customHeight="1" x14ac:dyDescent="0.25">
      <c r="A873" s="221"/>
      <c r="B873" s="221"/>
      <c r="C873" s="221"/>
      <c r="D873" s="221"/>
      <c r="E873" s="218"/>
      <c r="F873" s="52" t="s">
        <v>126</v>
      </c>
      <c r="G873" s="227" t="s">
        <v>446</v>
      </c>
      <c r="H873" s="52" t="s">
        <v>125</v>
      </c>
      <c r="I873" s="342">
        <v>0</v>
      </c>
      <c r="J873" s="342">
        <f>K873-I873</f>
        <v>0</v>
      </c>
      <c r="K873" s="342">
        <v>0</v>
      </c>
      <c r="L873" s="44"/>
      <c r="M873" s="44"/>
      <c r="N873" s="39"/>
      <c r="O873" s="242"/>
    </row>
    <row r="874" spans="1:18" ht="30" hidden="1" customHeight="1" x14ac:dyDescent="0.25">
      <c r="A874" s="221"/>
      <c r="B874" s="221"/>
      <c r="C874" s="221"/>
      <c r="D874" s="221"/>
      <c r="E874" s="218" t="s">
        <v>127</v>
      </c>
      <c r="F874" s="52"/>
      <c r="G874" s="227" t="s">
        <v>446</v>
      </c>
      <c r="H874" s="52" t="s">
        <v>128</v>
      </c>
      <c r="I874" s="342">
        <f>I875</f>
        <v>0</v>
      </c>
      <c r="J874" s="342">
        <f>J875</f>
        <v>0</v>
      </c>
      <c r="K874" s="342">
        <f>K875</f>
        <v>0</v>
      </c>
      <c r="L874" s="44"/>
      <c r="M874" s="44"/>
      <c r="N874" s="39"/>
      <c r="O874" s="242"/>
    </row>
    <row r="875" spans="1:18" ht="30" hidden="1" customHeight="1" x14ac:dyDescent="0.25">
      <c r="A875" s="221"/>
      <c r="B875" s="221"/>
      <c r="C875" s="221"/>
      <c r="D875" s="221"/>
      <c r="E875" s="218"/>
      <c r="F875" s="52" t="s">
        <v>129</v>
      </c>
      <c r="G875" s="227" t="s">
        <v>446</v>
      </c>
      <c r="H875" s="52" t="s">
        <v>128</v>
      </c>
      <c r="I875" s="342">
        <v>0</v>
      </c>
      <c r="J875" s="342">
        <f>K875-I875</f>
        <v>0</v>
      </c>
      <c r="K875" s="342">
        <v>0</v>
      </c>
      <c r="L875" s="44"/>
      <c r="M875" s="44"/>
      <c r="N875" s="39"/>
      <c r="O875" s="242"/>
    </row>
    <row r="876" spans="1:18" ht="30" hidden="1" customHeight="1" x14ac:dyDescent="0.25">
      <c r="A876" s="221"/>
      <c r="B876" s="221"/>
      <c r="C876" s="221"/>
      <c r="D876" s="221"/>
      <c r="E876" s="218" t="s">
        <v>130</v>
      </c>
      <c r="F876" s="52"/>
      <c r="G876" s="227" t="s">
        <v>446</v>
      </c>
      <c r="H876" s="52" t="s">
        <v>131</v>
      </c>
      <c r="I876" s="342">
        <f>I877</f>
        <v>0</v>
      </c>
      <c r="J876" s="342">
        <f>J877</f>
        <v>0</v>
      </c>
      <c r="K876" s="342">
        <f>K877</f>
        <v>0</v>
      </c>
      <c r="L876" s="44"/>
      <c r="M876" s="44"/>
      <c r="N876" s="39"/>
      <c r="O876" s="242"/>
    </row>
    <row r="877" spans="1:18" ht="30" hidden="1" customHeight="1" x14ac:dyDescent="0.25">
      <c r="A877" s="221"/>
      <c r="B877" s="221"/>
      <c r="C877" s="221"/>
      <c r="D877" s="221"/>
      <c r="E877" s="218"/>
      <c r="F877" s="52" t="s">
        <v>132</v>
      </c>
      <c r="G877" s="227" t="s">
        <v>446</v>
      </c>
      <c r="H877" s="52" t="s">
        <v>131</v>
      </c>
      <c r="I877" s="342">
        <v>0</v>
      </c>
      <c r="J877" s="342">
        <f>K877-I877</f>
        <v>0</v>
      </c>
      <c r="K877" s="342">
        <v>0</v>
      </c>
      <c r="L877" s="44"/>
      <c r="M877" s="44"/>
      <c r="N877" s="39"/>
      <c r="O877" s="242"/>
    </row>
    <row r="878" spans="1:18" ht="30" hidden="1" customHeight="1" x14ac:dyDescent="0.25">
      <c r="A878" s="221"/>
      <c r="B878" s="221"/>
      <c r="C878" s="221"/>
      <c r="D878" s="221">
        <v>3222</v>
      </c>
      <c r="E878" s="221"/>
      <c r="F878" s="58"/>
      <c r="G878" s="227" t="s">
        <v>446</v>
      </c>
      <c r="H878" s="52" t="s">
        <v>29</v>
      </c>
      <c r="I878" s="342">
        <f>I879+I881</f>
        <v>0</v>
      </c>
      <c r="J878" s="342">
        <f>J879+J881</f>
        <v>0</v>
      </c>
      <c r="K878" s="342">
        <f>K879+K881</f>
        <v>0</v>
      </c>
      <c r="L878" s="44"/>
      <c r="M878" s="44"/>
      <c r="N878" s="39"/>
      <c r="O878" s="242"/>
    </row>
    <row r="879" spans="1:18" ht="30" hidden="1" customHeight="1" x14ac:dyDescent="0.25">
      <c r="A879" s="221"/>
      <c r="B879" s="221"/>
      <c r="C879" s="221"/>
      <c r="D879" s="221"/>
      <c r="E879" s="218" t="s">
        <v>136</v>
      </c>
      <c r="F879" s="52"/>
      <c r="G879" s="227" t="s">
        <v>446</v>
      </c>
      <c r="H879" s="52" t="s">
        <v>137</v>
      </c>
      <c r="I879" s="342">
        <f>I880</f>
        <v>0</v>
      </c>
      <c r="J879" s="342">
        <f>J880</f>
        <v>0</v>
      </c>
      <c r="K879" s="342">
        <f>K880</f>
        <v>0</v>
      </c>
      <c r="L879" s="44"/>
      <c r="M879" s="44"/>
      <c r="N879" s="39"/>
      <c r="O879" s="242"/>
    </row>
    <row r="880" spans="1:18" ht="30" hidden="1" customHeight="1" x14ac:dyDescent="0.25">
      <c r="A880" s="221"/>
      <c r="B880" s="221"/>
      <c r="C880" s="221"/>
      <c r="D880" s="221"/>
      <c r="E880" s="218"/>
      <c r="F880" s="52" t="s">
        <v>138</v>
      </c>
      <c r="G880" s="227" t="s">
        <v>446</v>
      </c>
      <c r="H880" s="52" t="s">
        <v>137</v>
      </c>
      <c r="I880" s="342">
        <v>0</v>
      </c>
      <c r="J880" s="342">
        <f>K880-I880</f>
        <v>0</v>
      </c>
      <c r="K880" s="342">
        <v>0</v>
      </c>
      <c r="L880" s="44"/>
      <c r="M880" s="44"/>
      <c r="N880" s="39"/>
      <c r="O880" s="242"/>
    </row>
    <row r="881" spans="1:18" s="72" customFormat="1" ht="30" hidden="1" customHeight="1" x14ac:dyDescent="0.25">
      <c r="A881" s="221"/>
      <c r="B881" s="221"/>
      <c r="C881" s="221"/>
      <c r="D881" s="221"/>
      <c r="E881" s="218" t="s">
        <v>139</v>
      </c>
      <c r="F881" s="52"/>
      <c r="G881" s="227" t="s">
        <v>446</v>
      </c>
      <c r="H881" s="52" t="s">
        <v>140</v>
      </c>
      <c r="I881" s="342">
        <f>I882</f>
        <v>0</v>
      </c>
      <c r="J881" s="342">
        <f>J882</f>
        <v>0</v>
      </c>
      <c r="K881" s="342">
        <f>K882</f>
        <v>0</v>
      </c>
      <c r="L881" s="70"/>
      <c r="M881" s="70"/>
      <c r="N881" s="39"/>
      <c r="O881" s="242"/>
      <c r="P881" s="71"/>
    </row>
    <row r="882" spans="1:18" s="72" customFormat="1" ht="30" hidden="1" customHeight="1" x14ac:dyDescent="0.25">
      <c r="A882" s="221"/>
      <c r="B882" s="221"/>
      <c r="C882" s="221"/>
      <c r="D882" s="221"/>
      <c r="E882" s="218"/>
      <c r="F882" s="52" t="s">
        <v>141</v>
      </c>
      <c r="G882" s="227" t="s">
        <v>446</v>
      </c>
      <c r="H882" s="52" t="s">
        <v>140</v>
      </c>
      <c r="I882" s="342">
        <v>0</v>
      </c>
      <c r="J882" s="342">
        <f>K882-I882</f>
        <v>0</v>
      </c>
      <c r="K882" s="342">
        <v>0</v>
      </c>
      <c r="L882" s="70"/>
      <c r="M882" s="70"/>
      <c r="N882" s="39"/>
      <c r="O882" s="242"/>
      <c r="P882" s="71"/>
    </row>
    <row r="883" spans="1:18" ht="30" hidden="1" customHeight="1" x14ac:dyDescent="0.25">
      <c r="A883" s="221"/>
      <c r="B883" s="221"/>
      <c r="C883" s="221"/>
      <c r="D883" s="222">
        <v>3223</v>
      </c>
      <c r="E883" s="222"/>
      <c r="F883" s="73"/>
      <c r="G883" s="227" t="s">
        <v>446</v>
      </c>
      <c r="H883" s="69" t="s">
        <v>30</v>
      </c>
      <c r="I883" s="342">
        <f>I884+I887+I889</f>
        <v>0</v>
      </c>
      <c r="J883" s="342">
        <f>J884+J887+J889</f>
        <v>0</v>
      </c>
      <c r="K883" s="342">
        <f>K884+K887+K889</f>
        <v>0</v>
      </c>
      <c r="L883" s="44"/>
      <c r="M883" s="44"/>
      <c r="N883" s="39"/>
      <c r="O883" s="242"/>
    </row>
    <row r="884" spans="1:18" ht="30" hidden="1" customHeight="1" x14ac:dyDescent="0.25">
      <c r="A884" s="221"/>
      <c r="B884" s="221"/>
      <c r="C884" s="221"/>
      <c r="D884" s="222"/>
      <c r="E884" s="218" t="s">
        <v>142</v>
      </c>
      <c r="F884" s="52"/>
      <c r="G884" s="227" t="s">
        <v>446</v>
      </c>
      <c r="H884" s="52" t="s">
        <v>143</v>
      </c>
      <c r="I884" s="342">
        <f>I885+I886</f>
        <v>0</v>
      </c>
      <c r="J884" s="342">
        <f>J885+J886</f>
        <v>0</v>
      </c>
      <c r="K884" s="342">
        <f>K885+K886</f>
        <v>0</v>
      </c>
      <c r="L884" s="44"/>
      <c r="M884" s="44"/>
      <c r="N884" s="39"/>
      <c r="O884" s="242"/>
    </row>
    <row r="885" spans="1:18" ht="30" hidden="1" customHeight="1" x14ac:dyDescent="0.25">
      <c r="A885" s="221"/>
      <c r="B885" s="221"/>
      <c r="C885" s="221"/>
      <c r="D885" s="222"/>
      <c r="E885" s="218"/>
      <c r="F885" s="52" t="s">
        <v>144</v>
      </c>
      <c r="G885" s="227" t="s">
        <v>446</v>
      </c>
      <c r="H885" s="52" t="s">
        <v>143</v>
      </c>
      <c r="I885" s="342">
        <v>0</v>
      </c>
      <c r="J885" s="342">
        <f>K885-I885</f>
        <v>0</v>
      </c>
      <c r="K885" s="342">
        <v>0</v>
      </c>
      <c r="L885" s="44"/>
      <c r="M885" s="44"/>
      <c r="N885" s="39"/>
      <c r="O885" s="242"/>
    </row>
    <row r="886" spans="1:18" ht="30" hidden="1" customHeight="1" x14ac:dyDescent="0.25">
      <c r="A886" s="221"/>
      <c r="B886" s="221"/>
      <c r="C886" s="221"/>
      <c r="D886" s="222"/>
      <c r="E886" s="218"/>
      <c r="F886" s="52" t="s">
        <v>145</v>
      </c>
      <c r="G886" s="227" t="s">
        <v>446</v>
      </c>
      <c r="H886" s="52" t="s">
        <v>325</v>
      </c>
      <c r="I886" s="342">
        <v>0</v>
      </c>
      <c r="J886" s="342">
        <f>K886-I886</f>
        <v>0</v>
      </c>
      <c r="K886" s="342">
        <v>0</v>
      </c>
      <c r="L886" s="44"/>
      <c r="M886" s="44"/>
      <c r="N886" s="39"/>
      <c r="O886" s="242"/>
    </row>
    <row r="887" spans="1:18" ht="30" hidden="1" customHeight="1" x14ac:dyDescent="0.25">
      <c r="A887" s="221"/>
      <c r="B887" s="221"/>
      <c r="C887" s="221"/>
      <c r="D887" s="222"/>
      <c r="E887" s="218" t="s">
        <v>147</v>
      </c>
      <c r="F887" s="52"/>
      <c r="G887" s="227" t="s">
        <v>446</v>
      </c>
      <c r="H887" s="52" t="s">
        <v>148</v>
      </c>
      <c r="I887" s="342">
        <f>I888</f>
        <v>0</v>
      </c>
      <c r="J887" s="342">
        <f>J888</f>
        <v>0</v>
      </c>
      <c r="K887" s="342">
        <f>K888</f>
        <v>0</v>
      </c>
      <c r="L887" s="44"/>
      <c r="M887" s="44"/>
      <c r="N887" s="39"/>
      <c r="O887" s="242"/>
    </row>
    <row r="888" spans="1:18" ht="30" hidden="1" customHeight="1" x14ac:dyDescent="0.25">
      <c r="A888" s="221"/>
      <c r="B888" s="221"/>
      <c r="C888" s="221"/>
      <c r="D888" s="222"/>
      <c r="E888" s="218"/>
      <c r="F888" s="52" t="s">
        <v>149</v>
      </c>
      <c r="G888" s="227" t="s">
        <v>446</v>
      </c>
      <c r="H888" s="52" t="s">
        <v>148</v>
      </c>
      <c r="I888" s="342">
        <v>0</v>
      </c>
      <c r="J888" s="342">
        <f>K888-I888</f>
        <v>0</v>
      </c>
      <c r="K888" s="342">
        <v>0</v>
      </c>
      <c r="L888" s="44"/>
      <c r="M888" s="44"/>
      <c r="N888" s="39"/>
      <c r="O888" s="242"/>
    </row>
    <row r="889" spans="1:18" ht="30" hidden="1" customHeight="1" x14ac:dyDescent="0.25">
      <c r="A889" s="221"/>
      <c r="B889" s="221"/>
      <c r="C889" s="221"/>
      <c r="D889" s="222"/>
      <c r="E889" s="218" t="s">
        <v>150</v>
      </c>
      <c r="F889" s="52"/>
      <c r="G889" s="227" t="s">
        <v>446</v>
      </c>
      <c r="H889" s="52" t="s">
        <v>151</v>
      </c>
      <c r="I889" s="342">
        <f>I890</f>
        <v>0</v>
      </c>
      <c r="J889" s="342">
        <f>J890</f>
        <v>0</v>
      </c>
      <c r="K889" s="342">
        <f>K890</f>
        <v>0</v>
      </c>
      <c r="L889" s="44"/>
      <c r="M889" s="44"/>
      <c r="N889" s="39"/>
      <c r="O889" s="242"/>
    </row>
    <row r="890" spans="1:18" ht="30" hidden="1" customHeight="1" x14ac:dyDescent="0.25">
      <c r="A890" s="221"/>
      <c r="B890" s="221"/>
      <c r="C890" s="221"/>
      <c r="D890" s="222"/>
      <c r="E890" s="218"/>
      <c r="F890" s="52" t="s">
        <v>152</v>
      </c>
      <c r="G890" s="227" t="s">
        <v>446</v>
      </c>
      <c r="H890" s="52" t="s">
        <v>151</v>
      </c>
      <c r="I890" s="342">
        <v>0</v>
      </c>
      <c r="J890" s="342">
        <f>K890-I890</f>
        <v>0</v>
      </c>
      <c r="K890" s="342">
        <v>0</v>
      </c>
      <c r="L890" s="44"/>
      <c r="M890" s="44"/>
      <c r="N890" s="39"/>
      <c r="O890" s="242"/>
    </row>
    <row r="891" spans="1:18" s="195" customFormat="1" ht="30" hidden="1" customHeight="1" x14ac:dyDescent="0.25">
      <c r="A891" s="219"/>
      <c r="B891" s="219"/>
      <c r="C891" s="219">
        <v>323</v>
      </c>
      <c r="D891" s="219"/>
      <c r="E891" s="219"/>
      <c r="F891" s="56"/>
      <c r="G891" s="227"/>
      <c r="H891" s="57" t="s">
        <v>34</v>
      </c>
      <c r="I891" s="341">
        <f>I892+I901+I904+I907+I915+I922+I925</f>
        <v>0</v>
      </c>
      <c r="J891" s="341">
        <f>J892+J901+J904+J907+J915+J922+J925</f>
        <v>0</v>
      </c>
      <c r="K891" s="341">
        <f>K892+K901+K904+K907+K915+K922+K925</f>
        <v>0</v>
      </c>
      <c r="L891" s="189"/>
      <c r="M891" s="189"/>
      <c r="N891" s="39"/>
      <c r="O891" s="242"/>
      <c r="P891" s="194"/>
      <c r="Q891" s="194"/>
      <c r="R891" s="194"/>
    </row>
    <row r="892" spans="1:18" ht="30" hidden="1" customHeight="1" x14ac:dyDescent="0.25">
      <c r="A892" s="221"/>
      <c r="B892" s="221"/>
      <c r="C892" s="221"/>
      <c r="D892" s="221">
        <v>3231</v>
      </c>
      <c r="E892" s="221"/>
      <c r="F892" s="58"/>
      <c r="G892" s="227" t="s">
        <v>446</v>
      </c>
      <c r="H892" s="52" t="s">
        <v>359</v>
      </c>
      <c r="I892" s="342">
        <f>I893+I895+I897+I899</f>
        <v>0</v>
      </c>
      <c r="J892" s="342">
        <f t="shared" ref="J892:K892" si="200">J893+J895+J897+J899</f>
        <v>0</v>
      </c>
      <c r="K892" s="342">
        <f t="shared" si="200"/>
        <v>0</v>
      </c>
      <c r="L892" s="44"/>
      <c r="M892" s="44"/>
      <c r="N892" s="39"/>
      <c r="O892" s="242"/>
    </row>
    <row r="893" spans="1:18" ht="30" hidden="1" customHeight="1" x14ac:dyDescent="0.25">
      <c r="A893" s="221"/>
      <c r="B893" s="221"/>
      <c r="C893" s="221"/>
      <c r="D893" s="221"/>
      <c r="E893" s="218" t="s">
        <v>168</v>
      </c>
      <c r="F893" s="52"/>
      <c r="G893" s="227" t="s">
        <v>446</v>
      </c>
      <c r="H893" s="52" t="s">
        <v>169</v>
      </c>
      <c r="I893" s="342">
        <f>I894</f>
        <v>0</v>
      </c>
      <c r="J893" s="342">
        <f>J894</f>
        <v>0</v>
      </c>
      <c r="K893" s="342">
        <f>K894</f>
        <v>0</v>
      </c>
      <c r="L893" s="44"/>
      <c r="M893" s="44"/>
      <c r="N893" s="39"/>
      <c r="O893" s="242"/>
    </row>
    <row r="894" spans="1:18" ht="30" hidden="1" customHeight="1" x14ac:dyDescent="0.25">
      <c r="A894" s="221"/>
      <c r="B894" s="221"/>
      <c r="C894" s="221"/>
      <c r="D894" s="221"/>
      <c r="E894" s="218"/>
      <c r="F894" s="52" t="s">
        <v>170</v>
      </c>
      <c r="G894" s="227" t="s">
        <v>446</v>
      </c>
      <c r="H894" s="52" t="s">
        <v>169</v>
      </c>
      <c r="I894" s="342">
        <v>0</v>
      </c>
      <c r="J894" s="342">
        <f>K894-I894</f>
        <v>0</v>
      </c>
      <c r="K894" s="342">
        <v>0</v>
      </c>
      <c r="L894" s="44"/>
      <c r="M894" s="44"/>
      <c r="N894" s="39"/>
      <c r="O894" s="242"/>
    </row>
    <row r="895" spans="1:18" ht="30" hidden="1" customHeight="1" x14ac:dyDescent="0.25">
      <c r="A895" s="221"/>
      <c r="B895" s="221"/>
      <c r="C895" s="221"/>
      <c r="D895" s="221"/>
      <c r="E895" s="218" t="s">
        <v>171</v>
      </c>
      <c r="F895" s="52"/>
      <c r="G895" s="227" t="s">
        <v>446</v>
      </c>
      <c r="H895" s="52" t="s">
        <v>172</v>
      </c>
      <c r="I895" s="342">
        <f>I896</f>
        <v>0</v>
      </c>
      <c r="J895" s="342">
        <f>J896</f>
        <v>0</v>
      </c>
      <c r="K895" s="342">
        <f>K896</f>
        <v>0</v>
      </c>
      <c r="L895" s="44"/>
      <c r="M895" s="44"/>
      <c r="N895" s="39"/>
      <c r="O895" s="242"/>
    </row>
    <row r="896" spans="1:18" ht="30" hidden="1" customHeight="1" x14ac:dyDescent="0.25">
      <c r="A896" s="221"/>
      <c r="B896" s="221"/>
      <c r="C896" s="221"/>
      <c r="D896" s="221"/>
      <c r="E896" s="218"/>
      <c r="F896" s="52" t="s">
        <v>173</v>
      </c>
      <c r="G896" s="227" t="s">
        <v>446</v>
      </c>
      <c r="H896" s="52" t="s">
        <v>172</v>
      </c>
      <c r="I896" s="342">
        <v>0</v>
      </c>
      <c r="J896" s="342">
        <f>K896-I896</f>
        <v>0</v>
      </c>
      <c r="K896" s="342">
        <v>0</v>
      </c>
      <c r="L896" s="44"/>
      <c r="M896" s="44"/>
      <c r="N896" s="39"/>
      <c r="O896" s="242"/>
    </row>
    <row r="897" spans="1:15" ht="30" hidden="1" customHeight="1" x14ac:dyDescent="0.25">
      <c r="A897" s="221"/>
      <c r="B897" s="221"/>
      <c r="C897" s="221"/>
      <c r="D897" s="221"/>
      <c r="E897" s="218" t="s">
        <v>174</v>
      </c>
      <c r="F897" s="52"/>
      <c r="G897" s="227" t="s">
        <v>446</v>
      </c>
      <c r="H897" s="52" t="s">
        <v>175</v>
      </c>
      <c r="I897" s="342">
        <f>I898</f>
        <v>0</v>
      </c>
      <c r="J897" s="342">
        <f>J898</f>
        <v>0</v>
      </c>
      <c r="K897" s="342">
        <f>K898</f>
        <v>0</v>
      </c>
      <c r="L897" s="44"/>
      <c r="M897" s="44"/>
      <c r="N897" s="39"/>
      <c r="O897" s="242"/>
    </row>
    <row r="898" spans="1:15" ht="30" hidden="1" customHeight="1" x14ac:dyDescent="0.25">
      <c r="A898" s="221"/>
      <c r="B898" s="221"/>
      <c r="C898" s="221"/>
      <c r="D898" s="221"/>
      <c r="E898" s="218"/>
      <c r="F898" s="52" t="s">
        <v>176</v>
      </c>
      <c r="G898" s="227" t="s">
        <v>446</v>
      </c>
      <c r="H898" s="52" t="s">
        <v>175</v>
      </c>
      <c r="I898" s="342">
        <v>0</v>
      </c>
      <c r="J898" s="342">
        <f>K898-I898</f>
        <v>0</v>
      </c>
      <c r="K898" s="342">
        <v>0</v>
      </c>
      <c r="L898" s="44"/>
      <c r="M898" s="44"/>
      <c r="N898" s="39"/>
      <c r="O898" s="242"/>
    </row>
    <row r="899" spans="1:15" ht="30" hidden="1" customHeight="1" x14ac:dyDescent="0.25">
      <c r="A899" s="221"/>
      <c r="B899" s="221"/>
      <c r="C899" s="221"/>
      <c r="D899" s="221"/>
      <c r="E899" s="218" t="s">
        <v>177</v>
      </c>
      <c r="F899" s="52"/>
      <c r="G899" s="227" t="s">
        <v>446</v>
      </c>
      <c r="H899" s="52" t="s">
        <v>178</v>
      </c>
      <c r="I899" s="342">
        <f>I900</f>
        <v>0</v>
      </c>
      <c r="J899" s="342">
        <f>J900</f>
        <v>0</v>
      </c>
      <c r="K899" s="342">
        <f>K900</f>
        <v>0</v>
      </c>
      <c r="L899" s="44"/>
      <c r="M899" s="44"/>
      <c r="N899" s="39"/>
      <c r="O899" s="242"/>
    </row>
    <row r="900" spans="1:15" ht="30" hidden="1" customHeight="1" x14ac:dyDescent="0.25">
      <c r="A900" s="221"/>
      <c r="B900" s="221"/>
      <c r="C900" s="221"/>
      <c r="D900" s="221"/>
      <c r="E900" s="218"/>
      <c r="F900" s="52" t="s">
        <v>179</v>
      </c>
      <c r="G900" s="227" t="s">
        <v>446</v>
      </c>
      <c r="H900" s="52" t="s">
        <v>178</v>
      </c>
      <c r="I900" s="342">
        <v>0</v>
      </c>
      <c r="J900" s="342">
        <f>K900-I900</f>
        <v>0</v>
      </c>
      <c r="K900" s="342">
        <v>0</v>
      </c>
      <c r="L900" s="44"/>
      <c r="M900" s="44"/>
      <c r="N900" s="39"/>
      <c r="O900" s="242"/>
    </row>
    <row r="901" spans="1:15" ht="30" hidden="1" customHeight="1" x14ac:dyDescent="0.25">
      <c r="A901" s="221"/>
      <c r="B901" s="221"/>
      <c r="C901" s="221"/>
      <c r="D901" s="221">
        <v>3232</v>
      </c>
      <c r="E901" s="221"/>
      <c r="F901" s="58"/>
      <c r="G901" s="227" t="s">
        <v>446</v>
      </c>
      <c r="H901" s="52" t="s">
        <v>36</v>
      </c>
      <c r="I901" s="342">
        <f t="shared" ref="I901:K902" si="201">I902</f>
        <v>0</v>
      </c>
      <c r="J901" s="342">
        <f t="shared" si="201"/>
        <v>0</v>
      </c>
      <c r="K901" s="342">
        <f t="shared" si="201"/>
        <v>0</v>
      </c>
      <c r="L901" s="44"/>
      <c r="M901" s="44"/>
      <c r="N901" s="39"/>
      <c r="O901" s="242"/>
    </row>
    <row r="902" spans="1:15" ht="30" hidden="1" customHeight="1" x14ac:dyDescent="0.25">
      <c r="A902" s="221"/>
      <c r="B902" s="221"/>
      <c r="C902" s="221"/>
      <c r="D902" s="221"/>
      <c r="E902" s="218" t="s">
        <v>180</v>
      </c>
      <c r="F902" s="52"/>
      <c r="G902" s="227" t="s">
        <v>446</v>
      </c>
      <c r="H902" s="52" t="s">
        <v>381</v>
      </c>
      <c r="I902" s="342">
        <f t="shared" si="201"/>
        <v>0</v>
      </c>
      <c r="J902" s="342">
        <f t="shared" si="201"/>
        <v>0</v>
      </c>
      <c r="K902" s="342">
        <f t="shared" si="201"/>
        <v>0</v>
      </c>
      <c r="L902" s="44"/>
      <c r="M902" s="44"/>
      <c r="N902" s="39"/>
      <c r="O902" s="242"/>
    </row>
    <row r="903" spans="1:15" ht="30" hidden="1" customHeight="1" x14ac:dyDescent="0.25">
      <c r="A903" s="221"/>
      <c r="B903" s="221"/>
      <c r="C903" s="221"/>
      <c r="D903" s="221"/>
      <c r="E903" s="218"/>
      <c r="F903" s="52" t="s">
        <v>182</v>
      </c>
      <c r="G903" s="227" t="s">
        <v>446</v>
      </c>
      <c r="H903" s="52" t="s">
        <v>181</v>
      </c>
      <c r="I903" s="342">
        <v>0</v>
      </c>
      <c r="J903" s="342">
        <f>K903-I903</f>
        <v>0</v>
      </c>
      <c r="K903" s="342">
        <v>0</v>
      </c>
      <c r="L903" s="44"/>
      <c r="M903" s="44"/>
      <c r="N903" s="39"/>
      <c r="O903" s="242"/>
    </row>
    <row r="904" spans="1:15" ht="30" hidden="1" customHeight="1" x14ac:dyDescent="0.25">
      <c r="A904" s="221"/>
      <c r="B904" s="221"/>
      <c r="C904" s="221"/>
      <c r="D904" s="221">
        <v>3233</v>
      </c>
      <c r="E904" s="221"/>
      <c r="F904" s="58"/>
      <c r="G904" s="227" t="s">
        <v>446</v>
      </c>
      <c r="H904" s="52" t="s">
        <v>37</v>
      </c>
      <c r="I904" s="342">
        <f t="shared" ref="I904:K905" si="202">I905</f>
        <v>0</v>
      </c>
      <c r="J904" s="342">
        <f t="shared" si="202"/>
        <v>0</v>
      </c>
      <c r="K904" s="342">
        <f t="shared" si="202"/>
        <v>0</v>
      </c>
      <c r="L904" s="44"/>
      <c r="M904" s="44"/>
      <c r="N904" s="39"/>
      <c r="O904" s="242"/>
    </row>
    <row r="905" spans="1:15" ht="30" hidden="1" customHeight="1" x14ac:dyDescent="0.25">
      <c r="A905" s="221"/>
      <c r="B905" s="221"/>
      <c r="C905" s="221"/>
      <c r="D905" s="221"/>
      <c r="E905" s="218" t="s">
        <v>183</v>
      </c>
      <c r="F905" s="52"/>
      <c r="G905" s="227" t="s">
        <v>446</v>
      </c>
      <c r="H905" s="52" t="s">
        <v>184</v>
      </c>
      <c r="I905" s="342">
        <f t="shared" si="202"/>
        <v>0</v>
      </c>
      <c r="J905" s="342">
        <f t="shared" si="202"/>
        <v>0</v>
      </c>
      <c r="K905" s="342">
        <f t="shared" si="202"/>
        <v>0</v>
      </c>
      <c r="L905" s="44"/>
      <c r="M905" s="44"/>
      <c r="N905" s="39"/>
      <c r="O905" s="242"/>
    </row>
    <row r="906" spans="1:15" ht="30" hidden="1" customHeight="1" x14ac:dyDescent="0.25">
      <c r="A906" s="221"/>
      <c r="B906" s="221"/>
      <c r="C906" s="221"/>
      <c r="D906" s="221"/>
      <c r="E906" s="218"/>
      <c r="F906" s="52" t="s">
        <v>185</v>
      </c>
      <c r="G906" s="227" t="s">
        <v>446</v>
      </c>
      <c r="H906" s="52" t="s">
        <v>184</v>
      </c>
      <c r="I906" s="342">
        <v>0</v>
      </c>
      <c r="J906" s="342">
        <f>K906-I906</f>
        <v>0</v>
      </c>
      <c r="K906" s="342">
        <v>0</v>
      </c>
      <c r="L906" s="44"/>
      <c r="M906" s="44"/>
      <c r="N906" s="39"/>
      <c r="O906" s="242"/>
    </row>
    <row r="907" spans="1:15" ht="30" hidden="1" customHeight="1" x14ac:dyDescent="0.25">
      <c r="A907" s="221"/>
      <c r="B907" s="221"/>
      <c r="C907" s="221"/>
      <c r="D907" s="221">
        <v>3234</v>
      </c>
      <c r="E907" s="221"/>
      <c r="F907" s="58"/>
      <c r="G907" s="227" t="s">
        <v>446</v>
      </c>
      <c r="H907" s="52" t="s">
        <v>360</v>
      </c>
      <c r="I907" s="342">
        <f>I908+I910+I912</f>
        <v>0</v>
      </c>
      <c r="J907" s="342">
        <f>J908+J910+J912</f>
        <v>0</v>
      </c>
      <c r="K907" s="342">
        <f>K908+K910+K912</f>
        <v>0</v>
      </c>
      <c r="L907" s="44"/>
      <c r="M907" s="44"/>
      <c r="N907" s="39"/>
      <c r="O907" s="242"/>
    </row>
    <row r="908" spans="1:15" ht="30" hidden="1" customHeight="1" x14ac:dyDescent="0.25">
      <c r="A908" s="221"/>
      <c r="B908" s="221"/>
      <c r="C908" s="221"/>
      <c r="D908" s="221"/>
      <c r="E908" s="218" t="s">
        <v>186</v>
      </c>
      <c r="F908" s="52"/>
      <c r="G908" s="227" t="s">
        <v>446</v>
      </c>
      <c r="H908" s="52" t="s">
        <v>187</v>
      </c>
      <c r="I908" s="342">
        <f>I909</f>
        <v>0</v>
      </c>
      <c r="J908" s="342">
        <f>J909</f>
        <v>0</v>
      </c>
      <c r="K908" s="342">
        <f>K909</f>
        <v>0</v>
      </c>
      <c r="L908" s="44"/>
      <c r="M908" s="44"/>
      <c r="N908" s="39"/>
      <c r="O908" s="242"/>
    </row>
    <row r="909" spans="1:15" ht="30" hidden="1" customHeight="1" x14ac:dyDescent="0.25">
      <c r="A909" s="221"/>
      <c r="B909" s="221"/>
      <c r="C909" s="221"/>
      <c r="D909" s="221"/>
      <c r="E909" s="218"/>
      <c r="F909" s="52" t="s">
        <v>188</v>
      </c>
      <c r="G909" s="227" t="s">
        <v>446</v>
      </c>
      <c r="H909" s="52" t="s">
        <v>187</v>
      </c>
      <c r="I909" s="342">
        <v>0</v>
      </c>
      <c r="J909" s="342">
        <f>K909-I909</f>
        <v>0</v>
      </c>
      <c r="K909" s="342">
        <v>0</v>
      </c>
      <c r="L909" s="44"/>
      <c r="M909" s="44"/>
      <c r="N909" s="39"/>
      <c r="O909" s="242"/>
    </row>
    <row r="910" spans="1:15" ht="30" hidden="1" customHeight="1" x14ac:dyDescent="0.25">
      <c r="A910" s="221"/>
      <c r="B910" s="221"/>
      <c r="C910" s="221"/>
      <c r="D910" s="221"/>
      <c r="E910" s="218" t="s">
        <v>189</v>
      </c>
      <c r="F910" s="52"/>
      <c r="G910" s="227" t="s">
        <v>446</v>
      </c>
      <c r="H910" s="52" t="s">
        <v>190</v>
      </c>
      <c r="I910" s="342">
        <f>I911</f>
        <v>0</v>
      </c>
      <c r="J910" s="342">
        <f>J911</f>
        <v>0</v>
      </c>
      <c r="K910" s="342">
        <f>K911</f>
        <v>0</v>
      </c>
      <c r="L910" s="44"/>
      <c r="M910" s="44"/>
      <c r="N910" s="39"/>
      <c r="O910" s="242"/>
    </row>
    <row r="911" spans="1:15" ht="30" hidden="1" customHeight="1" x14ac:dyDescent="0.25">
      <c r="A911" s="221"/>
      <c r="B911" s="221"/>
      <c r="C911" s="221"/>
      <c r="D911" s="221"/>
      <c r="E911" s="218"/>
      <c r="F911" s="52" t="s">
        <v>191</v>
      </c>
      <c r="G911" s="227" t="s">
        <v>446</v>
      </c>
      <c r="H911" s="52" t="s">
        <v>190</v>
      </c>
      <c r="I911" s="342">
        <v>0</v>
      </c>
      <c r="J911" s="342">
        <f>K911-I911</f>
        <v>0</v>
      </c>
      <c r="K911" s="342">
        <v>0</v>
      </c>
      <c r="L911" s="44"/>
      <c r="M911" s="44"/>
      <c r="N911" s="39"/>
      <c r="O911" s="242"/>
    </row>
    <row r="912" spans="1:15" ht="30" hidden="1" customHeight="1" x14ac:dyDescent="0.25">
      <c r="A912" s="221"/>
      <c r="B912" s="221"/>
      <c r="C912" s="221"/>
      <c r="D912" s="221"/>
      <c r="E912" s="218" t="s">
        <v>192</v>
      </c>
      <c r="F912" s="52"/>
      <c r="G912" s="227" t="s">
        <v>446</v>
      </c>
      <c r="H912" s="52" t="s">
        <v>193</v>
      </c>
      <c r="I912" s="342">
        <f>I913+I914</f>
        <v>0</v>
      </c>
      <c r="J912" s="342">
        <f>J913+J914</f>
        <v>0</v>
      </c>
      <c r="K912" s="342">
        <f>K913+K914</f>
        <v>0</v>
      </c>
      <c r="L912" s="44"/>
      <c r="M912" s="44"/>
      <c r="N912" s="39"/>
      <c r="O912" s="242"/>
    </row>
    <row r="913" spans="1:15" ht="30" hidden="1" customHeight="1" x14ac:dyDescent="0.25">
      <c r="A913" s="221"/>
      <c r="B913" s="221"/>
      <c r="C913" s="221"/>
      <c r="D913" s="221"/>
      <c r="E913" s="218"/>
      <c r="F913" s="52" t="s">
        <v>194</v>
      </c>
      <c r="G913" s="227" t="s">
        <v>446</v>
      </c>
      <c r="H913" s="52" t="s">
        <v>193</v>
      </c>
      <c r="I913" s="342">
        <v>0</v>
      </c>
      <c r="J913" s="342">
        <f>K913-I913</f>
        <v>0</v>
      </c>
      <c r="K913" s="342">
        <v>0</v>
      </c>
      <c r="L913" s="44"/>
      <c r="M913" s="44"/>
      <c r="N913" s="39"/>
      <c r="O913" s="242"/>
    </row>
    <row r="914" spans="1:15" ht="30" hidden="1" customHeight="1" x14ac:dyDescent="0.25">
      <c r="A914" s="221"/>
      <c r="B914" s="221"/>
      <c r="C914" s="221"/>
      <c r="D914" s="221"/>
      <c r="E914" s="218"/>
      <c r="F914" s="52" t="s">
        <v>195</v>
      </c>
      <c r="G914" s="227" t="s">
        <v>446</v>
      </c>
      <c r="H914" s="52" t="s">
        <v>196</v>
      </c>
      <c r="I914" s="342">
        <v>0</v>
      </c>
      <c r="J914" s="342">
        <f>K914-I914</f>
        <v>0</v>
      </c>
      <c r="K914" s="342">
        <v>0</v>
      </c>
      <c r="L914" s="44"/>
      <c r="M914" s="44"/>
      <c r="N914" s="39"/>
      <c r="O914" s="242"/>
    </row>
    <row r="915" spans="1:15" ht="30" hidden="1" customHeight="1" x14ac:dyDescent="0.25">
      <c r="A915" s="221"/>
      <c r="B915" s="221"/>
      <c r="C915" s="221"/>
      <c r="D915" s="221">
        <v>3237</v>
      </c>
      <c r="E915" s="221"/>
      <c r="F915" s="58"/>
      <c r="G915" s="227" t="s">
        <v>446</v>
      </c>
      <c r="H915" s="52" t="s">
        <v>209</v>
      </c>
      <c r="I915" s="342">
        <f t="shared" ref="I915:K916" si="203">I916</f>
        <v>0</v>
      </c>
      <c r="J915" s="342">
        <f t="shared" si="203"/>
        <v>0</v>
      </c>
      <c r="K915" s="342">
        <f t="shared" si="203"/>
        <v>0</v>
      </c>
      <c r="L915" s="44"/>
      <c r="M915" s="44"/>
      <c r="N915" s="39"/>
      <c r="O915" s="242"/>
    </row>
    <row r="916" spans="1:15" ht="30" hidden="1" customHeight="1" x14ac:dyDescent="0.25">
      <c r="A916" s="221"/>
      <c r="B916" s="221"/>
      <c r="C916" s="221"/>
      <c r="D916" s="221"/>
      <c r="E916" s="218" t="s">
        <v>210</v>
      </c>
      <c r="F916" s="52"/>
      <c r="G916" s="227" t="s">
        <v>446</v>
      </c>
      <c r="H916" s="52" t="s">
        <v>211</v>
      </c>
      <c r="I916" s="342">
        <f t="shared" si="203"/>
        <v>0</v>
      </c>
      <c r="J916" s="342">
        <f t="shared" si="203"/>
        <v>0</v>
      </c>
      <c r="K916" s="342">
        <f t="shared" si="203"/>
        <v>0</v>
      </c>
      <c r="L916" s="44"/>
      <c r="M916" s="44"/>
      <c r="N916" s="39"/>
      <c r="O916" s="242"/>
    </row>
    <row r="917" spans="1:15" ht="30" hidden="1" customHeight="1" x14ac:dyDescent="0.25">
      <c r="A917" s="221"/>
      <c r="B917" s="221"/>
      <c r="C917" s="221"/>
      <c r="D917" s="221"/>
      <c r="E917" s="218"/>
      <c r="F917" s="52" t="s">
        <v>212</v>
      </c>
      <c r="G917" s="227" t="s">
        <v>446</v>
      </c>
      <c r="H917" s="52" t="s">
        <v>211</v>
      </c>
      <c r="I917" s="342">
        <v>0</v>
      </c>
      <c r="J917" s="342">
        <f>K917-I917</f>
        <v>0</v>
      </c>
      <c r="K917" s="342">
        <v>0</v>
      </c>
      <c r="L917" s="44"/>
      <c r="M917" s="44"/>
      <c r="N917" s="39"/>
      <c r="O917" s="242"/>
    </row>
    <row r="918" spans="1:15" ht="30" hidden="1" customHeight="1" x14ac:dyDescent="0.25">
      <c r="A918" s="221"/>
      <c r="B918" s="221"/>
      <c r="C918" s="221"/>
      <c r="D918" s="221"/>
      <c r="E918" s="218" t="s">
        <v>213</v>
      </c>
      <c r="F918" s="52"/>
      <c r="G918" s="227" t="s">
        <v>446</v>
      </c>
      <c r="H918" s="52" t="s">
        <v>214</v>
      </c>
      <c r="I918" s="342"/>
      <c r="J918" s="342"/>
      <c r="K918" s="342"/>
      <c r="L918" s="44"/>
      <c r="M918" s="44"/>
      <c r="N918" s="39"/>
      <c r="O918" s="242"/>
    </row>
    <row r="919" spans="1:15" ht="30" hidden="1" customHeight="1" x14ac:dyDescent="0.25">
      <c r="A919" s="221"/>
      <c r="B919" s="221"/>
      <c r="C919" s="221"/>
      <c r="D919" s="221"/>
      <c r="E919" s="218"/>
      <c r="F919" s="52" t="s">
        <v>215</v>
      </c>
      <c r="G919" s="227" t="s">
        <v>446</v>
      </c>
      <c r="H919" s="52" t="s">
        <v>214</v>
      </c>
      <c r="I919" s="342"/>
      <c r="J919" s="342"/>
      <c r="K919" s="342"/>
      <c r="L919" s="44"/>
      <c r="M919" s="44"/>
      <c r="N919" s="39"/>
      <c r="O919" s="242"/>
    </row>
    <row r="920" spans="1:15" ht="30" hidden="1" customHeight="1" x14ac:dyDescent="0.25">
      <c r="A920" s="221"/>
      <c r="B920" s="221"/>
      <c r="C920" s="221"/>
      <c r="D920" s="221"/>
      <c r="E920" s="218" t="s">
        <v>216</v>
      </c>
      <c r="F920" s="52"/>
      <c r="G920" s="227" t="s">
        <v>446</v>
      </c>
      <c r="H920" s="52" t="s">
        <v>217</v>
      </c>
      <c r="I920" s="342"/>
      <c r="J920" s="342"/>
      <c r="K920" s="342"/>
      <c r="L920" s="44"/>
      <c r="M920" s="44"/>
      <c r="N920" s="39"/>
      <c r="O920" s="242"/>
    </row>
    <row r="921" spans="1:15" ht="30" hidden="1" customHeight="1" x14ac:dyDescent="0.25">
      <c r="A921" s="221"/>
      <c r="B921" s="221"/>
      <c r="C921" s="221"/>
      <c r="D921" s="221"/>
      <c r="E921" s="218"/>
      <c r="F921" s="52" t="s">
        <v>218</v>
      </c>
      <c r="G921" s="227" t="s">
        <v>446</v>
      </c>
      <c r="H921" s="52" t="s">
        <v>217</v>
      </c>
      <c r="I921" s="342"/>
      <c r="J921" s="342"/>
      <c r="K921" s="342"/>
      <c r="L921" s="44"/>
      <c r="M921" s="44"/>
      <c r="N921" s="39"/>
      <c r="O921" s="242"/>
    </row>
    <row r="922" spans="1:15" ht="30" hidden="1" customHeight="1" x14ac:dyDescent="0.25">
      <c r="A922" s="221"/>
      <c r="B922" s="221"/>
      <c r="C922" s="221"/>
      <c r="D922" s="222">
        <v>3238</v>
      </c>
      <c r="E922" s="222"/>
      <c r="F922" s="73"/>
      <c r="G922" s="227" t="s">
        <v>446</v>
      </c>
      <c r="H922" s="69" t="s">
        <v>41</v>
      </c>
      <c r="I922" s="342">
        <f t="shared" ref="I922:K923" si="204">I923</f>
        <v>0</v>
      </c>
      <c r="J922" s="342">
        <f t="shared" si="204"/>
        <v>0</v>
      </c>
      <c r="K922" s="342">
        <f t="shared" si="204"/>
        <v>0</v>
      </c>
      <c r="L922" s="44"/>
      <c r="M922" s="44"/>
      <c r="N922" s="39"/>
      <c r="O922" s="242"/>
    </row>
    <row r="923" spans="1:15" ht="30" hidden="1" customHeight="1" x14ac:dyDescent="0.25">
      <c r="A923" s="221"/>
      <c r="B923" s="221"/>
      <c r="C923" s="221"/>
      <c r="D923" s="222"/>
      <c r="E923" s="218" t="s">
        <v>220</v>
      </c>
      <c r="F923" s="52"/>
      <c r="G923" s="227" t="s">
        <v>446</v>
      </c>
      <c r="H923" s="52" t="s">
        <v>221</v>
      </c>
      <c r="I923" s="342">
        <f t="shared" si="204"/>
        <v>0</v>
      </c>
      <c r="J923" s="342">
        <f t="shared" si="204"/>
        <v>0</v>
      </c>
      <c r="K923" s="342">
        <f t="shared" si="204"/>
        <v>0</v>
      </c>
      <c r="L923" s="44"/>
      <c r="M923" s="44"/>
      <c r="N923" s="39"/>
      <c r="O923" s="242"/>
    </row>
    <row r="924" spans="1:15" ht="30" hidden="1" customHeight="1" x14ac:dyDescent="0.25">
      <c r="A924" s="221"/>
      <c r="B924" s="221"/>
      <c r="C924" s="221"/>
      <c r="D924" s="222"/>
      <c r="E924" s="218"/>
      <c r="F924" s="52" t="s">
        <v>222</v>
      </c>
      <c r="G924" s="227" t="s">
        <v>446</v>
      </c>
      <c r="H924" s="52" t="s">
        <v>221</v>
      </c>
      <c r="I924" s="342">
        <v>0</v>
      </c>
      <c r="J924" s="342">
        <f>K924-I924</f>
        <v>0</v>
      </c>
      <c r="K924" s="342">
        <v>0</v>
      </c>
      <c r="L924" s="44"/>
      <c r="M924" s="44"/>
      <c r="N924" s="39"/>
      <c r="O924" s="242"/>
    </row>
    <row r="925" spans="1:15" ht="30" hidden="1" customHeight="1" x14ac:dyDescent="0.25">
      <c r="A925" s="221"/>
      <c r="B925" s="221"/>
      <c r="C925" s="221"/>
      <c r="D925" s="222">
        <v>3239</v>
      </c>
      <c r="E925" s="222"/>
      <c r="F925" s="73"/>
      <c r="G925" s="227" t="s">
        <v>446</v>
      </c>
      <c r="H925" s="69" t="s">
        <v>42</v>
      </c>
      <c r="I925" s="342">
        <f>I930</f>
        <v>0</v>
      </c>
      <c r="J925" s="342">
        <f>J930</f>
        <v>0</v>
      </c>
      <c r="K925" s="342">
        <f>K930</f>
        <v>0</v>
      </c>
      <c r="L925" s="44"/>
      <c r="M925" s="44"/>
      <c r="N925" s="39"/>
      <c r="O925" s="242"/>
    </row>
    <row r="926" spans="1:15" ht="30" hidden="1" customHeight="1" x14ac:dyDescent="0.25">
      <c r="A926" s="221"/>
      <c r="B926" s="221"/>
      <c r="C926" s="221"/>
      <c r="D926" s="222"/>
      <c r="E926" s="218" t="s">
        <v>223</v>
      </c>
      <c r="F926" s="52"/>
      <c r="G926" s="227" t="s">
        <v>446</v>
      </c>
      <c r="H926" s="52" t="s">
        <v>224</v>
      </c>
      <c r="I926" s="342"/>
      <c r="J926" s="342"/>
      <c r="K926" s="342"/>
      <c r="L926" s="44"/>
      <c r="M926" s="44"/>
      <c r="N926" s="39"/>
      <c r="O926" s="242"/>
    </row>
    <row r="927" spans="1:15" ht="30" hidden="1" customHeight="1" x14ac:dyDescent="0.25">
      <c r="A927" s="221"/>
      <c r="B927" s="221"/>
      <c r="C927" s="221"/>
      <c r="D927" s="222"/>
      <c r="E927" s="218"/>
      <c r="F927" s="52" t="s">
        <v>225</v>
      </c>
      <c r="G927" s="227" t="s">
        <v>446</v>
      </c>
      <c r="H927" s="52" t="s">
        <v>224</v>
      </c>
      <c r="I927" s="342"/>
      <c r="J927" s="342"/>
      <c r="K927" s="342"/>
      <c r="L927" s="44"/>
      <c r="M927" s="44"/>
      <c r="N927" s="39"/>
      <c r="O927" s="242"/>
    </row>
    <row r="928" spans="1:15" ht="30" hidden="1" customHeight="1" x14ac:dyDescent="0.25">
      <c r="A928" s="221"/>
      <c r="B928" s="221"/>
      <c r="C928" s="221"/>
      <c r="D928" s="222"/>
      <c r="E928" s="218" t="s">
        <v>226</v>
      </c>
      <c r="F928" s="52"/>
      <c r="G928" s="227" t="s">
        <v>446</v>
      </c>
      <c r="H928" s="52" t="s">
        <v>227</v>
      </c>
      <c r="I928" s="342"/>
      <c r="J928" s="342"/>
      <c r="K928" s="342"/>
      <c r="L928" s="44"/>
      <c r="M928" s="44"/>
      <c r="N928" s="39"/>
      <c r="O928" s="242"/>
    </row>
    <row r="929" spans="1:16" ht="30" hidden="1" customHeight="1" x14ac:dyDescent="0.25">
      <c r="A929" s="221"/>
      <c r="B929" s="221"/>
      <c r="C929" s="221"/>
      <c r="D929" s="222"/>
      <c r="E929" s="218"/>
      <c r="F929" s="52" t="s">
        <v>228</v>
      </c>
      <c r="G929" s="227" t="s">
        <v>446</v>
      </c>
      <c r="H929" s="52" t="s">
        <v>227</v>
      </c>
      <c r="I929" s="342"/>
      <c r="J929" s="342"/>
      <c r="K929" s="342"/>
      <c r="L929" s="44"/>
      <c r="M929" s="44"/>
      <c r="N929" s="39"/>
      <c r="O929" s="242"/>
    </row>
    <row r="930" spans="1:16" ht="30" hidden="1" customHeight="1" x14ac:dyDescent="0.25">
      <c r="A930" s="221"/>
      <c r="B930" s="221"/>
      <c r="C930" s="221"/>
      <c r="D930" s="222"/>
      <c r="E930" s="218" t="s">
        <v>229</v>
      </c>
      <c r="F930" s="52"/>
      <c r="G930" s="227" t="s">
        <v>446</v>
      </c>
      <c r="H930" s="52" t="s">
        <v>230</v>
      </c>
      <c r="I930" s="342">
        <f>I931</f>
        <v>0</v>
      </c>
      <c r="J930" s="342">
        <f>J931</f>
        <v>0</v>
      </c>
      <c r="K930" s="342">
        <f>K931</f>
        <v>0</v>
      </c>
      <c r="L930" s="44"/>
      <c r="M930" s="44"/>
      <c r="N930" s="39"/>
      <c r="O930" s="242"/>
    </row>
    <row r="931" spans="1:16" ht="30" hidden="1" customHeight="1" x14ac:dyDescent="0.25">
      <c r="A931" s="221"/>
      <c r="B931" s="221"/>
      <c r="C931" s="221"/>
      <c r="D931" s="222"/>
      <c r="E931" s="218"/>
      <c r="F931" s="52" t="s">
        <v>231</v>
      </c>
      <c r="G931" s="227">
        <v>55</v>
      </c>
      <c r="H931" s="52" t="s">
        <v>230</v>
      </c>
      <c r="I931" s="342">
        <v>0</v>
      </c>
      <c r="J931" s="342">
        <f>K931-I931</f>
        <v>0</v>
      </c>
      <c r="K931" s="342">
        <v>0</v>
      </c>
      <c r="L931" s="44"/>
      <c r="M931" s="44"/>
      <c r="N931" s="39"/>
      <c r="O931" s="242"/>
    </row>
    <row r="932" spans="1:16" ht="30" hidden="1" customHeight="1" x14ac:dyDescent="0.25">
      <c r="A932" s="221"/>
      <c r="B932" s="221"/>
      <c r="C932" s="221"/>
      <c r="D932" s="222"/>
      <c r="E932" s="218" t="s">
        <v>232</v>
      </c>
      <c r="F932" s="52"/>
      <c r="G932" s="227">
        <v>63</v>
      </c>
      <c r="H932" s="52" t="s">
        <v>233</v>
      </c>
      <c r="I932" s="342"/>
      <c r="J932" s="342"/>
      <c r="K932" s="342"/>
      <c r="L932" s="44"/>
      <c r="M932" s="44"/>
      <c r="N932" s="39"/>
      <c r="O932" s="242"/>
    </row>
    <row r="933" spans="1:16" ht="30" hidden="1" customHeight="1" x14ac:dyDescent="0.25">
      <c r="A933" s="221"/>
      <c r="B933" s="221"/>
      <c r="C933" s="221"/>
      <c r="D933" s="222"/>
      <c r="E933" s="218"/>
      <c r="F933" s="52" t="s">
        <v>234</v>
      </c>
      <c r="G933" s="227">
        <v>63</v>
      </c>
      <c r="H933" s="52" t="s">
        <v>233</v>
      </c>
      <c r="I933" s="342"/>
      <c r="J933" s="342"/>
      <c r="K933" s="342"/>
      <c r="L933" s="44"/>
      <c r="M933" s="44"/>
      <c r="N933" s="39"/>
      <c r="O933" s="242"/>
    </row>
    <row r="934" spans="1:16" ht="30" hidden="1" customHeight="1" x14ac:dyDescent="0.25">
      <c r="A934" s="221"/>
      <c r="B934" s="219">
        <v>34</v>
      </c>
      <c r="C934" s="221"/>
      <c r="D934" s="222"/>
      <c r="E934" s="218"/>
      <c r="F934" s="52"/>
      <c r="G934" s="227"/>
      <c r="H934" s="57" t="s">
        <v>51</v>
      </c>
      <c r="I934" s="341">
        <f t="shared" ref="I934:K937" si="205">I935</f>
        <v>0</v>
      </c>
      <c r="J934" s="341">
        <f t="shared" si="205"/>
        <v>0</v>
      </c>
      <c r="K934" s="341">
        <f t="shared" si="205"/>
        <v>0</v>
      </c>
      <c r="L934" s="44"/>
      <c r="M934" s="44"/>
      <c r="N934" s="39"/>
      <c r="O934" s="242"/>
    </row>
    <row r="935" spans="1:16" s="72" customFormat="1" ht="30" hidden="1" customHeight="1" x14ac:dyDescent="0.25">
      <c r="A935" s="221"/>
      <c r="B935" s="219"/>
      <c r="C935" s="219">
        <v>343</v>
      </c>
      <c r="D935" s="222"/>
      <c r="E935" s="218"/>
      <c r="F935" s="52"/>
      <c r="G935" s="227"/>
      <c r="H935" s="57" t="s">
        <v>52</v>
      </c>
      <c r="I935" s="341">
        <f t="shared" si="205"/>
        <v>0</v>
      </c>
      <c r="J935" s="341">
        <f t="shared" si="205"/>
        <v>0</v>
      </c>
      <c r="K935" s="341">
        <f t="shared" si="205"/>
        <v>0</v>
      </c>
      <c r="L935" s="70"/>
      <c r="M935" s="70"/>
      <c r="N935" s="39"/>
      <c r="O935" s="242"/>
      <c r="P935" s="71"/>
    </row>
    <row r="936" spans="1:16" s="72" customFormat="1" ht="30" hidden="1" customHeight="1" x14ac:dyDescent="0.25">
      <c r="A936" s="221"/>
      <c r="B936" s="221"/>
      <c r="C936" s="221"/>
      <c r="D936" s="222">
        <v>3431</v>
      </c>
      <c r="E936" s="218"/>
      <c r="F936" s="52"/>
      <c r="G936" s="227" t="s">
        <v>446</v>
      </c>
      <c r="H936" s="52" t="s">
        <v>53</v>
      </c>
      <c r="I936" s="342">
        <f t="shared" si="205"/>
        <v>0</v>
      </c>
      <c r="J936" s="342">
        <f t="shared" si="205"/>
        <v>0</v>
      </c>
      <c r="K936" s="342">
        <f t="shared" si="205"/>
        <v>0</v>
      </c>
      <c r="L936" s="70"/>
      <c r="M936" s="70"/>
      <c r="N936" s="39"/>
      <c r="O936" s="242"/>
      <c r="P936" s="71"/>
    </row>
    <row r="937" spans="1:16" s="72" customFormat="1" ht="30" hidden="1" customHeight="1" x14ac:dyDescent="0.25">
      <c r="A937" s="221"/>
      <c r="B937" s="221"/>
      <c r="C937" s="221"/>
      <c r="D937" s="221"/>
      <c r="E937" s="218" t="s">
        <v>277</v>
      </c>
      <c r="F937" s="52"/>
      <c r="G937" s="227" t="s">
        <v>446</v>
      </c>
      <c r="H937" s="52" t="s">
        <v>278</v>
      </c>
      <c r="I937" s="342">
        <f t="shared" si="205"/>
        <v>0</v>
      </c>
      <c r="J937" s="342">
        <f t="shared" si="205"/>
        <v>0</v>
      </c>
      <c r="K937" s="342">
        <f t="shared" si="205"/>
        <v>0</v>
      </c>
      <c r="L937" s="70"/>
      <c r="M937" s="70"/>
      <c r="N937" s="39"/>
      <c r="O937" s="242"/>
      <c r="P937" s="71"/>
    </row>
    <row r="938" spans="1:16" s="72" customFormat="1" ht="30" hidden="1" customHeight="1" x14ac:dyDescent="0.25">
      <c r="A938" s="221"/>
      <c r="B938" s="221"/>
      <c r="C938" s="221"/>
      <c r="D938" s="221"/>
      <c r="E938" s="218"/>
      <c r="F938" s="52" t="s">
        <v>279</v>
      </c>
      <c r="G938" s="227" t="s">
        <v>446</v>
      </c>
      <c r="H938" s="52" t="s">
        <v>278</v>
      </c>
      <c r="I938" s="342">
        <v>0</v>
      </c>
      <c r="J938" s="342">
        <f>K938-I938</f>
        <v>0</v>
      </c>
      <c r="K938" s="342">
        <f>500-500</f>
        <v>0</v>
      </c>
      <c r="L938" s="70"/>
      <c r="M938" s="70"/>
      <c r="N938" s="39"/>
      <c r="O938" s="242"/>
      <c r="P938" s="71"/>
    </row>
    <row r="939" spans="1:16" ht="30" hidden="1" customHeight="1" x14ac:dyDescent="0.25">
      <c r="A939" s="219"/>
      <c r="B939" s="219">
        <v>38</v>
      </c>
      <c r="C939" s="219"/>
      <c r="D939" s="271"/>
      <c r="E939" s="271"/>
      <c r="F939" s="272"/>
      <c r="G939" s="270"/>
      <c r="H939" s="273" t="s">
        <v>57</v>
      </c>
      <c r="I939" s="341">
        <f t="shared" ref="I939:K942" si="206">I940</f>
        <v>0</v>
      </c>
      <c r="J939" s="341">
        <f t="shared" si="206"/>
        <v>0</v>
      </c>
      <c r="K939" s="341">
        <f t="shared" si="206"/>
        <v>0</v>
      </c>
      <c r="L939" s="44"/>
      <c r="M939" s="44"/>
      <c r="N939" s="39"/>
      <c r="O939" s="242"/>
    </row>
    <row r="940" spans="1:16" ht="30" hidden="1" customHeight="1" x14ac:dyDescent="0.25">
      <c r="A940" s="219"/>
      <c r="B940" s="219"/>
      <c r="C940" s="219">
        <v>381</v>
      </c>
      <c r="D940" s="271"/>
      <c r="E940" s="271"/>
      <c r="F940" s="272"/>
      <c r="G940" s="270"/>
      <c r="H940" s="273" t="s">
        <v>361</v>
      </c>
      <c r="I940" s="341">
        <f t="shared" si="206"/>
        <v>0</v>
      </c>
      <c r="J940" s="341">
        <f t="shared" si="206"/>
        <v>0</v>
      </c>
      <c r="K940" s="341">
        <f t="shared" si="206"/>
        <v>0</v>
      </c>
      <c r="L940" s="44"/>
      <c r="M940" s="44"/>
      <c r="N940" s="39"/>
      <c r="O940" s="242"/>
    </row>
    <row r="941" spans="1:16" ht="30" hidden="1" customHeight="1" x14ac:dyDescent="0.25">
      <c r="A941" s="221"/>
      <c r="B941" s="221"/>
      <c r="C941" s="221"/>
      <c r="D941" s="222">
        <v>3811</v>
      </c>
      <c r="E941" s="222"/>
      <c r="F941" s="73"/>
      <c r="G941" s="227" t="s">
        <v>446</v>
      </c>
      <c r="H941" s="69" t="s">
        <v>59</v>
      </c>
      <c r="I941" s="342">
        <f t="shared" si="206"/>
        <v>0</v>
      </c>
      <c r="J941" s="342">
        <f t="shared" si="206"/>
        <v>0</v>
      </c>
      <c r="K941" s="342">
        <f t="shared" si="206"/>
        <v>0</v>
      </c>
      <c r="L941" s="44"/>
      <c r="M941" s="44"/>
      <c r="N941" s="39"/>
      <c r="O941" s="242"/>
    </row>
    <row r="942" spans="1:16" ht="30" hidden="1" customHeight="1" x14ac:dyDescent="0.25">
      <c r="A942" s="221"/>
      <c r="B942" s="221"/>
      <c r="C942" s="221"/>
      <c r="D942" s="222"/>
      <c r="E942" s="218" t="s">
        <v>362</v>
      </c>
      <c r="F942" s="52"/>
      <c r="G942" s="227" t="s">
        <v>446</v>
      </c>
      <c r="H942" s="52" t="s">
        <v>363</v>
      </c>
      <c r="I942" s="342">
        <f t="shared" si="206"/>
        <v>0</v>
      </c>
      <c r="J942" s="342">
        <f t="shared" si="206"/>
        <v>0</v>
      </c>
      <c r="K942" s="342">
        <f t="shared" si="206"/>
        <v>0</v>
      </c>
      <c r="L942" s="44"/>
      <c r="M942" s="44"/>
      <c r="N942" s="39"/>
      <c r="O942" s="242"/>
    </row>
    <row r="943" spans="1:16" ht="30" hidden="1" customHeight="1" x14ac:dyDescent="0.25">
      <c r="A943" s="221"/>
      <c r="B943" s="221"/>
      <c r="C943" s="221"/>
      <c r="D943" s="222"/>
      <c r="E943" s="218"/>
      <c r="F943" s="52" t="s">
        <v>364</v>
      </c>
      <c r="G943" s="227" t="s">
        <v>446</v>
      </c>
      <c r="H943" s="52" t="s">
        <v>363</v>
      </c>
      <c r="I943" s="342">
        <v>0</v>
      </c>
      <c r="J943" s="342">
        <f>K943-I943</f>
        <v>0</v>
      </c>
      <c r="K943" s="342">
        <v>0</v>
      </c>
      <c r="L943" s="44"/>
      <c r="M943" s="44"/>
      <c r="N943" s="39"/>
      <c r="O943" s="242"/>
    </row>
    <row r="944" spans="1:16" ht="32.25" customHeight="1" x14ac:dyDescent="0.25">
      <c r="A944" s="292"/>
      <c r="B944" s="292"/>
      <c r="C944" s="292"/>
      <c r="D944" s="292"/>
      <c r="E944" s="292"/>
      <c r="F944" s="291"/>
      <c r="G944" s="294"/>
      <c r="H944" s="295" t="s">
        <v>443</v>
      </c>
      <c r="I944" s="339"/>
      <c r="J944" s="339"/>
      <c r="K944" s="339"/>
      <c r="L944" s="34"/>
      <c r="M944" s="34"/>
      <c r="N944" s="39"/>
      <c r="O944" s="242"/>
    </row>
    <row r="945" spans="1:18" ht="20.100000000000001" customHeight="1" x14ac:dyDescent="0.25">
      <c r="A945" s="219"/>
      <c r="B945" s="219"/>
      <c r="C945" s="219"/>
      <c r="D945" s="219"/>
      <c r="E945" s="219"/>
      <c r="F945" s="56"/>
      <c r="G945" s="269"/>
      <c r="H945" s="265" t="s">
        <v>433</v>
      </c>
      <c r="I945" s="342"/>
      <c r="J945" s="342"/>
      <c r="K945" s="342"/>
      <c r="L945" s="61"/>
      <c r="M945" s="61"/>
      <c r="N945" s="39"/>
      <c r="O945" s="242"/>
    </row>
    <row r="946" spans="1:18" s="33" customFormat="1" ht="35.25" customHeight="1" x14ac:dyDescent="0.25">
      <c r="A946" s="219">
        <v>4</v>
      </c>
      <c r="B946" s="219"/>
      <c r="C946" s="219"/>
      <c r="D946" s="219"/>
      <c r="E946" s="219"/>
      <c r="F946" s="56"/>
      <c r="G946" s="258"/>
      <c r="H946" s="57" t="s">
        <v>329</v>
      </c>
      <c r="I946" s="341">
        <f>I947+I952</f>
        <v>0</v>
      </c>
      <c r="J946" s="341">
        <f>J947+J952</f>
        <v>6400</v>
      </c>
      <c r="K946" s="341">
        <f>K947+K952</f>
        <v>6400</v>
      </c>
      <c r="L946" s="44">
        <f>L947+L952</f>
        <v>0</v>
      </c>
      <c r="M946" s="44">
        <f>M947+M952</f>
        <v>0</v>
      </c>
      <c r="N946" s="39"/>
      <c r="O946" s="242"/>
      <c r="P946" s="31"/>
      <c r="Q946" s="32"/>
      <c r="R946" s="32"/>
    </row>
    <row r="947" spans="1:18" s="33" customFormat="1" ht="31.5" hidden="1" customHeight="1" x14ac:dyDescent="0.25">
      <c r="A947" s="219"/>
      <c r="B947" s="219">
        <v>41</v>
      </c>
      <c r="C947" s="219"/>
      <c r="D947" s="219"/>
      <c r="E947" s="219"/>
      <c r="F947" s="56"/>
      <c r="G947" s="258"/>
      <c r="H947" s="57" t="s">
        <v>60</v>
      </c>
      <c r="I947" s="341">
        <f t="shared" ref="I947:M950" si="207">I948</f>
        <v>0</v>
      </c>
      <c r="J947" s="341">
        <f t="shared" si="207"/>
        <v>0</v>
      </c>
      <c r="K947" s="341">
        <f t="shared" si="207"/>
        <v>0</v>
      </c>
      <c r="L947" s="44">
        <f t="shared" ref="L947:M947" si="208">L948</f>
        <v>0</v>
      </c>
      <c r="M947" s="44">
        <f t="shared" si="208"/>
        <v>0</v>
      </c>
      <c r="N947" s="39"/>
      <c r="O947" s="242"/>
      <c r="P947" s="31"/>
      <c r="Q947" s="32"/>
      <c r="R947" s="32"/>
    </row>
    <row r="948" spans="1:18" s="191" customFormat="1" ht="24" hidden="1" customHeight="1" x14ac:dyDescent="0.25">
      <c r="A948" s="219"/>
      <c r="B948" s="219"/>
      <c r="C948" s="219">
        <v>412</v>
      </c>
      <c r="D948" s="219"/>
      <c r="E948" s="219"/>
      <c r="F948" s="56"/>
      <c r="G948" s="258"/>
      <c r="H948" s="57" t="s">
        <v>330</v>
      </c>
      <c r="I948" s="341">
        <f t="shared" si="207"/>
        <v>0</v>
      </c>
      <c r="J948" s="341">
        <f t="shared" si="207"/>
        <v>0</v>
      </c>
      <c r="K948" s="341">
        <f t="shared" si="207"/>
        <v>0</v>
      </c>
      <c r="L948" s="192">
        <f t="shared" si="207"/>
        <v>0</v>
      </c>
      <c r="M948" s="192">
        <f t="shared" si="207"/>
        <v>0</v>
      </c>
      <c r="N948" s="39"/>
      <c r="O948" s="242"/>
      <c r="P948" s="190"/>
      <c r="Q948" s="190"/>
      <c r="R948" s="190"/>
    </row>
    <row r="949" spans="1:18" ht="15" hidden="1" customHeight="1" x14ac:dyDescent="0.25">
      <c r="A949" s="221"/>
      <c r="B949" s="221"/>
      <c r="C949" s="221"/>
      <c r="D949" s="221">
        <v>4123</v>
      </c>
      <c r="E949" s="221"/>
      <c r="F949" s="58"/>
      <c r="G949" s="258">
        <v>55</v>
      </c>
      <c r="H949" s="52" t="s">
        <v>62</v>
      </c>
      <c r="I949" s="342">
        <f t="shared" si="207"/>
        <v>0</v>
      </c>
      <c r="J949" s="342">
        <f t="shared" si="207"/>
        <v>0</v>
      </c>
      <c r="K949" s="342">
        <f t="shared" si="207"/>
        <v>0</v>
      </c>
      <c r="L949" s="47">
        <v>0</v>
      </c>
      <c r="M949" s="47">
        <v>0</v>
      </c>
      <c r="N949" s="39"/>
      <c r="O949" s="242"/>
    </row>
    <row r="950" spans="1:18" ht="20.100000000000001" hidden="1" customHeight="1" x14ac:dyDescent="0.25">
      <c r="A950" s="221"/>
      <c r="B950" s="221"/>
      <c r="C950" s="221"/>
      <c r="D950" s="221"/>
      <c r="E950" s="218" t="s">
        <v>331</v>
      </c>
      <c r="F950" s="52"/>
      <c r="G950" s="258">
        <v>55</v>
      </c>
      <c r="H950" s="52" t="s">
        <v>62</v>
      </c>
      <c r="I950" s="342">
        <f t="shared" si="207"/>
        <v>0</v>
      </c>
      <c r="J950" s="342">
        <f t="shared" si="207"/>
        <v>0</v>
      </c>
      <c r="K950" s="342">
        <f t="shared" si="207"/>
        <v>0</v>
      </c>
      <c r="L950" s="44">
        <v>2100</v>
      </c>
      <c r="M950" s="44">
        <v>2100</v>
      </c>
      <c r="N950" s="39"/>
      <c r="O950" s="242"/>
    </row>
    <row r="951" spans="1:18" ht="20.100000000000001" hidden="1" customHeight="1" x14ac:dyDescent="0.25">
      <c r="A951" s="221"/>
      <c r="B951" s="221"/>
      <c r="C951" s="221"/>
      <c r="D951" s="221"/>
      <c r="E951" s="218"/>
      <c r="F951" s="52" t="s">
        <v>332</v>
      </c>
      <c r="G951" s="258">
        <v>55</v>
      </c>
      <c r="H951" s="52" t="s">
        <v>62</v>
      </c>
      <c r="I951" s="342">
        <v>0</v>
      </c>
      <c r="J951" s="342">
        <f>K951-I951</f>
        <v>0</v>
      </c>
      <c r="K951" s="342">
        <v>0</v>
      </c>
      <c r="L951" s="44">
        <v>2100</v>
      </c>
      <c r="M951" s="44">
        <v>2100</v>
      </c>
      <c r="N951" s="39"/>
      <c r="O951" s="242"/>
    </row>
    <row r="952" spans="1:18" ht="30" customHeight="1" x14ac:dyDescent="0.25">
      <c r="A952" s="261"/>
      <c r="B952" s="219">
        <v>42</v>
      </c>
      <c r="C952" s="261"/>
      <c r="D952" s="261"/>
      <c r="E952" s="261"/>
      <c r="F952" s="262"/>
      <c r="G952" s="227"/>
      <c r="H952" s="57" t="s">
        <v>63</v>
      </c>
      <c r="I952" s="341">
        <f t="shared" ref="I952:K955" si="209">I953</f>
        <v>0</v>
      </c>
      <c r="J952" s="341">
        <f t="shared" si="209"/>
        <v>6400</v>
      </c>
      <c r="K952" s="341">
        <f t="shared" si="209"/>
        <v>6400</v>
      </c>
      <c r="L952" s="44">
        <f t="shared" ref="L952:M955" si="210">L953</f>
        <v>0</v>
      </c>
      <c r="M952" s="44">
        <f t="shared" si="210"/>
        <v>0</v>
      </c>
      <c r="N952" s="39"/>
      <c r="O952" s="242"/>
    </row>
    <row r="953" spans="1:18" s="191" customFormat="1" ht="20.100000000000001" customHeight="1" x14ac:dyDescent="0.25">
      <c r="A953" s="219"/>
      <c r="B953" s="219"/>
      <c r="C953" s="219">
        <v>422</v>
      </c>
      <c r="D953" s="219"/>
      <c r="E953" s="219"/>
      <c r="F953" s="56"/>
      <c r="G953" s="227" t="s">
        <v>450</v>
      </c>
      <c r="H953" s="57" t="s">
        <v>64</v>
      </c>
      <c r="I953" s="341">
        <f>I955+I957</f>
        <v>0</v>
      </c>
      <c r="J953" s="341">
        <f t="shared" ref="J953:K953" si="211">J955+J957</f>
        <v>6400</v>
      </c>
      <c r="K953" s="341">
        <f t="shared" si="211"/>
        <v>6400</v>
      </c>
      <c r="L953" s="189">
        <v>0</v>
      </c>
      <c r="M953" s="189">
        <v>0</v>
      </c>
      <c r="N953" s="39"/>
      <c r="O953" s="242"/>
      <c r="P953" s="190"/>
      <c r="Q953" s="190"/>
      <c r="R953" s="190"/>
    </row>
    <row r="954" spans="1:18" ht="15.75" hidden="1" customHeight="1" x14ac:dyDescent="0.25">
      <c r="A954" s="221"/>
      <c r="B954" s="221"/>
      <c r="C954" s="221"/>
      <c r="D954" s="221">
        <v>4221</v>
      </c>
      <c r="E954" s="221"/>
      <c r="F954" s="58"/>
      <c r="G954" s="227" t="s">
        <v>450</v>
      </c>
      <c r="H954" s="52" t="s">
        <v>65</v>
      </c>
      <c r="I954" s="342">
        <f>I955+I957</f>
        <v>0</v>
      </c>
      <c r="J954" s="342">
        <f t="shared" ref="J954:K954" si="212">J955+J957</f>
        <v>6400</v>
      </c>
      <c r="K954" s="342">
        <f t="shared" si="212"/>
        <v>6400</v>
      </c>
      <c r="L954" s="47">
        <v>0</v>
      </c>
      <c r="M954" s="47">
        <v>0</v>
      </c>
      <c r="N954" s="39"/>
      <c r="O954" s="242"/>
    </row>
    <row r="955" spans="1:18" ht="20.100000000000001" hidden="1" customHeight="1" x14ac:dyDescent="0.25">
      <c r="A955" s="221"/>
      <c r="B955" s="221"/>
      <c r="C955" s="221"/>
      <c r="D955" s="221"/>
      <c r="E955" s="218" t="s">
        <v>333</v>
      </c>
      <c r="F955" s="52"/>
      <c r="G955" s="227" t="s">
        <v>450</v>
      </c>
      <c r="H955" s="52" t="s">
        <v>334</v>
      </c>
      <c r="I955" s="342">
        <f t="shared" si="209"/>
        <v>0</v>
      </c>
      <c r="J955" s="342">
        <f t="shared" si="209"/>
        <v>6400</v>
      </c>
      <c r="K955" s="342">
        <f t="shared" si="209"/>
        <v>6400</v>
      </c>
      <c r="L955" s="47">
        <f t="shared" si="210"/>
        <v>1600</v>
      </c>
      <c r="M955" s="47">
        <f t="shared" si="210"/>
        <v>1600</v>
      </c>
      <c r="N955" s="39"/>
      <c r="O955" s="242"/>
    </row>
    <row r="956" spans="1:18" ht="20.100000000000001" hidden="1" customHeight="1" x14ac:dyDescent="0.25">
      <c r="A956" s="221"/>
      <c r="B956" s="221"/>
      <c r="C956" s="221"/>
      <c r="D956" s="221"/>
      <c r="E956" s="218"/>
      <c r="F956" s="52" t="s">
        <v>335</v>
      </c>
      <c r="G956" s="227" t="s">
        <v>450</v>
      </c>
      <c r="H956" s="52" t="s">
        <v>334</v>
      </c>
      <c r="I956" s="342">
        <v>0</v>
      </c>
      <c r="J956" s="342">
        <f>K956-I956</f>
        <v>6400</v>
      </c>
      <c r="K956" s="342">
        <v>6400</v>
      </c>
      <c r="L956" s="47">
        <v>1600</v>
      </c>
      <c r="M956" s="47">
        <v>1600</v>
      </c>
      <c r="N956" s="39"/>
      <c r="O956" s="242"/>
    </row>
    <row r="957" spans="1:18" ht="20.100000000000001" hidden="1" customHeight="1" x14ac:dyDescent="0.25">
      <c r="A957" s="221"/>
      <c r="B957" s="221"/>
      <c r="C957" s="221"/>
      <c r="D957" s="221"/>
      <c r="E957" s="218" t="s">
        <v>336</v>
      </c>
      <c r="F957" s="52"/>
      <c r="G957" s="227" t="s">
        <v>450</v>
      </c>
      <c r="H957" s="52" t="s">
        <v>337</v>
      </c>
      <c r="I957" s="342">
        <f>I958</f>
        <v>0</v>
      </c>
      <c r="J957" s="342">
        <f t="shared" ref="J957:K957" si="213">J958</f>
        <v>0</v>
      </c>
      <c r="K957" s="342">
        <f t="shared" si="213"/>
        <v>0</v>
      </c>
      <c r="L957" s="44"/>
      <c r="M957" s="44"/>
      <c r="N957" s="39"/>
      <c r="O957" s="242"/>
    </row>
    <row r="958" spans="1:18" ht="20.100000000000001" hidden="1" customHeight="1" x14ac:dyDescent="0.25">
      <c r="A958" s="221"/>
      <c r="B958" s="221"/>
      <c r="C958" s="221"/>
      <c r="D958" s="221"/>
      <c r="E958" s="218"/>
      <c r="F958" s="52" t="s">
        <v>338</v>
      </c>
      <c r="G958" s="227" t="s">
        <v>450</v>
      </c>
      <c r="H958" s="52" t="s">
        <v>337</v>
      </c>
      <c r="I958" s="342">
        <v>0</v>
      </c>
      <c r="J958" s="342">
        <v>0</v>
      </c>
      <c r="K958" s="342">
        <v>0</v>
      </c>
      <c r="L958" s="44"/>
      <c r="M958" s="44"/>
      <c r="N958" s="39"/>
      <c r="O958" s="242"/>
    </row>
    <row r="959" spans="1:18" ht="28.5" hidden="1" customHeight="1" x14ac:dyDescent="0.25">
      <c r="A959" s="219"/>
      <c r="B959" s="219"/>
      <c r="C959" s="219"/>
      <c r="D959" s="219"/>
      <c r="E959" s="219"/>
      <c r="F959" s="56"/>
      <c r="G959" s="258"/>
      <c r="H959" s="265" t="s">
        <v>443</v>
      </c>
      <c r="I959" s="342"/>
      <c r="J959" s="342"/>
      <c r="K959" s="342"/>
      <c r="L959" s="44"/>
      <c r="M959" s="44"/>
      <c r="N959" s="39"/>
      <c r="O959" s="242"/>
    </row>
    <row r="960" spans="1:18" ht="31.5" hidden="1" customHeight="1" x14ac:dyDescent="0.25">
      <c r="A960" s="219"/>
      <c r="B960" s="219"/>
      <c r="C960" s="219"/>
      <c r="D960" s="219"/>
      <c r="E960" s="219"/>
      <c r="F960" s="56"/>
      <c r="G960" s="269"/>
      <c r="H960" s="265" t="s">
        <v>439</v>
      </c>
      <c r="I960" s="342"/>
      <c r="J960" s="342"/>
      <c r="K960" s="342"/>
      <c r="L960" s="44"/>
      <c r="M960" s="44"/>
      <c r="N960" s="39"/>
      <c r="O960" s="242"/>
    </row>
    <row r="961" spans="1:18" ht="35.25" hidden="1" customHeight="1" x14ac:dyDescent="0.25">
      <c r="A961" s="219">
        <v>4</v>
      </c>
      <c r="B961" s="219"/>
      <c r="C961" s="219"/>
      <c r="D961" s="219"/>
      <c r="E961" s="219"/>
      <c r="F961" s="56"/>
      <c r="G961" s="258"/>
      <c r="H961" s="57" t="s">
        <v>329</v>
      </c>
      <c r="I961" s="341">
        <f>I962+I967</f>
        <v>0</v>
      </c>
      <c r="J961" s="341">
        <f>J962+J967</f>
        <v>0</v>
      </c>
      <c r="K961" s="341">
        <f>K962+K967</f>
        <v>0</v>
      </c>
      <c r="L961" s="44"/>
      <c r="M961" s="44"/>
      <c r="N961" s="39"/>
      <c r="O961" s="242"/>
    </row>
    <row r="962" spans="1:18" ht="28.5" hidden="1" customHeight="1" x14ac:dyDescent="0.25">
      <c r="A962" s="219"/>
      <c r="B962" s="219">
        <v>41</v>
      </c>
      <c r="C962" s="219"/>
      <c r="D962" s="219"/>
      <c r="E962" s="219"/>
      <c r="F962" s="56"/>
      <c r="G962" s="258"/>
      <c r="H962" s="57" t="s">
        <v>60</v>
      </c>
      <c r="I962" s="341">
        <f t="shared" ref="I962:K965" si="214">I963</f>
        <v>0</v>
      </c>
      <c r="J962" s="341">
        <f t="shared" si="214"/>
        <v>0</v>
      </c>
      <c r="K962" s="341">
        <f t="shared" si="214"/>
        <v>0</v>
      </c>
      <c r="L962" s="44"/>
      <c r="M962" s="44"/>
      <c r="N962" s="39"/>
      <c r="O962" s="242"/>
    </row>
    <row r="963" spans="1:18" s="195" customFormat="1" ht="20.100000000000001" hidden="1" customHeight="1" x14ac:dyDescent="0.25">
      <c r="A963" s="219"/>
      <c r="B963" s="219"/>
      <c r="C963" s="219">
        <v>412</v>
      </c>
      <c r="D963" s="219"/>
      <c r="E963" s="219"/>
      <c r="F963" s="56"/>
      <c r="G963" s="258"/>
      <c r="H963" s="57" t="s">
        <v>330</v>
      </c>
      <c r="I963" s="341">
        <f t="shared" si="214"/>
        <v>0</v>
      </c>
      <c r="J963" s="341">
        <f t="shared" si="214"/>
        <v>0</v>
      </c>
      <c r="K963" s="341">
        <f t="shared" si="214"/>
        <v>0</v>
      </c>
      <c r="L963" s="189"/>
      <c r="M963" s="189"/>
      <c r="N963" s="39"/>
      <c r="O963" s="242"/>
      <c r="P963" s="194"/>
      <c r="Q963" s="194"/>
      <c r="R963" s="194"/>
    </row>
    <row r="964" spans="1:18" ht="20.100000000000001" hidden="1" customHeight="1" x14ac:dyDescent="0.25">
      <c r="A964" s="221"/>
      <c r="B964" s="221"/>
      <c r="C964" s="221"/>
      <c r="D964" s="221">
        <v>4123</v>
      </c>
      <c r="E964" s="221"/>
      <c r="F964" s="58"/>
      <c r="G964" s="227" t="s">
        <v>446</v>
      </c>
      <c r="H964" s="52" t="s">
        <v>62</v>
      </c>
      <c r="I964" s="342">
        <f t="shared" si="214"/>
        <v>0</v>
      </c>
      <c r="J964" s="342">
        <f t="shared" si="214"/>
        <v>0</v>
      </c>
      <c r="K964" s="342">
        <f t="shared" si="214"/>
        <v>0</v>
      </c>
      <c r="L964" s="44"/>
      <c r="M964" s="44"/>
      <c r="N964" s="39"/>
      <c r="O964" s="242"/>
    </row>
    <row r="965" spans="1:18" ht="20.100000000000001" hidden="1" customHeight="1" x14ac:dyDescent="0.25">
      <c r="A965" s="221"/>
      <c r="B965" s="221"/>
      <c r="C965" s="221"/>
      <c r="D965" s="221"/>
      <c r="E965" s="218" t="s">
        <v>331</v>
      </c>
      <c r="F965" s="52"/>
      <c r="G965" s="227" t="s">
        <v>446</v>
      </c>
      <c r="H965" s="52" t="s">
        <v>62</v>
      </c>
      <c r="I965" s="342">
        <f t="shared" si="214"/>
        <v>0</v>
      </c>
      <c r="J965" s="342">
        <f t="shared" si="214"/>
        <v>0</v>
      </c>
      <c r="K965" s="342">
        <f t="shared" si="214"/>
        <v>0</v>
      </c>
      <c r="L965" s="44"/>
      <c r="M965" s="44"/>
      <c r="N965" s="39"/>
      <c r="O965" s="242"/>
    </row>
    <row r="966" spans="1:18" ht="20.100000000000001" hidden="1" customHeight="1" x14ac:dyDescent="0.25">
      <c r="A966" s="221"/>
      <c r="B966" s="221"/>
      <c r="C966" s="221"/>
      <c r="D966" s="221"/>
      <c r="E966" s="218"/>
      <c r="F966" s="52" t="s">
        <v>332</v>
      </c>
      <c r="G966" s="227" t="s">
        <v>446</v>
      </c>
      <c r="H966" s="52" t="s">
        <v>62</v>
      </c>
      <c r="I966" s="342">
        <v>0</v>
      </c>
      <c r="J966" s="342">
        <f>K966-I966</f>
        <v>0</v>
      </c>
      <c r="K966" s="342">
        <v>0</v>
      </c>
      <c r="L966" s="44"/>
      <c r="M966" s="44"/>
      <c r="N966" s="39"/>
      <c r="O966" s="242"/>
    </row>
    <row r="967" spans="1:18" ht="28.5" hidden="1" customHeight="1" x14ac:dyDescent="0.25">
      <c r="A967" s="261"/>
      <c r="B967" s="219">
        <v>42</v>
      </c>
      <c r="C967" s="261"/>
      <c r="D967" s="261"/>
      <c r="E967" s="261"/>
      <c r="F967" s="262"/>
      <c r="G967" s="227"/>
      <c r="H967" s="57" t="s">
        <v>63</v>
      </c>
      <c r="I967" s="341">
        <f t="shared" ref="I967:K970" si="215">I968</f>
        <v>0</v>
      </c>
      <c r="J967" s="341">
        <f t="shared" si="215"/>
        <v>0</v>
      </c>
      <c r="K967" s="341">
        <f t="shared" si="215"/>
        <v>0</v>
      </c>
      <c r="L967" s="44"/>
      <c r="M967" s="44"/>
      <c r="N967" s="39"/>
      <c r="O967" s="242"/>
    </row>
    <row r="968" spans="1:18" s="195" customFormat="1" ht="20.100000000000001" hidden="1" customHeight="1" x14ac:dyDescent="0.25">
      <c r="A968" s="219"/>
      <c r="B968" s="219"/>
      <c r="C968" s="219">
        <v>422</v>
      </c>
      <c r="D968" s="219"/>
      <c r="E968" s="219"/>
      <c r="F968" s="56"/>
      <c r="G968" s="227"/>
      <c r="H968" s="57" t="s">
        <v>64</v>
      </c>
      <c r="I968" s="341">
        <f t="shared" si="215"/>
        <v>0</v>
      </c>
      <c r="J968" s="341">
        <f t="shared" si="215"/>
        <v>0</v>
      </c>
      <c r="K968" s="341">
        <f t="shared" si="215"/>
        <v>0</v>
      </c>
      <c r="L968" s="189"/>
      <c r="M968" s="189"/>
      <c r="N968" s="39"/>
      <c r="O968" s="242"/>
      <c r="P968" s="194"/>
      <c r="Q968" s="194"/>
      <c r="R968" s="194"/>
    </row>
    <row r="969" spans="1:18" ht="20.100000000000001" hidden="1" customHeight="1" x14ac:dyDescent="0.25">
      <c r="A969" s="221"/>
      <c r="B969" s="221"/>
      <c r="C969" s="221"/>
      <c r="D969" s="221">
        <v>4221</v>
      </c>
      <c r="E969" s="221"/>
      <c r="F969" s="58"/>
      <c r="G969" s="227" t="s">
        <v>446</v>
      </c>
      <c r="H969" s="52" t="s">
        <v>65</v>
      </c>
      <c r="I969" s="342">
        <f t="shared" si="215"/>
        <v>0</v>
      </c>
      <c r="J969" s="342">
        <f t="shared" si="215"/>
        <v>0</v>
      </c>
      <c r="K969" s="342">
        <f t="shared" si="215"/>
        <v>0</v>
      </c>
      <c r="L969" s="44"/>
      <c r="M969" s="44"/>
      <c r="N969" s="39"/>
      <c r="O969" s="242"/>
    </row>
    <row r="970" spans="1:18" ht="20.100000000000001" hidden="1" customHeight="1" x14ac:dyDescent="0.25">
      <c r="A970" s="221"/>
      <c r="B970" s="221"/>
      <c r="C970" s="221"/>
      <c r="D970" s="221"/>
      <c r="E970" s="218" t="s">
        <v>333</v>
      </c>
      <c r="F970" s="52"/>
      <c r="G970" s="227" t="s">
        <v>446</v>
      </c>
      <c r="H970" s="52" t="s">
        <v>334</v>
      </c>
      <c r="I970" s="342">
        <f t="shared" si="215"/>
        <v>0</v>
      </c>
      <c r="J970" s="342">
        <f t="shared" si="215"/>
        <v>0</v>
      </c>
      <c r="K970" s="342">
        <f t="shared" si="215"/>
        <v>0</v>
      </c>
      <c r="L970" s="44"/>
      <c r="M970" s="44"/>
      <c r="N970" s="39"/>
      <c r="O970" s="242"/>
    </row>
    <row r="971" spans="1:18" ht="20.100000000000001" hidden="1" customHeight="1" x14ac:dyDescent="0.25">
      <c r="A971" s="221"/>
      <c r="B971" s="221"/>
      <c r="C971" s="221"/>
      <c r="D971" s="221"/>
      <c r="E971" s="218"/>
      <c r="F971" s="52" t="s">
        <v>335</v>
      </c>
      <c r="G971" s="227" t="s">
        <v>446</v>
      </c>
      <c r="H971" s="52" t="s">
        <v>334</v>
      </c>
      <c r="I971" s="342">
        <v>0</v>
      </c>
      <c r="J971" s="342">
        <f>K971-I971</f>
        <v>0</v>
      </c>
      <c r="K971" s="342">
        <v>0</v>
      </c>
      <c r="L971" s="44"/>
      <c r="M971" s="44"/>
      <c r="N971" s="39"/>
      <c r="O971" s="242"/>
    </row>
    <row r="972" spans="1:18" ht="20.100000000000001" hidden="1" customHeight="1" x14ac:dyDescent="0.25">
      <c r="A972" s="221"/>
      <c r="B972" s="221"/>
      <c r="C972" s="221"/>
      <c r="D972" s="221"/>
      <c r="E972" s="218" t="s">
        <v>336</v>
      </c>
      <c r="F972" s="52"/>
      <c r="G972" s="227">
        <v>63</v>
      </c>
      <c r="H972" s="52" t="s">
        <v>337</v>
      </c>
      <c r="I972" s="342"/>
      <c r="J972" s="342"/>
      <c r="K972" s="342"/>
      <c r="L972" s="44"/>
      <c r="M972" s="44"/>
      <c r="N972" s="39"/>
      <c r="O972" s="242"/>
    </row>
    <row r="973" spans="1:18" ht="20.100000000000001" hidden="1" customHeight="1" x14ac:dyDescent="0.25">
      <c r="A973" s="221"/>
      <c r="B973" s="221"/>
      <c r="C973" s="221"/>
      <c r="D973" s="221"/>
      <c r="E973" s="218"/>
      <c r="F973" s="52" t="s">
        <v>338</v>
      </c>
      <c r="G973" s="227">
        <v>63</v>
      </c>
      <c r="H973" s="52" t="s">
        <v>337</v>
      </c>
      <c r="I973" s="342"/>
      <c r="J973" s="342"/>
      <c r="K973" s="342"/>
      <c r="L973" s="44"/>
      <c r="M973" s="44"/>
      <c r="N973" s="39"/>
      <c r="O973" s="242"/>
    </row>
    <row r="974" spans="1:18" ht="28.5" hidden="1" customHeight="1" x14ac:dyDescent="0.25">
      <c r="A974" s="219"/>
      <c r="B974" s="219"/>
      <c r="C974" s="219"/>
      <c r="D974" s="219"/>
      <c r="E974" s="219"/>
      <c r="F974" s="56"/>
      <c r="G974" s="258"/>
      <c r="H974" s="265" t="s">
        <v>365</v>
      </c>
      <c r="I974" s="343"/>
      <c r="J974" s="343"/>
      <c r="K974" s="343"/>
      <c r="L974" s="74"/>
      <c r="M974" s="74"/>
      <c r="N974" s="39"/>
      <c r="O974" s="242"/>
    </row>
    <row r="975" spans="1:18" ht="20.100000000000001" hidden="1" customHeight="1" x14ac:dyDescent="0.25">
      <c r="A975" s="219"/>
      <c r="B975" s="219"/>
      <c r="C975" s="219"/>
      <c r="D975" s="219"/>
      <c r="E975" s="219"/>
      <c r="F975" s="56"/>
      <c r="G975" s="258"/>
      <c r="H975" s="265" t="s">
        <v>290</v>
      </c>
      <c r="I975" s="342"/>
      <c r="J975" s="342"/>
      <c r="K975" s="342"/>
      <c r="L975" s="44"/>
      <c r="M975" s="44"/>
      <c r="N975" s="39"/>
      <c r="O975" s="242"/>
    </row>
    <row r="976" spans="1:18" s="33" customFormat="1" ht="20.100000000000001" hidden="1" customHeight="1" x14ac:dyDescent="0.25">
      <c r="A976" s="219">
        <v>4</v>
      </c>
      <c r="B976" s="219"/>
      <c r="C976" s="219"/>
      <c r="D976" s="219"/>
      <c r="E976" s="219"/>
      <c r="F976" s="56"/>
      <c r="G976" s="258"/>
      <c r="H976" s="57" t="s">
        <v>329</v>
      </c>
      <c r="I976" s="342"/>
      <c r="J976" s="342"/>
      <c r="K976" s="342"/>
      <c r="L976" s="44"/>
      <c r="M976" s="44"/>
      <c r="N976" s="39"/>
      <c r="O976" s="242"/>
      <c r="P976" s="31"/>
      <c r="Q976" s="32"/>
      <c r="R976" s="32"/>
    </row>
    <row r="977" spans="1:18" s="33" customFormat="1" ht="20.100000000000001" hidden="1" customHeight="1" x14ac:dyDescent="0.25">
      <c r="A977" s="219"/>
      <c r="B977" s="219">
        <v>41</v>
      </c>
      <c r="C977" s="219"/>
      <c r="D977" s="219"/>
      <c r="E977" s="219"/>
      <c r="F977" s="56"/>
      <c r="G977" s="258"/>
      <c r="H977" s="57" t="s">
        <v>60</v>
      </c>
      <c r="I977" s="342"/>
      <c r="J977" s="342"/>
      <c r="K977" s="342"/>
      <c r="L977" s="44"/>
      <c r="M977" s="44"/>
      <c r="N977" s="39"/>
      <c r="O977" s="242"/>
      <c r="P977" s="31"/>
      <c r="Q977" s="32"/>
      <c r="R977" s="32"/>
    </row>
    <row r="978" spans="1:18" s="33" customFormat="1" ht="20.100000000000001" hidden="1" customHeight="1" x14ac:dyDescent="0.25">
      <c r="A978" s="219"/>
      <c r="B978" s="219"/>
      <c r="C978" s="219">
        <v>412</v>
      </c>
      <c r="D978" s="219"/>
      <c r="E978" s="219"/>
      <c r="F978" s="56"/>
      <c r="G978" s="258"/>
      <c r="H978" s="57" t="s">
        <v>330</v>
      </c>
      <c r="I978" s="342"/>
      <c r="J978" s="342"/>
      <c r="K978" s="342"/>
      <c r="L978" s="44"/>
      <c r="M978" s="44"/>
      <c r="N978" s="39"/>
      <c r="O978" s="242"/>
      <c r="P978" s="31"/>
      <c r="Q978" s="32"/>
      <c r="R978" s="32"/>
    </row>
    <row r="979" spans="1:18" ht="20.100000000000001" hidden="1" customHeight="1" x14ac:dyDescent="0.25">
      <c r="A979" s="221"/>
      <c r="B979" s="221"/>
      <c r="C979" s="221"/>
      <c r="D979" s="221">
        <v>4123</v>
      </c>
      <c r="E979" s="221"/>
      <c r="F979" s="58"/>
      <c r="G979" s="258">
        <v>31</v>
      </c>
      <c r="H979" s="52" t="s">
        <v>62</v>
      </c>
      <c r="I979" s="342"/>
      <c r="J979" s="342"/>
      <c r="K979" s="342"/>
      <c r="L979" s="44"/>
      <c r="M979" s="44"/>
      <c r="N979" s="39"/>
      <c r="O979" s="242"/>
    </row>
    <row r="980" spans="1:18" ht="20.100000000000001" hidden="1" customHeight="1" x14ac:dyDescent="0.25">
      <c r="A980" s="221"/>
      <c r="B980" s="221"/>
      <c r="C980" s="221"/>
      <c r="D980" s="221"/>
      <c r="E980" s="218" t="s">
        <v>331</v>
      </c>
      <c r="F980" s="52"/>
      <c r="G980" s="258">
        <v>31</v>
      </c>
      <c r="H980" s="52" t="s">
        <v>62</v>
      </c>
      <c r="I980" s="342"/>
      <c r="J980" s="342"/>
      <c r="K980" s="342"/>
      <c r="L980" s="44"/>
      <c r="M980" s="44"/>
      <c r="N980" s="39"/>
      <c r="O980" s="242"/>
    </row>
    <row r="981" spans="1:18" ht="20.100000000000001" hidden="1" customHeight="1" x14ac:dyDescent="0.25">
      <c r="A981" s="221"/>
      <c r="B981" s="221"/>
      <c r="C981" s="221"/>
      <c r="D981" s="221"/>
      <c r="E981" s="218"/>
      <c r="F981" s="52" t="s">
        <v>332</v>
      </c>
      <c r="G981" s="258">
        <v>31</v>
      </c>
      <c r="H981" s="52" t="s">
        <v>62</v>
      </c>
      <c r="I981" s="342"/>
      <c r="J981" s="342"/>
      <c r="K981" s="342"/>
      <c r="L981" s="44"/>
      <c r="M981" s="44"/>
      <c r="N981" s="39"/>
      <c r="O981" s="242"/>
    </row>
    <row r="982" spans="1:18" s="33" customFormat="1" ht="20.100000000000001" hidden="1" customHeight="1" x14ac:dyDescent="0.25">
      <c r="A982" s="219"/>
      <c r="B982" s="219">
        <v>42</v>
      </c>
      <c r="C982" s="219"/>
      <c r="D982" s="219"/>
      <c r="E982" s="219"/>
      <c r="F982" s="56"/>
      <c r="G982" s="227"/>
      <c r="H982" s="57" t="s">
        <v>63</v>
      </c>
      <c r="I982" s="342"/>
      <c r="J982" s="342"/>
      <c r="K982" s="342"/>
      <c r="L982" s="44"/>
      <c r="M982" s="44"/>
      <c r="N982" s="39"/>
      <c r="O982" s="242"/>
      <c r="P982" s="31"/>
      <c r="Q982" s="32"/>
      <c r="R982" s="32"/>
    </row>
    <row r="983" spans="1:18" s="33" customFormat="1" ht="20.100000000000001" hidden="1" customHeight="1" x14ac:dyDescent="0.25">
      <c r="A983" s="219"/>
      <c r="B983" s="219"/>
      <c r="C983" s="219">
        <v>422</v>
      </c>
      <c r="D983" s="219"/>
      <c r="E983" s="219"/>
      <c r="F983" s="56"/>
      <c r="G983" s="227"/>
      <c r="H983" s="57" t="s">
        <v>64</v>
      </c>
      <c r="I983" s="342"/>
      <c r="J983" s="342"/>
      <c r="K983" s="342"/>
      <c r="L983" s="44"/>
      <c r="M983" s="44"/>
      <c r="N983" s="39"/>
      <c r="O983" s="242"/>
      <c r="P983" s="31"/>
      <c r="Q983" s="32"/>
      <c r="R983" s="32"/>
    </row>
    <row r="984" spans="1:18" ht="20.100000000000001" hidden="1" customHeight="1" x14ac:dyDescent="0.25">
      <c r="A984" s="221"/>
      <c r="B984" s="221"/>
      <c r="C984" s="221"/>
      <c r="D984" s="221">
        <v>4221</v>
      </c>
      <c r="E984" s="221"/>
      <c r="F984" s="58"/>
      <c r="G984" s="227">
        <v>31</v>
      </c>
      <c r="H984" s="52" t="s">
        <v>65</v>
      </c>
      <c r="I984" s="342"/>
      <c r="J984" s="342"/>
      <c r="K984" s="342"/>
      <c r="L984" s="44"/>
      <c r="M984" s="44"/>
      <c r="N984" s="39"/>
      <c r="O984" s="242"/>
    </row>
    <row r="985" spans="1:18" ht="20.100000000000001" hidden="1" customHeight="1" x14ac:dyDescent="0.25">
      <c r="A985" s="221"/>
      <c r="B985" s="221"/>
      <c r="C985" s="221"/>
      <c r="D985" s="221"/>
      <c r="E985" s="218" t="s">
        <v>333</v>
      </c>
      <c r="F985" s="52"/>
      <c r="G985" s="227">
        <v>31</v>
      </c>
      <c r="H985" s="52" t="s">
        <v>334</v>
      </c>
      <c r="I985" s="342"/>
      <c r="J985" s="342"/>
      <c r="K985" s="342"/>
      <c r="L985" s="44"/>
      <c r="M985" s="44"/>
      <c r="N985" s="39"/>
      <c r="O985" s="242"/>
    </row>
    <row r="986" spans="1:18" ht="20.100000000000001" hidden="1" customHeight="1" x14ac:dyDescent="0.25">
      <c r="A986" s="221"/>
      <c r="B986" s="221"/>
      <c r="C986" s="221"/>
      <c r="D986" s="221"/>
      <c r="E986" s="218"/>
      <c r="F986" s="52" t="s">
        <v>335</v>
      </c>
      <c r="G986" s="227">
        <v>31</v>
      </c>
      <c r="H986" s="52" t="s">
        <v>334</v>
      </c>
      <c r="I986" s="342"/>
      <c r="J986" s="342"/>
      <c r="K986" s="342"/>
      <c r="L986" s="44"/>
      <c r="M986" s="44"/>
      <c r="N986" s="39"/>
      <c r="O986" s="242"/>
    </row>
    <row r="987" spans="1:18" ht="20.100000000000001" hidden="1" customHeight="1" x14ac:dyDescent="0.25">
      <c r="A987" s="221"/>
      <c r="B987" s="221"/>
      <c r="C987" s="221"/>
      <c r="D987" s="221"/>
      <c r="E987" s="218" t="s">
        <v>336</v>
      </c>
      <c r="F987" s="52"/>
      <c r="G987" s="227">
        <v>31</v>
      </c>
      <c r="H987" s="52" t="s">
        <v>337</v>
      </c>
      <c r="I987" s="342"/>
      <c r="J987" s="342"/>
      <c r="K987" s="342"/>
      <c r="L987" s="44"/>
      <c r="M987" s="44"/>
      <c r="N987" s="39"/>
      <c r="O987" s="242"/>
    </row>
    <row r="988" spans="1:18" ht="20.100000000000001" hidden="1" customHeight="1" x14ac:dyDescent="0.25">
      <c r="A988" s="221"/>
      <c r="B988" s="221"/>
      <c r="C988" s="221"/>
      <c r="D988" s="221"/>
      <c r="E988" s="218"/>
      <c r="F988" s="52" t="s">
        <v>338</v>
      </c>
      <c r="G988" s="227">
        <v>31</v>
      </c>
      <c r="H988" s="52" t="s">
        <v>337</v>
      </c>
      <c r="I988" s="342"/>
      <c r="J988" s="342"/>
      <c r="K988" s="342"/>
      <c r="L988" s="44"/>
      <c r="M988" s="44"/>
      <c r="N988" s="39"/>
      <c r="O988" s="242"/>
    </row>
    <row r="989" spans="1:18" ht="20.100000000000001" hidden="1" customHeight="1" x14ac:dyDescent="0.25">
      <c r="A989" s="221"/>
      <c r="B989" s="221"/>
      <c r="C989" s="221"/>
      <c r="D989" s="221">
        <v>4224</v>
      </c>
      <c r="E989" s="221"/>
      <c r="F989" s="58"/>
      <c r="G989" s="227">
        <v>31</v>
      </c>
      <c r="H989" s="52" t="s">
        <v>66</v>
      </c>
      <c r="I989" s="342"/>
      <c r="J989" s="342"/>
      <c r="K989" s="342"/>
      <c r="L989" s="44"/>
      <c r="M989" s="44"/>
      <c r="N989" s="39"/>
      <c r="O989" s="242"/>
    </row>
    <row r="990" spans="1:18" ht="20.100000000000001" hidden="1" customHeight="1" x14ac:dyDescent="0.25">
      <c r="A990" s="221"/>
      <c r="B990" s="221"/>
      <c r="C990" s="221"/>
      <c r="D990" s="221"/>
      <c r="E990" s="218" t="s">
        <v>339</v>
      </c>
      <c r="F990" s="52"/>
      <c r="G990" s="227">
        <v>31</v>
      </c>
      <c r="H990" s="52" t="s">
        <v>340</v>
      </c>
      <c r="I990" s="342"/>
      <c r="J990" s="342"/>
      <c r="K990" s="342"/>
      <c r="L990" s="44"/>
      <c r="M990" s="44"/>
      <c r="N990" s="39"/>
      <c r="O990" s="242"/>
    </row>
    <row r="991" spans="1:18" ht="20.100000000000001" hidden="1" customHeight="1" x14ac:dyDescent="0.25">
      <c r="A991" s="221"/>
      <c r="B991" s="221"/>
      <c r="C991" s="221"/>
      <c r="D991" s="221"/>
      <c r="E991" s="218"/>
      <c r="F991" s="52" t="s">
        <v>341</v>
      </c>
      <c r="G991" s="227">
        <v>31</v>
      </c>
      <c r="H991" s="52" t="s">
        <v>340</v>
      </c>
      <c r="I991" s="342"/>
      <c r="J991" s="342"/>
      <c r="K991" s="342"/>
      <c r="L991" s="44"/>
      <c r="M991" s="44"/>
      <c r="N991" s="39"/>
      <c r="O991" s="242"/>
    </row>
    <row r="992" spans="1:18" ht="20.100000000000001" hidden="1" customHeight="1" x14ac:dyDescent="0.25">
      <c r="A992" s="221"/>
      <c r="B992" s="221"/>
      <c r="C992" s="221"/>
      <c r="D992" s="221"/>
      <c r="E992" s="218" t="s">
        <v>342</v>
      </c>
      <c r="F992" s="52"/>
      <c r="G992" s="227">
        <v>31</v>
      </c>
      <c r="H992" s="52" t="s">
        <v>343</v>
      </c>
      <c r="I992" s="342"/>
      <c r="J992" s="342"/>
      <c r="K992" s="342"/>
      <c r="L992" s="44"/>
      <c r="M992" s="44"/>
      <c r="N992" s="39"/>
      <c r="O992" s="242"/>
    </row>
    <row r="993" spans="1:18" ht="20.100000000000001" hidden="1" customHeight="1" x14ac:dyDescent="0.25">
      <c r="A993" s="221"/>
      <c r="B993" s="221"/>
      <c r="C993" s="221"/>
      <c r="D993" s="221"/>
      <c r="E993" s="218"/>
      <c r="F993" s="52" t="s">
        <v>344</v>
      </c>
      <c r="G993" s="227">
        <v>31</v>
      </c>
      <c r="H993" s="52" t="s">
        <v>343</v>
      </c>
      <c r="I993" s="342"/>
      <c r="J993" s="342"/>
      <c r="K993" s="342"/>
      <c r="L993" s="44"/>
      <c r="M993" s="44"/>
      <c r="N993" s="39"/>
      <c r="O993" s="242"/>
    </row>
    <row r="994" spans="1:18" s="33" customFormat="1" ht="20.100000000000001" hidden="1" customHeight="1" x14ac:dyDescent="0.25">
      <c r="A994" s="219"/>
      <c r="B994" s="219"/>
      <c r="C994" s="219">
        <v>426</v>
      </c>
      <c r="D994" s="219"/>
      <c r="E994" s="219"/>
      <c r="F994" s="56"/>
      <c r="G994" s="227"/>
      <c r="H994" s="57" t="s">
        <v>71</v>
      </c>
      <c r="I994" s="342"/>
      <c r="J994" s="342"/>
      <c r="K994" s="342"/>
      <c r="L994" s="44"/>
      <c r="M994" s="44"/>
      <c r="N994" s="39"/>
      <c r="O994" s="242"/>
      <c r="P994" s="31"/>
      <c r="Q994" s="32"/>
      <c r="R994" s="32"/>
    </row>
    <row r="995" spans="1:18" ht="20.100000000000001" hidden="1" customHeight="1" x14ac:dyDescent="0.25">
      <c r="A995" s="221"/>
      <c r="B995" s="221"/>
      <c r="C995" s="221"/>
      <c r="D995" s="221">
        <v>4262</v>
      </c>
      <c r="E995" s="221"/>
      <c r="F995" s="58"/>
      <c r="G995" s="227">
        <v>31</v>
      </c>
      <c r="H995" s="52" t="s">
        <v>72</v>
      </c>
      <c r="I995" s="342"/>
      <c r="J995" s="342"/>
      <c r="K995" s="342"/>
      <c r="L995" s="44"/>
      <c r="M995" s="44"/>
      <c r="N995" s="39"/>
      <c r="O995" s="242"/>
    </row>
    <row r="996" spans="1:18" ht="20.100000000000001" hidden="1" customHeight="1" x14ac:dyDescent="0.25">
      <c r="A996" s="221"/>
      <c r="B996" s="221"/>
      <c r="C996" s="221"/>
      <c r="D996" s="221"/>
      <c r="E996" s="218" t="s">
        <v>351</v>
      </c>
      <c r="F996" s="52"/>
      <c r="G996" s="227">
        <v>31</v>
      </c>
      <c r="H996" s="52" t="s">
        <v>72</v>
      </c>
      <c r="I996" s="342"/>
      <c r="J996" s="342"/>
      <c r="K996" s="342"/>
      <c r="L996" s="44"/>
      <c r="M996" s="44"/>
      <c r="N996" s="39"/>
      <c r="O996" s="242"/>
    </row>
    <row r="997" spans="1:18" ht="20.100000000000001" hidden="1" customHeight="1" x14ac:dyDescent="0.25">
      <c r="A997" s="221"/>
      <c r="B997" s="221"/>
      <c r="C997" s="221"/>
      <c r="D997" s="221"/>
      <c r="E997" s="218"/>
      <c r="F997" s="52" t="s">
        <v>352</v>
      </c>
      <c r="G997" s="227">
        <v>31</v>
      </c>
      <c r="H997" s="52" t="s">
        <v>72</v>
      </c>
      <c r="I997" s="342"/>
      <c r="J997" s="342"/>
      <c r="K997" s="342"/>
      <c r="L997" s="44"/>
      <c r="M997" s="44"/>
      <c r="N997" s="39"/>
      <c r="O997" s="242"/>
    </row>
    <row r="998" spans="1:18" ht="33" customHeight="1" x14ac:dyDescent="0.25">
      <c r="A998" s="292"/>
      <c r="B998" s="292"/>
      <c r="C998" s="292"/>
      <c r="D998" s="292"/>
      <c r="E998" s="292"/>
      <c r="F998" s="291"/>
      <c r="G998" s="293"/>
      <c r="H998" s="291" t="s">
        <v>366</v>
      </c>
      <c r="I998" s="345"/>
      <c r="J998" s="345"/>
      <c r="K998" s="345"/>
      <c r="L998" s="74"/>
      <c r="M998" s="74"/>
      <c r="N998" s="39"/>
      <c r="O998" s="242"/>
    </row>
    <row r="999" spans="1:18" ht="20.100000000000001" customHeight="1" x14ac:dyDescent="0.25">
      <c r="A999" s="219"/>
      <c r="B999" s="219"/>
      <c r="C999" s="219"/>
      <c r="D999" s="219"/>
      <c r="E999" s="219"/>
      <c r="F999" s="56"/>
      <c r="G999" s="258"/>
      <c r="H999" s="265" t="s">
        <v>290</v>
      </c>
      <c r="I999" s="342"/>
      <c r="J999" s="342"/>
      <c r="K999" s="342"/>
      <c r="L999" s="44"/>
      <c r="M999" s="44"/>
      <c r="N999" s="39"/>
      <c r="O999" s="242"/>
    </row>
    <row r="1000" spans="1:18" s="33" customFormat="1" ht="20.100000000000001" customHeight="1" x14ac:dyDescent="0.25">
      <c r="A1000" s="219">
        <v>3</v>
      </c>
      <c r="B1000" s="219"/>
      <c r="C1000" s="219"/>
      <c r="D1000" s="219"/>
      <c r="E1000" s="219"/>
      <c r="F1000" s="56"/>
      <c r="G1000" s="258"/>
      <c r="H1000" s="57" t="s">
        <v>82</v>
      </c>
      <c r="I1000" s="341">
        <f>I1001+I1033</f>
        <v>72000</v>
      </c>
      <c r="J1000" s="341">
        <f>J1001+J1033</f>
        <v>0</v>
      </c>
      <c r="K1000" s="341">
        <f>K1001+K1033</f>
        <v>72000</v>
      </c>
      <c r="L1000" s="59">
        <f t="shared" ref="L1000:M1000" si="216">L1001+L1033</f>
        <v>72000</v>
      </c>
      <c r="M1000" s="59">
        <f t="shared" si="216"/>
        <v>72000</v>
      </c>
      <c r="N1000" s="39"/>
      <c r="O1000" s="242"/>
      <c r="P1000" s="31"/>
      <c r="Q1000" s="32"/>
      <c r="R1000" s="32"/>
    </row>
    <row r="1001" spans="1:18" s="33" customFormat="1" ht="20.100000000000001" customHeight="1" x14ac:dyDescent="0.25">
      <c r="A1001" s="219"/>
      <c r="B1001" s="219">
        <v>31</v>
      </c>
      <c r="C1001" s="219"/>
      <c r="D1001" s="219"/>
      <c r="E1001" s="219"/>
      <c r="F1001" s="56"/>
      <c r="G1001" s="258"/>
      <c r="H1001" s="57" t="s">
        <v>13</v>
      </c>
      <c r="I1001" s="341">
        <f>I1002+I1024</f>
        <v>22700</v>
      </c>
      <c r="J1001" s="341">
        <f>J1002+J1024</f>
        <v>0</v>
      </c>
      <c r="K1001" s="341">
        <f>K1002+K1024</f>
        <v>22700</v>
      </c>
      <c r="L1001" s="59">
        <f>L1002+L1024</f>
        <v>21300</v>
      </c>
      <c r="M1001" s="59">
        <f>M1002+M1024</f>
        <v>21300</v>
      </c>
      <c r="N1001" s="39"/>
      <c r="O1001" s="242"/>
      <c r="P1001" s="31"/>
      <c r="Q1001" s="32"/>
      <c r="R1001" s="32"/>
    </row>
    <row r="1002" spans="1:18" s="191" customFormat="1" ht="20.100000000000001" customHeight="1" x14ac:dyDescent="0.25">
      <c r="A1002" s="219"/>
      <c r="B1002" s="219"/>
      <c r="C1002" s="219">
        <v>311</v>
      </c>
      <c r="D1002" s="219"/>
      <c r="E1002" s="219"/>
      <c r="F1002" s="56"/>
      <c r="G1002" s="227" t="s">
        <v>471</v>
      </c>
      <c r="H1002" s="57" t="s">
        <v>14</v>
      </c>
      <c r="I1002" s="341">
        <f t="shared" ref="I1002:M1002" si="217">I1003+I1006+I1009</f>
        <v>20900</v>
      </c>
      <c r="J1002" s="341">
        <f t="shared" ref="J1002:K1002" si="218">J1003+J1006+J1009</f>
        <v>-200</v>
      </c>
      <c r="K1002" s="341">
        <f t="shared" si="218"/>
        <v>20700</v>
      </c>
      <c r="L1002" s="198">
        <f t="shared" si="217"/>
        <v>19700</v>
      </c>
      <c r="M1002" s="198">
        <f t="shared" si="217"/>
        <v>19700</v>
      </c>
      <c r="N1002" s="39"/>
      <c r="O1002" s="242"/>
      <c r="P1002" s="196"/>
      <c r="Q1002" s="196"/>
      <c r="R1002" s="190"/>
    </row>
    <row r="1003" spans="1:18" ht="20.100000000000001" hidden="1" customHeight="1" x14ac:dyDescent="0.25">
      <c r="A1003" s="221"/>
      <c r="B1003" s="221"/>
      <c r="C1003" s="221"/>
      <c r="D1003" s="221">
        <v>3111</v>
      </c>
      <c r="E1003" s="221"/>
      <c r="F1003" s="58"/>
      <c r="G1003" s="227" t="s">
        <v>471</v>
      </c>
      <c r="H1003" s="52" t="s">
        <v>15</v>
      </c>
      <c r="I1003" s="342">
        <f t="shared" ref="I1003:M1004" si="219">I1004</f>
        <v>10000</v>
      </c>
      <c r="J1003" s="342">
        <f t="shared" si="219"/>
        <v>750</v>
      </c>
      <c r="K1003" s="342">
        <f t="shared" si="219"/>
        <v>10750</v>
      </c>
      <c r="L1003" s="47">
        <f t="shared" si="219"/>
        <v>8800</v>
      </c>
      <c r="M1003" s="47">
        <f t="shared" si="219"/>
        <v>8800</v>
      </c>
      <c r="N1003" s="39"/>
      <c r="O1003" s="242"/>
      <c r="P1003" s="66"/>
      <c r="Q1003" s="51"/>
    </row>
    <row r="1004" spans="1:18" ht="20.100000000000001" hidden="1" customHeight="1" x14ac:dyDescent="0.25">
      <c r="A1004" s="221"/>
      <c r="B1004" s="221"/>
      <c r="C1004" s="221"/>
      <c r="D1004" s="221"/>
      <c r="E1004" s="218" t="s">
        <v>291</v>
      </c>
      <c r="F1004" s="52"/>
      <c r="G1004" s="227" t="s">
        <v>471</v>
      </c>
      <c r="H1004" s="52" t="s">
        <v>292</v>
      </c>
      <c r="I1004" s="342">
        <f t="shared" si="219"/>
        <v>10000</v>
      </c>
      <c r="J1004" s="342">
        <f t="shared" si="219"/>
        <v>750</v>
      </c>
      <c r="K1004" s="342">
        <f t="shared" si="219"/>
        <v>10750</v>
      </c>
      <c r="L1004" s="53">
        <f t="shared" si="219"/>
        <v>8800</v>
      </c>
      <c r="M1004" s="53">
        <f t="shared" si="219"/>
        <v>8800</v>
      </c>
      <c r="N1004" s="39"/>
      <c r="O1004" s="242"/>
    </row>
    <row r="1005" spans="1:18" ht="20.100000000000001" hidden="1" customHeight="1" x14ac:dyDescent="0.25">
      <c r="A1005" s="221"/>
      <c r="B1005" s="221"/>
      <c r="C1005" s="221"/>
      <c r="D1005" s="221"/>
      <c r="E1005" s="218"/>
      <c r="F1005" s="52" t="s">
        <v>293</v>
      </c>
      <c r="G1005" s="227" t="s">
        <v>471</v>
      </c>
      <c r="H1005" s="52" t="s">
        <v>355</v>
      </c>
      <c r="I1005" s="342">
        <v>10000</v>
      </c>
      <c r="J1005" s="342">
        <f>K1005-I1005</f>
        <v>750</v>
      </c>
      <c r="K1005" s="342">
        <v>10750</v>
      </c>
      <c r="L1005" s="53">
        <v>8800</v>
      </c>
      <c r="M1005" s="53">
        <v>8800</v>
      </c>
      <c r="N1005" s="39"/>
      <c r="O1005" s="242"/>
    </row>
    <row r="1006" spans="1:18" ht="20.100000000000001" hidden="1" customHeight="1" x14ac:dyDescent="0.25">
      <c r="A1006" s="221"/>
      <c r="B1006" s="221"/>
      <c r="C1006" s="221"/>
      <c r="D1006" s="221">
        <v>3113</v>
      </c>
      <c r="E1006" s="221"/>
      <c r="F1006" s="58"/>
      <c r="G1006" s="227" t="s">
        <v>471</v>
      </c>
      <c r="H1006" s="52" t="s">
        <v>16</v>
      </c>
      <c r="I1006" s="342">
        <f t="shared" ref="I1006:M1007" si="220">I1007</f>
        <v>10000</v>
      </c>
      <c r="J1006" s="342">
        <f t="shared" si="220"/>
        <v>-1010</v>
      </c>
      <c r="K1006" s="342">
        <f t="shared" si="220"/>
        <v>8990</v>
      </c>
      <c r="L1006" s="47">
        <f t="shared" si="220"/>
        <v>10000</v>
      </c>
      <c r="M1006" s="47">
        <f t="shared" si="220"/>
        <v>10000</v>
      </c>
      <c r="N1006" s="39"/>
      <c r="O1006" s="242"/>
    </row>
    <row r="1007" spans="1:18" ht="19.5" hidden="1" customHeight="1" x14ac:dyDescent="0.25">
      <c r="A1007" s="221"/>
      <c r="B1007" s="221"/>
      <c r="C1007" s="221"/>
      <c r="D1007" s="221"/>
      <c r="E1007" s="218" t="s">
        <v>295</v>
      </c>
      <c r="F1007" s="52"/>
      <c r="G1007" s="227" t="s">
        <v>471</v>
      </c>
      <c r="H1007" s="52" t="s">
        <v>16</v>
      </c>
      <c r="I1007" s="342">
        <f t="shared" si="220"/>
        <v>10000</v>
      </c>
      <c r="J1007" s="342">
        <f t="shared" si="220"/>
        <v>-1010</v>
      </c>
      <c r="K1007" s="342">
        <f t="shared" si="220"/>
        <v>8990</v>
      </c>
      <c r="L1007" s="47">
        <f t="shared" si="220"/>
        <v>10000</v>
      </c>
      <c r="M1007" s="47">
        <f t="shared" si="220"/>
        <v>10000</v>
      </c>
      <c r="N1007" s="39"/>
      <c r="O1007" s="242"/>
    </row>
    <row r="1008" spans="1:18" ht="20.100000000000001" hidden="1" customHeight="1" x14ac:dyDescent="0.25">
      <c r="A1008" s="221"/>
      <c r="B1008" s="221"/>
      <c r="C1008" s="221"/>
      <c r="D1008" s="221"/>
      <c r="E1008" s="218"/>
      <c r="F1008" s="52" t="s">
        <v>296</v>
      </c>
      <c r="G1008" s="227" t="s">
        <v>471</v>
      </c>
      <c r="H1008" s="52" t="s">
        <v>16</v>
      </c>
      <c r="I1008" s="342">
        <v>10000</v>
      </c>
      <c r="J1008" s="342">
        <f>K1008-I1008</f>
        <v>-1010</v>
      </c>
      <c r="K1008" s="342">
        <v>8990</v>
      </c>
      <c r="L1008" s="47">
        <v>10000</v>
      </c>
      <c r="M1008" s="47">
        <v>10000</v>
      </c>
      <c r="N1008" s="39"/>
      <c r="O1008" s="242"/>
    </row>
    <row r="1009" spans="1:18" ht="20.100000000000001" hidden="1" customHeight="1" x14ac:dyDescent="0.25">
      <c r="A1009" s="221"/>
      <c r="B1009" s="221"/>
      <c r="C1009" s="221"/>
      <c r="D1009" s="221">
        <v>3114</v>
      </c>
      <c r="E1009" s="221"/>
      <c r="F1009" s="58"/>
      <c r="G1009" s="227" t="s">
        <v>471</v>
      </c>
      <c r="H1009" s="52" t="s">
        <v>367</v>
      </c>
      <c r="I1009" s="342">
        <f t="shared" ref="I1009:M1010" si="221">I1010</f>
        <v>900</v>
      </c>
      <c r="J1009" s="342">
        <f t="shared" si="221"/>
        <v>60</v>
      </c>
      <c r="K1009" s="342">
        <f t="shared" si="221"/>
        <v>960</v>
      </c>
      <c r="L1009" s="47">
        <f t="shared" si="221"/>
        <v>900</v>
      </c>
      <c r="M1009" s="47">
        <f t="shared" si="221"/>
        <v>900</v>
      </c>
      <c r="N1009" s="39"/>
      <c r="O1009" s="242"/>
    </row>
    <row r="1010" spans="1:18" ht="20.100000000000001" hidden="1" customHeight="1" x14ac:dyDescent="0.25">
      <c r="A1010" s="221"/>
      <c r="B1010" s="221"/>
      <c r="C1010" s="221"/>
      <c r="D1010" s="221"/>
      <c r="E1010" s="218" t="s">
        <v>297</v>
      </c>
      <c r="F1010" s="52"/>
      <c r="G1010" s="227" t="s">
        <v>471</v>
      </c>
      <c r="H1010" s="52" t="s">
        <v>17</v>
      </c>
      <c r="I1010" s="342">
        <f t="shared" si="221"/>
        <v>900</v>
      </c>
      <c r="J1010" s="342">
        <f t="shared" si="221"/>
        <v>60</v>
      </c>
      <c r="K1010" s="342">
        <f t="shared" si="221"/>
        <v>960</v>
      </c>
      <c r="L1010" s="47">
        <f t="shared" si="221"/>
        <v>900</v>
      </c>
      <c r="M1010" s="47">
        <f t="shared" si="221"/>
        <v>900</v>
      </c>
      <c r="N1010" s="39"/>
      <c r="O1010" s="242"/>
    </row>
    <row r="1011" spans="1:18" ht="20.100000000000001" hidden="1" customHeight="1" x14ac:dyDescent="0.25">
      <c r="A1011" s="221"/>
      <c r="B1011" s="221"/>
      <c r="C1011" s="221"/>
      <c r="D1011" s="221"/>
      <c r="E1011" s="218"/>
      <c r="F1011" s="52" t="s">
        <v>298</v>
      </c>
      <c r="G1011" s="227" t="s">
        <v>471</v>
      </c>
      <c r="H1011" s="52" t="s">
        <v>17</v>
      </c>
      <c r="I1011" s="342">
        <v>900</v>
      </c>
      <c r="J1011" s="342">
        <f>K1011-I1011</f>
        <v>60</v>
      </c>
      <c r="K1011" s="342">
        <v>960</v>
      </c>
      <c r="L1011" s="47">
        <v>900</v>
      </c>
      <c r="M1011" s="47">
        <v>900</v>
      </c>
      <c r="N1011" s="39"/>
      <c r="O1011" s="242"/>
    </row>
    <row r="1012" spans="1:18" s="33" customFormat="1" ht="20.100000000000001" hidden="1" customHeight="1" x14ac:dyDescent="0.25">
      <c r="A1012" s="219"/>
      <c r="B1012" s="219"/>
      <c r="C1012" s="219">
        <v>312</v>
      </c>
      <c r="D1012" s="219"/>
      <c r="E1012" s="219"/>
      <c r="F1012" s="56"/>
      <c r="G1012" s="227" t="s">
        <v>471</v>
      </c>
      <c r="H1012" s="57" t="s">
        <v>18</v>
      </c>
      <c r="I1012" s="342">
        <f>I1013</f>
        <v>0</v>
      </c>
      <c r="J1012" s="342">
        <f>J1013</f>
        <v>0</v>
      </c>
      <c r="K1012" s="342">
        <f>K1013</f>
        <v>0</v>
      </c>
      <c r="L1012" s="44"/>
      <c r="M1012" s="44"/>
      <c r="N1012" s="39"/>
      <c r="O1012" s="242"/>
      <c r="P1012" s="31"/>
      <c r="Q1012" s="32"/>
      <c r="R1012" s="32"/>
    </row>
    <row r="1013" spans="1:18" ht="20.100000000000001" hidden="1" customHeight="1" x14ac:dyDescent="0.25">
      <c r="A1013" s="221"/>
      <c r="B1013" s="221"/>
      <c r="C1013" s="221"/>
      <c r="D1013" s="221">
        <v>3121</v>
      </c>
      <c r="E1013" s="221"/>
      <c r="F1013" s="58"/>
      <c r="G1013" s="227" t="s">
        <v>471</v>
      </c>
      <c r="H1013" s="52" t="s">
        <v>18</v>
      </c>
      <c r="I1013" s="342">
        <f>I1014+I1016+I1018+I1020+I1022</f>
        <v>0</v>
      </c>
      <c r="J1013" s="342">
        <f>J1014+J1016+J1018+J1020+J1022</f>
        <v>0</v>
      </c>
      <c r="K1013" s="342">
        <f>K1014+K1016+K1018+K1020+K1022</f>
        <v>0</v>
      </c>
      <c r="L1013" s="44"/>
      <c r="M1013" s="44"/>
      <c r="N1013" s="39"/>
      <c r="O1013" s="242"/>
    </row>
    <row r="1014" spans="1:18" ht="20.100000000000001" hidden="1" customHeight="1" x14ac:dyDescent="0.25">
      <c r="A1014" s="221"/>
      <c r="B1014" s="221"/>
      <c r="C1014" s="221"/>
      <c r="D1014" s="221"/>
      <c r="E1014" s="218" t="s">
        <v>85</v>
      </c>
      <c r="F1014" s="52"/>
      <c r="G1014" s="227" t="s">
        <v>471</v>
      </c>
      <c r="H1014" s="52" t="s">
        <v>86</v>
      </c>
      <c r="I1014" s="342">
        <f>I1015</f>
        <v>0</v>
      </c>
      <c r="J1014" s="342">
        <f>J1015</f>
        <v>0</v>
      </c>
      <c r="K1014" s="342">
        <f>K1015</f>
        <v>0</v>
      </c>
      <c r="L1014" s="44"/>
      <c r="M1014" s="44"/>
      <c r="N1014" s="39"/>
      <c r="O1014" s="242"/>
    </row>
    <row r="1015" spans="1:18" ht="20.100000000000001" hidden="1" customHeight="1" x14ac:dyDescent="0.25">
      <c r="A1015" s="221"/>
      <c r="B1015" s="221"/>
      <c r="C1015" s="221"/>
      <c r="D1015" s="221"/>
      <c r="E1015" s="218"/>
      <c r="F1015" s="52" t="s">
        <v>87</v>
      </c>
      <c r="G1015" s="227" t="s">
        <v>471</v>
      </c>
      <c r="H1015" s="52" t="s">
        <v>86</v>
      </c>
      <c r="I1015" s="342">
        <v>0</v>
      </c>
      <c r="J1015" s="342">
        <v>0</v>
      </c>
      <c r="K1015" s="342">
        <f>I1015+J1015</f>
        <v>0</v>
      </c>
      <c r="L1015" s="44"/>
      <c r="M1015" s="44"/>
      <c r="N1015" s="39"/>
      <c r="O1015" s="242"/>
    </row>
    <row r="1016" spans="1:18" ht="20.100000000000001" hidden="1" customHeight="1" x14ac:dyDescent="0.25">
      <c r="A1016" s="221"/>
      <c r="B1016" s="221"/>
      <c r="C1016" s="221"/>
      <c r="D1016" s="221"/>
      <c r="E1016" s="218" t="s">
        <v>88</v>
      </c>
      <c r="F1016" s="52"/>
      <c r="G1016" s="227" t="s">
        <v>471</v>
      </c>
      <c r="H1016" s="52" t="s">
        <v>89</v>
      </c>
      <c r="I1016" s="342">
        <f>I1017</f>
        <v>0</v>
      </c>
      <c r="J1016" s="342">
        <f>J1017</f>
        <v>0</v>
      </c>
      <c r="K1016" s="342">
        <f>K1017</f>
        <v>0</v>
      </c>
      <c r="L1016" s="44"/>
      <c r="M1016" s="44"/>
      <c r="N1016" s="39"/>
      <c r="O1016" s="242"/>
    </row>
    <row r="1017" spans="1:18" ht="20.100000000000001" hidden="1" customHeight="1" x14ac:dyDescent="0.25">
      <c r="A1017" s="221"/>
      <c r="B1017" s="221"/>
      <c r="C1017" s="221"/>
      <c r="D1017" s="221"/>
      <c r="E1017" s="218"/>
      <c r="F1017" s="52" t="s">
        <v>90</v>
      </c>
      <c r="G1017" s="227" t="s">
        <v>471</v>
      </c>
      <c r="H1017" s="52" t="s">
        <v>89</v>
      </c>
      <c r="I1017" s="342">
        <v>0</v>
      </c>
      <c r="J1017" s="342">
        <v>0</v>
      </c>
      <c r="K1017" s="342">
        <f>I1017+J1017</f>
        <v>0</v>
      </c>
      <c r="L1017" s="44"/>
      <c r="M1017" s="44"/>
      <c r="N1017" s="39"/>
      <c r="O1017" s="242"/>
    </row>
    <row r="1018" spans="1:18" ht="20.100000000000001" hidden="1" customHeight="1" x14ac:dyDescent="0.25">
      <c r="A1018" s="221"/>
      <c r="B1018" s="221"/>
      <c r="C1018" s="221"/>
      <c r="D1018" s="221"/>
      <c r="E1018" s="218" t="s">
        <v>91</v>
      </c>
      <c r="F1018" s="52"/>
      <c r="G1018" s="227" t="s">
        <v>471</v>
      </c>
      <c r="H1018" s="52" t="s">
        <v>92</v>
      </c>
      <c r="I1018" s="342">
        <f>I1019</f>
        <v>0</v>
      </c>
      <c r="J1018" s="342">
        <f>J1019</f>
        <v>0</v>
      </c>
      <c r="K1018" s="342">
        <f>K1019</f>
        <v>0</v>
      </c>
      <c r="L1018" s="44"/>
      <c r="M1018" s="44"/>
      <c r="N1018" s="39"/>
      <c r="O1018" s="242"/>
    </row>
    <row r="1019" spans="1:18" ht="20.100000000000001" hidden="1" customHeight="1" x14ac:dyDescent="0.25">
      <c r="A1019" s="221"/>
      <c r="B1019" s="221"/>
      <c r="C1019" s="221"/>
      <c r="D1019" s="221"/>
      <c r="E1019" s="218"/>
      <c r="F1019" s="52" t="s">
        <v>93</v>
      </c>
      <c r="G1019" s="227" t="s">
        <v>471</v>
      </c>
      <c r="H1019" s="52" t="s">
        <v>92</v>
      </c>
      <c r="I1019" s="342">
        <v>0</v>
      </c>
      <c r="J1019" s="342">
        <v>0</v>
      </c>
      <c r="K1019" s="342">
        <f>I1019+J1019</f>
        <v>0</v>
      </c>
      <c r="L1019" s="44"/>
      <c r="M1019" s="44"/>
      <c r="N1019" s="39"/>
      <c r="O1019" s="242"/>
    </row>
    <row r="1020" spans="1:18" ht="20.100000000000001" hidden="1" customHeight="1" x14ac:dyDescent="0.25">
      <c r="A1020" s="221"/>
      <c r="B1020" s="221"/>
      <c r="C1020" s="221"/>
      <c r="D1020" s="221"/>
      <c r="E1020" s="218" t="s">
        <v>94</v>
      </c>
      <c r="F1020" s="52"/>
      <c r="G1020" s="227" t="s">
        <v>471</v>
      </c>
      <c r="H1020" s="52" t="s">
        <v>95</v>
      </c>
      <c r="I1020" s="342">
        <f>I1021</f>
        <v>0</v>
      </c>
      <c r="J1020" s="342">
        <f>J1021</f>
        <v>0</v>
      </c>
      <c r="K1020" s="342">
        <f>K1021</f>
        <v>0</v>
      </c>
      <c r="L1020" s="44"/>
      <c r="M1020" s="44"/>
      <c r="N1020" s="39"/>
      <c r="O1020" s="242"/>
    </row>
    <row r="1021" spans="1:18" ht="20.100000000000001" hidden="1" customHeight="1" x14ac:dyDescent="0.25">
      <c r="A1021" s="221"/>
      <c r="B1021" s="221"/>
      <c r="C1021" s="221"/>
      <c r="D1021" s="221"/>
      <c r="E1021" s="218"/>
      <c r="F1021" s="52" t="s">
        <v>96</v>
      </c>
      <c r="G1021" s="227" t="s">
        <v>471</v>
      </c>
      <c r="H1021" s="52" t="s">
        <v>95</v>
      </c>
      <c r="I1021" s="342">
        <v>0</v>
      </c>
      <c r="J1021" s="342">
        <v>0</v>
      </c>
      <c r="K1021" s="342">
        <f>I1021+J1021</f>
        <v>0</v>
      </c>
      <c r="L1021" s="44"/>
      <c r="M1021" s="44"/>
      <c r="N1021" s="39"/>
      <c r="O1021" s="242"/>
    </row>
    <row r="1022" spans="1:18" ht="20.100000000000001" hidden="1" customHeight="1" x14ac:dyDescent="0.25">
      <c r="A1022" s="221"/>
      <c r="B1022" s="221"/>
      <c r="C1022" s="221"/>
      <c r="D1022" s="221"/>
      <c r="E1022" s="218" t="s">
        <v>97</v>
      </c>
      <c r="F1022" s="52"/>
      <c r="G1022" s="227" t="s">
        <v>471</v>
      </c>
      <c r="H1022" s="52" t="s">
        <v>98</v>
      </c>
      <c r="I1022" s="342">
        <f>I1023</f>
        <v>0</v>
      </c>
      <c r="J1022" s="342">
        <f>J1023</f>
        <v>0</v>
      </c>
      <c r="K1022" s="342">
        <f>K1023</f>
        <v>0</v>
      </c>
      <c r="L1022" s="44"/>
      <c r="M1022" s="44"/>
      <c r="N1022" s="39"/>
      <c r="O1022" s="242"/>
    </row>
    <row r="1023" spans="1:18" ht="20.100000000000001" hidden="1" customHeight="1" x14ac:dyDescent="0.25">
      <c r="A1023" s="221"/>
      <c r="B1023" s="221"/>
      <c r="C1023" s="221"/>
      <c r="D1023" s="221"/>
      <c r="E1023" s="218"/>
      <c r="F1023" s="52" t="s">
        <v>99</v>
      </c>
      <c r="G1023" s="227" t="s">
        <v>471</v>
      </c>
      <c r="H1023" s="52" t="s">
        <v>98</v>
      </c>
      <c r="I1023" s="342">
        <v>0</v>
      </c>
      <c r="J1023" s="342">
        <v>0</v>
      </c>
      <c r="K1023" s="342">
        <f>I1023+J1023</f>
        <v>0</v>
      </c>
      <c r="L1023" s="44"/>
      <c r="M1023" s="44"/>
      <c r="N1023" s="39"/>
      <c r="O1023" s="242"/>
    </row>
    <row r="1024" spans="1:18" s="191" customFormat="1" ht="20.100000000000001" customHeight="1" x14ac:dyDescent="0.25">
      <c r="A1024" s="219"/>
      <c r="B1024" s="219"/>
      <c r="C1024" s="219">
        <v>313</v>
      </c>
      <c r="D1024" s="219"/>
      <c r="E1024" s="219"/>
      <c r="F1024" s="56"/>
      <c r="G1024" s="227" t="s">
        <v>471</v>
      </c>
      <c r="H1024" s="57" t="s">
        <v>101</v>
      </c>
      <c r="I1024" s="341">
        <f t="shared" ref="I1024:M1026" si="222">I1025</f>
        <v>1800</v>
      </c>
      <c r="J1024" s="341">
        <f t="shared" si="222"/>
        <v>200</v>
      </c>
      <c r="K1024" s="341">
        <f t="shared" si="222"/>
        <v>2000</v>
      </c>
      <c r="L1024" s="189">
        <f t="shared" si="222"/>
        <v>1600</v>
      </c>
      <c r="M1024" s="189">
        <f t="shared" si="222"/>
        <v>1600</v>
      </c>
      <c r="N1024" s="39"/>
      <c r="O1024" s="242"/>
      <c r="P1024" s="190"/>
      <c r="Q1024" s="190"/>
      <c r="R1024" s="190"/>
    </row>
    <row r="1025" spans="1:18" ht="20.100000000000001" hidden="1" customHeight="1" x14ac:dyDescent="0.25">
      <c r="A1025" s="221"/>
      <c r="B1025" s="221"/>
      <c r="C1025" s="221"/>
      <c r="D1025" s="221">
        <v>3132</v>
      </c>
      <c r="E1025" s="221"/>
      <c r="F1025" s="58"/>
      <c r="G1025" s="227" t="s">
        <v>471</v>
      </c>
      <c r="H1025" s="52" t="s">
        <v>20</v>
      </c>
      <c r="I1025" s="342">
        <f t="shared" ref="I1025:K1026" si="223">I1026</f>
        <v>1800</v>
      </c>
      <c r="J1025" s="342">
        <f t="shared" si="223"/>
        <v>200</v>
      </c>
      <c r="K1025" s="342">
        <f t="shared" si="223"/>
        <v>2000</v>
      </c>
      <c r="L1025" s="47">
        <f t="shared" si="222"/>
        <v>1600</v>
      </c>
      <c r="M1025" s="47">
        <f t="shared" si="222"/>
        <v>1600</v>
      </c>
      <c r="N1025" s="39"/>
      <c r="O1025" s="242"/>
    </row>
    <row r="1026" spans="1:18" ht="20.100000000000001" hidden="1" customHeight="1" x14ac:dyDescent="0.25">
      <c r="A1026" s="221"/>
      <c r="B1026" s="221"/>
      <c r="C1026" s="221"/>
      <c r="D1026" s="221"/>
      <c r="E1026" s="218" t="s">
        <v>302</v>
      </c>
      <c r="F1026" s="52"/>
      <c r="G1026" s="227" t="s">
        <v>471</v>
      </c>
      <c r="H1026" s="52" t="s">
        <v>20</v>
      </c>
      <c r="I1026" s="342">
        <f t="shared" si="223"/>
        <v>1800</v>
      </c>
      <c r="J1026" s="342">
        <f t="shared" si="223"/>
        <v>200</v>
      </c>
      <c r="K1026" s="342">
        <f t="shared" si="223"/>
        <v>2000</v>
      </c>
      <c r="L1026" s="47">
        <f t="shared" si="222"/>
        <v>1600</v>
      </c>
      <c r="M1026" s="47">
        <f t="shared" si="222"/>
        <v>1600</v>
      </c>
      <c r="N1026" s="39"/>
      <c r="O1026" s="242"/>
    </row>
    <row r="1027" spans="1:18" ht="20.100000000000001" hidden="1" customHeight="1" x14ac:dyDescent="0.25">
      <c r="A1027" s="221"/>
      <c r="B1027" s="221"/>
      <c r="C1027" s="221"/>
      <c r="D1027" s="221"/>
      <c r="E1027" s="218"/>
      <c r="F1027" s="52" t="s">
        <v>303</v>
      </c>
      <c r="G1027" s="227" t="s">
        <v>471</v>
      </c>
      <c r="H1027" s="52" t="s">
        <v>20</v>
      </c>
      <c r="I1027" s="342">
        <v>1800</v>
      </c>
      <c r="J1027" s="342">
        <f>K1027-I1027</f>
        <v>200</v>
      </c>
      <c r="K1027" s="342">
        <v>2000</v>
      </c>
      <c r="L1027" s="47">
        <v>1600</v>
      </c>
      <c r="M1027" s="47">
        <v>1600</v>
      </c>
      <c r="N1027" s="39"/>
      <c r="O1027" s="242"/>
    </row>
    <row r="1028" spans="1:18" ht="30" hidden="1" customHeight="1" x14ac:dyDescent="0.25">
      <c r="A1028" s="221"/>
      <c r="B1028" s="221"/>
      <c r="C1028" s="221"/>
      <c r="D1028" s="221"/>
      <c r="E1028" s="218" t="s">
        <v>304</v>
      </c>
      <c r="F1028" s="52"/>
      <c r="G1028" s="227" t="s">
        <v>471</v>
      </c>
      <c r="H1028" s="52" t="s">
        <v>102</v>
      </c>
      <c r="I1028" s="342"/>
      <c r="J1028" s="342"/>
      <c r="K1028" s="342"/>
      <c r="L1028" s="44"/>
      <c r="M1028" s="44"/>
      <c r="N1028" s="39"/>
      <c r="O1028" s="242"/>
    </row>
    <row r="1029" spans="1:18" ht="30" hidden="1" customHeight="1" x14ac:dyDescent="0.25">
      <c r="A1029" s="221"/>
      <c r="B1029" s="221"/>
      <c r="C1029" s="221"/>
      <c r="D1029" s="221"/>
      <c r="E1029" s="218"/>
      <c r="F1029" s="52" t="s">
        <v>305</v>
      </c>
      <c r="G1029" s="227" t="s">
        <v>471</v>
      </c>
      <c r="H1029" s="52" t="s">
        <v>102</v>
      </c>
      <c r="I1029" s="342"/>
      <c r="J1029" s="342"/>
      <c r="K1029" s="342"/>
      <c r="L1029" s="44"/>
      <c r="M1029" s="44"/>
      <c r="N1029" s="39"/>
      <c r="O1029" s="242"/>
    </row>
    <row r="1030" spans="1:18" ht="27" hidden="1" customHeight="1" x14ac:dyDescent="0.25">
      <c r="A1030" s="221"/>
      <c r="B1030" s="221"/>
      <c r="C1030" s="221"/>
      <c r="D1030" s="221">
        <v>3133</v>
      </c>
      <c r="E1030" s="221"/>
      <c r="F1030" s="58"/>
      <c r="G1030" s="227" t="s">
        <v>471</v>
      </c>
      <c r="H1030" s="52" t="s">
        <v>21</v>
      </c>
      <c r="I1030" s="342"/>
      <c r="J1030" s="342"/>
      <c r="K1030" s="342"/>
      <c r="L1030" s="44"/>
      <c r="M1030" s="44"/>
      <c r="N1030" s="39"/>
      <c r="O1030" s="242"/>
    </row>
    <row r="1031" spans="1:18" ht="30" hidden="1" customHeight="1" x14ac:dyDescent="0.25">
      <c r="A1031" s="221"/>
      <c r="B1031" s="221"/>
      <c r="C1031" s="221"/>
      <c r="D1031" s="221"/>
      <c r="E1031" s="218" t="s">
        <v>306</v>
      </c>
      <c r="F1031" s="52"/>
      <c r="G1031" s="227" t="s">
        <v>471</v>
      </c>
      <c r="H1031" s="52" t="s">
        <v>21</v>
      </c>
      <c r="I1031" s="342"/>
      <c r="J1031" s="342"/>
      <c r="K1031" s="342"/>
      <c r="L1031" s="44"/>
      <c r="M1031" s="44"/>
      <c r="N1031" s="39"/>
      <c r="O1031" s="242"/>
    </row>
    <row r="1032" spans="1:18" ht="30" hidden="1" customHeight="1" x14ac:dyDescent="0.25">
      <c r="A1032" s="221"/>
      <c r="B1032" s="221"/>
      <c r="C1032" s="221"/>
      <c r="D1032" s="221"/>
      <c r="E1032" s="218"/>
      <c r="F1032" s="52" t="s">
        <v>307</v>
      </c>
      <c r="G1032" s="227" t="s">
        <v>471</v>
      </c>
      <c r="H1032" s="52" t="s">
        <v>21</v>
      </c>
      <c r="I1032" s="342"/>
      <c r="J1032" s="342"/>
      <c r="K1032" s="342"/>
      <c r="L1032" s="44"/>
      <c r="M1032" s="44"/>
      <c r="N1032" s="39"/>
      <c r="O1032" s="242"/>
    </row>
    <row r="1033" spans="1:18" s="33" customFormat="1" ht="20.100000000000001" customHeight="1" x14ac:dyDescent="0.25">
      <c r="A1033" s="219"/>
      <c r="B1033" s="219">
        <v>32</v>
      </c>
      <c r="C1033" s="219"/>
      <c r="D1033" s="219"/>
      <c r="E1033" s="219"/>
      <c r="F1033" s="56"/>
      <c r="G1033" s="227"/>
      <c r="H1033" s="57" t="s">
        <v>22</v>
      </c>
      <c r="I1033" s="341">
        <f>I1034+I1055+I1079</f>
        <v>49300</v>
      </c>
      <c r="J1033" s="341">
        <f>J1034+J1055+J1079</f>
        <v>0</v>
      </c>
      <c r="K1033" s="341">
        <f>K1034+K1055+K1079</f>
        <v>49300</v>
      </c>
      <c r="L1033" s="44">
        <f>L1034+L1055+L1079</f>
        <v>50700</v>
      </c>
      <c r="M1033" s="44">
        <f>M1034+M1055+M1079</f>
        <v>50700</v>
      </c>
      <c r="N1033" s="39"/>
      <c r="O1033" s="242"/>
      <c r="P1033" s="31"/>
      <c r="Q1033" s="32"/>
      <c r="R1033" s="32"/>
    </row>
    <row r="1034" spans="1:18" s="191" customFormat="1" ht="20.100000000000001" customHeight="1" x14ac:dyDescent="0.25">
      <c r="A1034" s="219"/>
      <c r="B1034" s="219"/>
      <c r="C1034" s="219">
        <v>321</v>
      </c>
      <c r="D1034" s="219"/>
      <c r="E1034" s="219"/>
      <c r="F1034" s="56"/>
      <c r="G1034" s="227" t="s">
        <v>471</v>
      </c>
      <c r="H1034" s="57" t="s">
        <v>23</v>
      </c>
      <c r="I1034" s="341">
        <f>I1035+I1049</f>
        <v>2700</v>
      </c>
      <c r="J1034" s="341">
        <f>J1035+J1049</f>
        <v>0</v>
      </c>
      <c r="K1034" s="341">
        <f>K1035+K1049</f>
        <v>2700</v>
      </c>
      <c r="L1034" s="197">
        <f>L1035+L1049</f>
        <v>2500</v>
      </c>
      <c r="M1034" s="197">
        <f>M1035+M1049</f>
        <v>2500</v>
      </c>
      <c r="N1034" s="39"/>
      <c r="O1034" s="242"/>
      <c r="P1034" s="190"/>
      <c r="Q1034" s="190"/>
      <c r="R1034" s="190"/>
    </row>
    <row r="1035" spans="1:18" ht="20.100000000000001" hidden="1" customHeight="1" x14ac:dyDescent="0.25">
      <c r="A1035" s="221"/>
      <c r="B1035" s="221"/>
      <c r="C1035" s="221"/>
      <c r="D1035" s="221">
        <v>3211</v>
      </c>
      <c r="E1035" s="221"/>
      <c r="F1035" s="58"/>
      <c r="G1035" s="227" t="s">
        <v>471</v>
      </c>
      <c r="H1035" s="52" t="s">
        <v>24</v>
      </c>
      <c r="I1035" s="342">
        <f t="shared" ref="I1035:M1036" si="224">I1036</f>
        <v>700</v>
      </c>
      <c r="J1035" s="342">
        <f t="shared" si="224"/>
        <v>0</v>
      </c>
      <c r="K1035" s="342">
        <f t="shared" si="224"/>
        <v>700</v>
      </c>
      <c r="L1035" s="47">
        <f t="shared" si="224"/>
        <v>500</v>
      </c>
      <c r="M1035" s="47">
        <f t="shared" si="224"/>
        <v>500</v>
      </c>
      <c r="N1035" s="39"/>
      <c r="O1035" s="242"/>
    </row>
    <row r="1036" spans="1:18" ht="20.100000000000001" hidden="1" customHeight="1" x14ac:dyDescent="0.25">
      <c r="A1036" s="221"/>
      <c r="B1036" s="221"/>
      <c r="C1036" s="221"/>
      <c r="D1036" s="221"/>
      <c r="E1036" s="218" t="s">
        <v>308</v>
      </c>
      <c r="F1036" s="52"/>
      <c r="G1036" s="227" t="s">
        <v>471</v>
      </c>
      <c r="H1036" s="52" t="s">
        <v>103</v>
      </c>
      <c r="I1036" s="342">
        <f t="shared" si="224"/>
        <v>700</v>
      </c>
      <c r="J1036" s="342">
        <f t="shared" si="224"/>
        <v>0</v>
      </c>
      <c r="K1036" s="342">
        <f t="shared" si="224"/>
        <v>700</v>
      </c>
      <c r="L1036" s="47">
        <f t="shared" si="224"/>
        <v>500</v>
      </c>
      <c r="M1036" s="47">
        <f t="shared" si="224"/>
        <v>500</v>
      </c>
      <c r="N1036" s="39"/>
      <c r="O1036" s="242"/>
    </row>
    <row r="1037" spans="1:18" ht="20.100000000000001" hidden="1" customHeight="1" x14ac:dyDescent="0.25">
      <c r="A1037" s="221"/>
      <c r="B1037" s="221"/>
      <c r="C1037" s="221"/>
      <c r="D1037" s="221"/>
      <c r="E1037" s="218"/>
      <c r="F1037" s="52" t="s">
        <v>309</v>
      </c>
      <c r="G1037" s="227" t="s">
        <v>471</v>
      </c>
      <c r="H1037" s="52" t="s">
        <v>103</v>
      </c>
      <c r="I1037" s="342">
        <v>700</v>
      </c>
      <c r="J1037" s="342">
        <f>K1037-I1037</f>
        <v>0</v>
      </c>
      <c r="K1037" s="342">
        <v>700</v>
      </c>
      <c r="L1037" s="47">
        <v>500</v>
      </c>
      <c r="M1037" s="47">
        <v>500</v>
      </c>
      <c r="N1037" s="39"/>
      <c r="O1037" s="242"/>
    </row>
    <row r="1038" spans="1:18" ht="30" hidden="1" customHeight="1" x14ac:dyDescent="0.25">
      <c r="A1038" s="221"/>
      <c r="B1038" s="221"/>
      <c r="C1038" s="221"/>
      <c r="D1038" s="221"/>
      <c r="E1038" s="218" t="s">
        <v>310</v>
      </c>
      <c r="F1038" s="52"/>
      <c r="G1038" s="227" t="s">
        <v>471</v>
      </c>
      <c r="H1038" s="52" t="s">
        <v>104</v>
      </c>
      <c r="I1038" s="342"/>
      <c r="J1038" s="342"/>
      <c r="K1038" s="342"/>
      <c r="L1038" s="47"/>
      <c r="M1038" s="47"/>
      <c r="N1038" s="39"/>
      <c r="O1038" s="242"/>
    </row>
    <row r="1039" spans="1:18" ht="30" hidden="1" customHeight="1" x14ac:dyDescent="0.25">
      <c r="A1039" s="221"/>
      <c r="B1039" s="221"/>
      <c r="C1039" s="221"/>
      <c r="D1039" s="221"/>
      <c r="E1039" s="218"/>
      <c r="F1039" s="52" t="s">
        <v>311</v>
      </c>
      <c r="G1039" s="227" t="s">
        <v>471</v>
      </c>
      <c r="H1039" s="52" t="s">
        <v>104</v>
      </c>
      <c r="I1039" s="342"/>
      <c r="J1039" s="342"/>
      <c r="K1039" s="342"/>
      <c r="L1039" s="47"/>
      <c r="M1039" s="47"/>
      <c r="N1039" s="39"/>
      <c r="O1039" s="242"/>
      <c r="P1039" s="22"/>
      <c r="Q1039" s="26"/>
      <c r="R1039" s="26"/>
    </row>
    <row r="1040" spans="1:18" ht="30" hidden="1" customHeight="1" x14ac:dyDescent="0.25">
      <c r="A1040" s="221"/>
      <c r="B1040" s="221"/>
      <c r="C1040" s="221"/>
      <c r="D1040" s="221"/>
      <c r="E1040" s="218" t="s">
        <v>312</v>
      </c>
      <c r="F1040" s="52"/>
      <c r="G1040" s="227" t="s">
        <v>471</v>
      </c>
      <c r="H1040" s="52" t="s">
        <v>357</v>
      </c>
      <c r="I1040" s="342"/>
      <c r="J1040" s="342"/>
      <c r="K1040" s="342"/>
      <c r="L1040" s="47"/>
      <c r="M1040" s="47"/>
      <c r="N1040" s="39"/>
      <c r="O1040" s="242"/>
      <c r="P1040" s="22"/>
      <c r="Q1040" s="26"/>
      <c r="R1040" s="26"/>
    </row>
    <row r="1041" spans="1:18" ht="30" hidden="1" customHeight="1" x14ac:dyDescent="0.25">
      <c r="A1041" s="221"/>
      <c r="B1041" s="221"/>
      <c r="C1041" s="221"/>
      <c r="D1041" s="221"/>
      <c r="E1041" s="218"/>
      <c r="F1041" s="52" t="s">
        <v>313</v>
      </c>
      <c r="G1041" s="227" t="s">
        <v>471</v>
      </c>
      <c r="H1041" s="52" t="s">
        <v>357</v>
      </c>
      <c r="I1041" s="342"/>
      <c r="J1041" s="342"/>
      <c r="K1041" s="342"/>
      <c r="L1041" s="47"/>
      <c r="M1041" s="47"/>
      <c r="N1041" s="39"/>
      <c r="O1041" s="242"/>
      <c r="P1041" s="22"/>
      <c r="Q1041" s="26"/>
      <c r="R1041" s="26"/>
    </row>
    <row r="1042" spans="1:18" ht="20.100000000000001" hidden="1" customHeight="1" x14ac:dyDescent="0.25">
      <c r="A1042" s="221"/>
      <c r="B1042" s="221"/>
      <c r="C1042" s="221"/>
      <c r="D1042" s="221"/>
      <c r="E1042" s="218" t="s">
        <v>314</v>
      </c>
      <c r="F1042" s="52"/>
      <c r="G1042" s="227" t="s">
        <v>471</v>
      </c>
      <c r="H1042" s="52" t="s">
        <v>106</v>
      </c>
      <c r="I1042" s="342"/>
      <c r="J1042" s="342"/>
      <c r="K1042" s="342"/>
      <c r="L1042" s="47"/>
      <c r="M1042" s="47"/>
      <c r="N1042" s="39"/>
      <c r="O1042" s="242"/>
      <c r="P1042" s="22"/>
      <c r="Q1042" s="26"/>
      <c r="R1042" s="26"/>
    </row>
    <row r="1043" spans="1:18" ht="20.100000000000001" hidden="1" customHeight="1" x14ac:dyDescent="0.25">
      <c r="A1043" s="221"/>
      <c r="B1043" s="221"/>
      <c r="C1043" s="221"/>
      <c r="D1043" s="221"/>
      <c r="E1043" s="218"/>
      <c r="F1043" s="52" t="s">
        <v>315</v>
      </c>
      <c r="G1043" s="227" t="s">
        <v>471</v>
      </c>
      <c r="H1043" s="52" t="s">
        <v>106</v>
      </c>
      <c r="I1043" s="342"/>
      <c r="J1043" s="342"/>
      <c r="K1043" s="342"/>
      <c r="L1043" s="47"/>
      <c r="M1043" s="47"/>
      <c r="N1043" s="39"/>
      <c r="O1043" s="242"/>
      <c r="P1043" s="22"/>
      <c r="Q1043" s="26"/>
      <c r="R1043" s="26"/>
    </row>
    <row r="1044" spans="1:18" ht="27" hidden="1" customHeight="1" x14ac:dyDescent="0.25">
      <c r="A1044" s="221"/>
      <c r="B1044" s="221"/>
      <c r="C1044" s="221"/>
      <c r="D1044" s="221">
        <v>3212</v>
      </c>
      <c r="E1044" s="221"/>
      <c r="F1044" s="58"/>
      <c r="G1044" s="227" t="s">
        <v>471</v>
      </c>
      <c r="H1044" s="52" t="s">
        <v>25</v>
      </c>
      <c r="I1044" s="342"/>
      <c r="J1044" s="342"/>
      <c r="K1044" s="342"/>
      <c r="L1044" s="47"/>
      <c r="M1044" s="47"/>
      <c r="N1044" s="39"/>
      <c r="O1044" s="242"/>
      <c r="P1044" s="22"/>
      <c r="Q1044" s="26"/>
      <c r="R1044" s="26"/>
    </row>
    <row r="1045" spans="1:18" ht="20.100000000000001" hidden="1" customHeight="1" x14ac:dyDescent="0.25">
      <c r="A1045" s="221"/>
      <c r="B1045" s="221"/>
      <c r="C1045" s="221"/>
      <c r="D1045" s="221"/>
      <c r="E1045" s="218" t="s">
        <v>316</v>
      </c>
      <c r="F1045" s="52"/>
      <c r="G1045" s="227" t="s">
        <v>471</v>
      </c>
      <c r="H1045" s="52" t="s">
        <v>107</v>
      </c>
      <c r="I1045" s="342"/>
      <c r="J1045" s="342"/>
      <c r="K1045" s="342"/>
      <c r="L1045" s="47"/>
      <c r="M1045" s="47"/>
      <c r="N1045" s="39"/>
      <c r="O1045" s="242"/>
      <c r="P1045" s="22"/>
      <c r="Q1045" s="26"/>
      <c r="R1045" s="26"/>
    </row>
    <row r="1046" spans="1:18" ht="20.100000000000001" hidden="1" customHeight="1" x14ac:dyDescent="0.25">
      <c r="A1046" s="221"/>
      <c r="B1046" s="221"/>
      <c r="C1046" s="221"/>
      <c r="D1046" s="221"/>
      <c r="E1046" s="218"/>
      <c r="F1046" s="52" t="s">
        <v>317</v>
      </c>
      <c r="G1046" s="227" t="s">
        <v>471</v>
      </c>
      <c r="H1046" s="52" t="s">
        <v>107</v>
      </c>
      <c r="I1046" s="342"/>
      <c r="J1046" s="342"/>
      <c r="K1046" s="342"/>
      <c r="L1046" s="47"/>
      <c r="M1046" s="47"/>
      <c r="N1046" s="39"/>
      <c r="O1046" s="242"/>
      <c r="P1046" s="22"/>
      <c r="Q1046" s="26"/>
      <c r="R1046" s="26"/>
    </row>
    <row r="1047" spans="1:18" ht="20.100000000000001" hidden="1" customHeight="1" x14ac:dyDescent="0.25">
      <c r="A1047" s="221"/>
      <c r="B1047" s="221"/>
      <c r="C1047" s="221"/>
      <c r="D1047" s="221"/>
      <c r="E1047" s="218" t="s">
        <v>318</v>
      </c>
      <c r="F1047" s="52"/>
      <c r="G1047" s="227" t="s">
        <v>471</v>
      </c>
      <c r="H1047" s="52" t="s">
        <v>319</v>
      </c>
      <c r="I1047" s="342"/>
      <c r="J1047" s="342"/>
      <c r="K1047" s="342"/>
      <c r="L1047" s="47"/>
      <c r="M1047" s="47"/>
      <c r="N1047" s="39"/>
      <c r="O1047" s="242"/>
      <c r="P1047" s="22"/>
      <c r="Q1047" s="26"/>
      <c r="R1047" s="26"/>
    </row>
    <row r="1048" spans="1:18" ht="20.100000000000001" hidden="1" customHeight="1" x14ac:dyDescent="0.25">
      <c r="A1048" s="221"/>
      <c r="B1048" s="221"/>
      <c r="C1048" s="221"/>
      <c r="D1048" s="221"/>
      <c r="E1048" s="218"/>
      <c r="F1048" s="52" t="s">
        <v>320</v>
      </c>
      <c r="G1048" s="227" t="s">
        <v>471</v>
      </c>
      <c r="H1048" s="52" t="s">
        <v>319</v>
      </c>
      <c r="I1048" s="342"/>
      <c r="J1048" s="342"/>
      <c r="K1048" s="342"/>
      <c r="L1048" s="47"/>
      <c r="M1048" s="47"/>
      <c r="N1048" s="39"/>
      <c r="O1048" s="242"/>
      <c r="P1048" s="22"/>
      <c r="Q1048" s="26"/>
      <c r="R1048" s="26"/>
    </row>
    <row r="1049" spans="1:18" ht="20.100000000000001" hidden="1" customHeight="1" x14ac:dyDescent="0.25">
      <c r="A1049" s="221"/>
      <c r="B1049" s="221"/>
      <c r="C1049" s="221"/>
      <c r="D1049" s="221">
        <v>3213</v>
      </c>
      <c r="E1049" s="221"/>
      <c r="F1049" s="58"/>
      <c r="G1049" s="227" t="s">
        <v>471</v>
      </c>
      <c r="H1049" s="52" t="s">
        <v>26</v>
      </c>
      <c r="I1049" s="342">
        <f t="shared" ref="I1049:M1050" si="225">I1050</f>
        <v>2000</v>
      </c>
      <c r="J1049" s="342">
        <f t="shared" si="225"/>
        <v>0</v>
      </c>
      <c r="K1049" s="342">
        <f t="shared" si="225"/>
        <v>2000</v>
      </c>
      <c r="L1049" s="47">
        <f t="shared" si="225"/>
        <v>2000</v>
      </c>
      <c r="M1049" s="47">
        <f t="shared" si="225"/>
        <v>2000</v>
      </c>
      <c r="N1049" s="39"/>
      <c r="O1049" s="242"/>
      <c r="P1049" s="22"/>
      <c r="Q1049" s="26"/>
      <c r="R1049" s="26"/>
    </row>
    <row r="1050" spans="1:18" ht="20.100000000000001" hidden="1" customHeight="1" x14ac:dyDescent="0.25">
      <c r="A1050" s="221"/>
      <c r="B1050" s="221"/>
      <c r="C1050" s="221"/>
      <c r="D1050" s="221"/>
      <c r="E1050" s="218" t="s">
        <v>109</v>
      </c>
      <c r="F1050" s="52"/>
      <c r="G1050" s="227" t="s">
        <v>471</v>
      </c>
      <c r="H1050" s="52" t="s">
        <v>110</v>
      </c>
      <c r="I1050" s="342">
        <f t="shared" si="225"/>
        <v>2000</v>
      </c>
      <c r="J1050" s="342">
        <f t="shared" si="225"/>
        <v>0</v>
      </c>
      <c r="K1050" s="342">
        <f t="shared" si="225"/>
        <v>2000</v>
      </c>
      <c r="L1050" s="47">
        <f t="shared" si="225"/>
        <v>2000</v>
      </c>
      <c r="M1050" s="47">
        <f t="shared" si="225"/>
        <v>2000</v>
      </c>
      <c r="N1050" s="39"/>
      <c r="O1050" s="242"/>
      <c r="P1050" s="22"/>
      <c r="Q1050" s="26"/>
      <c r="R1050" s="26"/>
    </row>
    <row r="1051" spans="1:18" ht="20.100000000000001" hidden="1" customHeight="1" x14ac:dyDescent="0.25">
      <c r="A1051" s="221"/>
      <c r="B1051" s="221"/>
      <c r="C1051" s="221"/>
      <c r="D1051" s="221"/>
      <c r="E1051" s="218"/>
      <c r="F1051" s="52" t="s">
        <v>111</v>
      </c>
      <c r="G1051" s="227" t="s">
        <v>471</v>
      </c>
      <c r="H1051" s="52" t="s">
        <v>321</v>
      </c>
      <c r="I1051" s="342">
        <v>2000</v>
      </c>
      <c r="J1051" s="342">
        <f>K1051-I1051</f>
        <v>0</v>
      </c>
      <c r="K1051" s="342">
        <v>2000</v>
      </c>
      <c r="L1051" s="47">
        <v>2000</v>
      </c>
      <c r="M1051" s="47">
        <v>2000</v>
      </c>
      <c r="N1051" s="39"/>
      <c r="O1051" s="242"/>
      <c r="P1051" s="22"/>
      <c r="Q1051" s="26"/>
      <c r="R1051" s="26"/>
    </row>
    <row r="1052" spans="1:18" ht="20.100000000000001" hidden="1" customHeight="1" x14ac:dyDescent="0.25">
      <c r="A1052" s="221"/>
      <c r="B1052" s="221"/>
      <c r="C1052" s="221"/>
      <c r="D1052" s="221"/>
      <c r="E1052" s="218"/>
      <c r="F1052" s="52" t="s">
        <v>113</v>
      </c>
      <c r="G1052" s="227" t="s">
        <v>471</v>
      </c>
      <c r="H1052" s="52" t="s">
        <v>322</v>
      </c>
      <c r="I1052" s="342"/>
      <c r="J1052" s="342"/>
      <c r="K1052" s="342"/>
      <c r="L1052" s="44"/>
      <c r="M1052" s="44"/>
      <c r="N1052" s="39"/>
      <c r="O1052" s="242"/>
      <c r="P1052" s="22"/>
      <c r="Q1052" s="26"/>
      <c r="R1052" s="26"/>
    </row>
    <row r="1053" spans="1:18" ht="20.100000000000001" hidden="1" customHeight="1" x14ac:dyDescent="0.25">
      <c r="A1053" s="221"/>
      <c r="B1053" s="221"/>
      <c r="C1053" s="221"/>
      <c r="D1053" s="221"/>
      <c r="E1053" s="218" t="s">
        <v>115</v>
      </c>
      <c r="F1053" s="52"/>
      <c r="G1053" s="227" t="s">
        <v>471</v>
      </c>
      <c r="H1053" s="52" t="s">
        <v>116</v>
      </c>
      <c r="I1053" s="342"/>
      <c r="J1053" s="342"/>
      <c r="K1053" s="342"/>
      <c r="L1053" s="44"/>
      <c r="M1053" s="44"/>
      <c r="N1053" s="39"/>
      <c r="O1053" s="242"/>
      <c r="P1053" s="22"/>
      <c r="Q1053" s="26"/>
      <c r="R1053" s="26"/>
    </row>
    <row r="1054" spans="1:18" ht="20.100000000000001" hidden="1" customHeight="1" x14ac:dyDescent="0.25">
      <c r="A1054" s="221"/>
      <c r="B1054" s="221"/>
      <c r="C1054" s="221"/>
      <c r="D1054" s="221"/>
      <c r="E1054" s="218"/>
      <c r="F1054" s="52" t="s">
        <v>117</v>
      </c>
      <c r="G1054" s="227" t="s">
        <v>471</v>
      </c>
      <c r="H1054" s="52" t="s">
        <v>116</v>
      </c>
      <c r="I1054" s="342"/>
      <c r="J1054" s="342"/>
      <c r="K1054" s="342"/>
      <c r="L1054" s="44"/>
      <c r="M1054" s="44"/>
      <c r="N1054" s="39"/>
      <c r="O1054" s="242"/>
      <c r="P1054" s="22"/>
      <c r="Q1054" s="26"/>
      <c r="R1054" s="26"/>
    </row>
    <row r="1055" spans="1:18" s="191" customFormat="1" ht="20.100000000000001" customHeight="1" x14ac:dyDescent="0.25">
      <c r="A1055" s="219"/>
      <c r="B1055" s="219"/>
      <c r="C1055" s="219">
        <v>322</v>
      </c>
      <c r="D1055" s="219"/>
      <c r="E1055" s="219"/>
      <c r="F1055" s="56"/>
      <c r="G1055" s="227" t="s">
        <v>471</v>
      </c>
      <c r="H1055" s="57" t="s">
        <v>27</v>
      </c>
      <c r="I1055" s="341">
        <f>I1056+I1066+I1071</f>
        <v>15800</v>
      </c>
      <c r="J1055" s="341">
        <f>J1056+J1066+J1071</f>
        <v>0</v>
      </c>
      <c r="K1055" s="341">
        <f>K1056+K1066+K1071</f>
        <v>15800</v>
      </c>
      <c r="L1055" s="189">
        <f>L1056+L1066+L1071</f>
        <v>18500</v>
      </c>
      <c r="M1055" s="189">
        <f>M1056+M1066+M1071</f>
        <v>18500</v>
      </c>
      <c r="N1055" s="39"/>
      <c r="O1055" s="242"/>
      <c r="P1055" s="190"/>
      <c r="Q1055" s="190"/>
      <c r="R1055" s="190"/>
    </row>
    <row r="1056" spans="1:18" ht="20.100000000000001" hidden="1" customHeight="1" x14ac:dyDescent="0.25">
      <c r="A1056" s="221"/>
      <c r="B1056" s="221"/>
      <c r="C1056" s="221"/>
      <c r="D1056" s="221">
        <v>3221</v>
      </c>
      <c r="E1056" s="221"/>
      <c r="F1056" s="58"/>
      <c r="G1056" s="227" t="s">
        <v>471</v>
      </c>
      <c r="H1056" s="52" t="s">
        <v>118</v>
      </c>
      <c r="I1056" s="342">
        <f>I1057+I1062+I1064</f>
        <v>5200</v>
      </c>
      <c r="J1056" s="342">
        <f>J1057+J1062+J1064</f>
        <v>0</v>
      </c>
      <c r="K1056" s="342">
        <f>K1057+K1062+K1064</f>
        <v>5200</v>
      </c>
      <c r="L1056" s="47">
        <f>L1057+L1062+L1064</f>
        <v>6000</v>
      </c>
      <c r="M1056" s="47">
        <f>M1057+M1062+M1064</f>
        <v>6000</v>
      </c>
      <c r="N1056" s="39"/>
      <c r="O1056" s="242"/>
    </row>
    <row r="1057" spans="1:18" ht="20.100000000000001" hidden="1" customHeight="1" x14ac:dyDescent="0.25">
      <c r="A1057" s="221"/>
      <c r="B1057" s="221"/>
      <c r="C1057" s="221"/>
      <c r="D1057" s="221"/>
      <c r="E1057" s="218" t="s">
        <v>119</v>
      </c>
      <c r="F1057" s="52"/>
      <c r="G1057" s="227" t="s">
        <v>471</v>
      </c>
      <c r="H1057" s="52" t="s">
        <v>120</v>
      </c>
      <c r="I1057" s="342">
        <f>I1059+I1058</f>
        <v>2000</v>
      </c>
      <c r="J1057" s="342">
        <f>J1059+J1058</f>
        <v>0</v>
      </c>
      <c r="K1057" s="342">
        <f>K1059+K1058</f>
        <v>2000</v>
      </c>
      <c r="L1057" s="47">
        <f>L1058+L1059</f>
        <v>3000</v>
      </c>
      <c r="M1057" s="47">
        <f>M1058+M1059</f>
        <v>3000</v>
      </c>
      <c r="N1057" s="39"/>
      <c r="O1057" s="242"/>
    </row>
    <row r="1058" spans="1:18" ht="20.100000000000001" hidden="1" customHeight="1" x14ac:dyDescent="0.25">
      <c r="A1058" s="221"/>
      <c r="B1058" s="221"/>
      <c r="C1058" s="221"/>
      <c r="D1058" s="221"/>
      <c r="E1058" s="218"/>
      <c r="F1058" s="52" t="s">
        <v>121</v>
      </c>
      <c r="G1058" s="227" t="s">
        <v>471</v>
      </c>
      <c r="H1058" s="52" t="s">
        <v>120</v>
      </c>
      <c r="I1058" s="342">
        <v>1000</v>
      </c>
      <c r="J1058" s="342">
        <f>K1058-I1058</f>
        <v>0</v>
      </c>
      <c r="K1058" s="342">
        <v>1000</v>
      </c>
      <c r="L1058" s="47">
        <v>1000</v>
      </c>
      <c r="M1058" s="47">
        <v>1000</v>
      </c>
      <c r="N1058" s="39"/>
      <c r="O1058" s="242"/>
    </row>
    <row r="1059" spans="1:18" ht="20.100000000000001" hidden="1" customHeight="1" x14ac:dyDescent="0.25">
      <c r="A1059" s="221"/>
      <c r="B1059" s="221"/>
      <c r="C1059" s="221"/>
      <c r="D1059" s="221"/>
      <c r="E1059" s="218"/>
      <c r="F1059" s="52" t="s">
        <v>122</v>
      </c>
      <c r="G1059" s="227" t="s">
        <v>471</v>
      </c>
      <c r="H1059" s="52" t="s">
        <v>123</v>
      </c>
      <c r="I1059" s="342">
        <v>1000</v>
      </c>
      <c r="J1059" s="342">
        <f>K1059-I1059</f>
        <v>0</v>
      </c>
      <c r="K1059" s="342">
        <v>1000</v>
      </c>
      <c r="L1059" s="47">
        <v>2000</v>
      </c>
      <c r="M1059" s="47">
        <v>2000</v>
      </c>
      <c r="N1059" s="39"/>
      <c r="O1059" s="242"/>
    </row>
    <row r="1060" spans="1:18" ht="30" hidden="1" customHeight="1" x14ac:dyDescent="0.25">
      <c r="A1060" s="221"/>
      <c r="B1060" s="221"/>
      <c r="C1060" s="221"/>
      <c r="D1060" s="221"/>
      <c r="E1060" s="218" t="s">
        <v>124</v>
      </c>
      <c r="F1060" s="52"/>
      <c r="G1060" s="227" t="s">
        <v>471</v>
      </c>
      <c r="H1060" s="52" t="s">
        <v>125</v>
      </c>
      <c r="I1060" s="342"/>
      <c r="J1060" s="342"/>
      <c r="K1060" s="342"/>
      <c r="L1060" s="47"/>
      <c r="M1060" s="47"/>
      <c r="N1060" s="39"/>
      <c r="O1060" s="242"/>
    </row>
    <row r="1061" spans="1:18" ht="30" hidden="1" customHeight="1" x14ac:dyDescent="0.25">
      <c r="A1061" s="221"/>
      <c r="B1061" s="221"/>
      <c r="C1061" s="221"/>
      <c r="D1061" s="221"/>
      <c r="E1061" s="218"/>
      <c r="F1061" s="52" t="s">
        <v>126</v>
      </c>
      <c r="G1061" s="227" t="s">
        <v>471</v>
      </c>
      <c r="H1061" s="52" t="s">
        <v>125</v>
      </c>
      <c r="I1061" s="342"/>
      <c r="J1061" s="342"/>
      <c r="K1061" s="342"/>
      <c r="L1061" s="47"/>
      <c r="M1061" s="47"/>
      <c r="N1061" s="39"/>
      <c r="O1061" s="242"/>
    </row>
    <row r="1062" spans="1:18" ht="31.5" hidden="1" customHeight="1" x14ac:dyDescent="0.25">
      <c r="A1062" s="221"/>
      <c r="B1062" s="221"/>
      <c r="C1062" s="221"/>
      <c r="D1062" s="221"/>
      <c r="E1062" s="218" t="s">
        <v>127</v>
      </c>
      <c r="F1062" s="52"/>
      <c r="G1062" s="227" t="s">
        <v>471</v>
      </c>
      <c r="H1062" s="52" t="s">
        <v>128</v>
      </c>
      <c r="I1062" s="342">
        <f>I1063</f>
        <v>700</v>
      </c>
      <c r="J1062" s="342">
        <f>J1063</f>
        <v>0</v>
      </c>
      <c r="K1062" s="342">
        <f>K1063</f>
        <v>700</v>
      </c>
      <c r="L1062" s="47">
        <f>L1063</f>
        <v>500</v>
      </c>
      <c r="M1062" s="47">
        <f>M1063</f>
        <v>500</v>
      </c>
      <c r="N1062" s="39"/>
      <c r="O1062" s="242"/>
      <c r="P1062" s="26"/>
      <c r="Q1062" s="26"/>
      <c r="R1062" s="26"/>
    </row>
    <row r="1063" spans="1:18" ht="20.100000000000001" hidden="1" customHeight="1" x14ac:dyDescent="0.25">
      <c r="A1063" s="221"/>
      <c r="B1063" s="221"/>
      <c r="C1063" s="221"/>
      <c r="D1063" s="221"/>
      <c r="E1063" s="218"/>
      <c r="F1063" s="52" t="s">
        <v>129</v>
      </c>
      <c r="G1063" s="227" t="s">
        <v>471</v>
      </c>
      <c r="H1063" s="52" t="s">
        <v>128</v>
      </c>
      <c r="I1063" s="342">
        <v>700</v>
      </c>
      <c r="J1063" s="342">
        <f>K1063-I1063</f>
        <v>0</v>
      </c>
      <c r="K1063" s="342">
        <v>700</v>
      </c>
      <c r="L1063" s="47">
        <v>500</v>
      </c>
      <c r="M1063" s="47">
        <v>500</v>
      </c>
      <c r="N1063" s="39"/>
      <c r="O1063" s="242"/>
      <c r="P1063" s="26"/>
      <c r="Q1063" s="26"/>
      <c r="R1063" s="26"/>
    </row>
    <row r="1064" spans="1:18" ht="20.100000000000001" hidden="1" customHeight="1" x14ac:dyDescent="0.25">
      <c r="A1064" s="221"/>
      <c r="B1064" s="221"/>
      <c r="C1064" s="221"/>
      <c r="D1064" s="221"/>
      <c r="E1064" s="218" t="s">
        <v>130</v>
      </c>
      <c r="F1064" s="52"/>
      <c r="G1064" s="227" t="s">
        <v>471</v>
      </c>
      <c r="H1064" s="52" t="s">
        <v>131</v>
      </c>
      <c r="I1064" s="342">
        <f>I1065</f>
        <v>2500</v>
      </c>
      <c r="J1064" s="342">
        <f>J1065</f>
        <v>0</v>
      </c>
      <c r="K1064" s="342">
        <f>K1065</f>
        <v>2500</v>
      </c>
      <c r="L1064" s="47">
        <v>2500</v>
      </c>
      <c r="M1064" s="47">
        <v>2500</v>
      </c>
      <c r="N1064" s="39"/>
      <c r="O1064" s="242"/>
      <c r="P1064" s="26"/>
      <c r="Q1064" s="26"/>
      <c r="R1064" s="26"/>
    </row>
    <row r="1065" spans="1:18" ht="20.100000000000001" hidden="1" customHeight="1" x14ac:dyDescent="0.25">
      <c r="A1065" s="221"/>
      <c r="B1065" s="221"/>
      <c r="C1065" s="221"/>
      <c r="D1065" s="221"/>
      <c r="E1065" s="218"/>
      <c r="F1065" s="52" t="s">
        <v>132</v>
      </c>
      <c r="G1065" s="227" t="s">
        <v>471</v>
      </c>
      <c r="H1065" s="52" t="s">
        <v>131</v>
      </c>
      <c r="I1065" s="342">
        <v>2500</v>
      </c>
      <c r="J1065" s="342">
        <f>K1065-I1065</f>
        <v>0</v>
      </c>
      <c r="K1065" s="342">
        <v>2500</v>
      </c>
      <c r="L1065" s="47">
        <v>2000</v>
      </c>
      <c r="M1065" s="47">
        <v>2000</v>
      </c>
      <c r="N1065" s="39"/>
      <c r="O1065" s="242"/>
      <c r="P1065" s="26"/>
      <c r="Q1065" s="26"/>
      <c r="R1065" s="26"/>
    </row>
    <row r="1066" spans="1:18" ht="20.100000000000001" hidden="1" customHeight="1" x14ac:dyDescent="0.25">
      <c r="A1066" s="221"/>
      <c r="B1066" s="221"/>
      <c r="C1066" s="221"/>
      <c r="D1066" s="221">
        <v>3222</v>
      </c>
      <c r="E1066" s="221"/>
      <c r="F1066" s="58"/>
      <c r="G1066" s="227" t="s">
        <v>471</v>
      </c>
      <c r="H1066" s="52" t="s">
        <v>29</v>
      </c>
      <c r="I1066" s="342">
        <f>I1067+I1069</f>
        <v>2100</v>
      </c>
      <c r="J1066" s="342">
        <f>J1067+J1069</f>
        <v>0</v>
      </c>
      <c r="K1066" s="342">
        <f>K1067+K1069</f>
        <v>2100</v>
      </c>
      <c r="L1066" s="47">
        <f>L1067+L1069</f>
        <v>4000</v>
      </c>
      <c r="M1066" s="47">
        <f>M1067+M1069</f>
        <v>4000</v>
      </c>
      <c r="N1066" s="39"/>
      <c r="O1066" s="242"/>
      <c r="P1066" s="26"/>
      <c r="Q1066" s="26"/>
      <c r="R1066" s="26"/>
    </row>
    <row r="1067" spans="1:18" ht="20.100000000000001" hidden="1" customHeight="1" x14ac:dyDescent="0.25">
      <c r="A1067" s="221"/>
      <c r="B1067" s="221"/>
      <c r="C1067" s="221"/>
      <c r="D1067" s="221"/>
      <c r="E1067" s="218" t="s">
        <v>136</v>
      </c>
      <c r="F1067" s="52"/>
      <c r="G1067" s="227" t="s">
        <v>471</v>
      </c>
      <c r="H1067" s="52" t="s">
        <v>137</v>
      </c>
      <c r="I1067" s="342">
        <f>I1068</f>
        <v>0</v>
      </c>
      <c r="J1067" s="342">
        <f>J1068</f>
        <v>0</v>
      </c>
      <c r="K1067" s="342">
        <f>K1068</f>
        <v>0</v>
      </c>
      <c r="L1067" s="47">
        <f>L1068</f>
        <v>500</v>
      </c>
      <c r="M1067" s="47">
        <f>M1068</f>
        <v>500</v>
      </c>
      <c r="N1067" s="39"/>
      <c r="O1067" s="242"/>
      <c r="P1067" s="26"/>
      <c r="Q1067" s="26"/>
      <c r="R1067" s="26"/>
    </row>
    <row r="1068" spans="1:18" ht="20.100000000000001" hidden="1" customHeight="1" x14ac:dyDescent="0.25">
      <c r="A1068" s="221"/>
      <c r="B1068" s="221"/>
      <c r="C1068" s="221"/>
      <c r="D1068" s="221"/>
      <c r="E1068" s="218"/>
      <c r="F1068" s="52" t="s">
        <v>138</v>
      </c>
      <c r="G1068" s="227" t="s">
        <v>471</v>
      </c>
      <c r="H1068" s="52" t="s">
        <v>137</v>
      </c>
      <c r="I1068" s="342">
        <v>0</v>
      </c>
      <c r="J1068" s="342">
        <f>K1068-I1068</f>
        <v>0</v>
      </c>
      <c r="K1068" s="342">
        <v>0</v>
      </c>
      <c r="L1068" s="47">
        <v>500</v>
      </c>
      <c r="M1068" s="47">
        <v>500</v>
      </c>
      <c r="N1068" s="39"/>
      <c r="O1068" s="242"/>
      <c r="P1068" s="26"/>
      <c r="Q1068" s="26"/>
      <c r="R1068" s="26"/>
    </row>
    <row r="1069" spans="1:18" ht="20.100000000000001" hidden="1" customHeight="1" x14ac:dyDescent="0.25">
      <c r="A1069" s="221"/>
      <c r="B1069" s="221"/>
      <c r="C1069" s="221"/>
      <c r="D1069" s="221"/>
      <c r="E1069" s="218" t="s">
        <v>139</v>
      </c>
      <c r="F1069" s="52"/>
      <c r="G1069" s="227" t="s">
        <v>471</v>
      </c>
      <c r="H1069" s="52" t="s">
        <v>140</v>
      </c>
      <c r="I1069" s="342">
        <f>I1070</f>
        <v>2100</v>
      </c>
      <c r="J1069" s="342">
        <f>J1070</f>
        <v>0</v>
      </c>
      <c r="K1069" s="342">
        <f>K1070</f>
        <v>2100</v>
      </c>
      <c r="L1069" s="47">
        <f>L1070</f>
        <v>3500</v>
      </c>
      <c r="M1069" s="47">
        <f>M1070</f>
        <v>3500</v>
      </c>
      <c r="N1069" s="39"/>
      <c r="O1069" s="242"/>
      <c r="P1069" s="26"/>
      <c r="Q1069" s="26"/>
      <c r="R1069" s="26"/>
    </row>
    <row r="1070" spans="1:18" ht="20.100000000000001" hidden="1" customHeight="1" x14ac:dyDescent="0.25">
      <c r="A1070" s="221"/>
      <c r="B1070" s="221"/>
      <c r="C1070" s="221"/>
      <c r="D1070" s="221"/>
      <c r="E1070" s="218"/>
      <c r="F1070" s="52" t="s">
        <v>141</v>
      </c>
      <c r="G1070" s="227" t="s">
        <v>471</v>
      </c>
      <c r="H1070" s="52" t="s">
        <v>140</v>
      </c>
      <c r="I1070" s="342">
        <v>2100</v>
      </c>
      <c r="J1070" s="342">
        <f>K1070-I1070</f>
        <v>0</v>
      </c>
      <c r="K1070" s="342">
        <v>2100</v>
      </c>
      <c r="L1070" s="47">
        <v>3500</v>
      </c>
      <c r="M1070" s="47">
        <v>3500</v>
      </c>
      <c r="N1070" s="39"/>
      <c r="O1070" s="242"/>
      <c r="P1070" s="26"/>
      <c r="Q1070" s="26"/>
      <c r="R1070" s="26"/>
    </row>
    <row r="1071" spans="1:18" ht="20.100000000000001" hidden="1" customHeight="1" x14ac:dyDescent="0.25">
      <c r="A1071" s="221"/>
      <c r="B1071" s="221"/>
      <c r="C1071" s="221"/>
      <c r="D1071" s="221">
        <v>3223</v>
      </c>
      <c r="E1071" s="221"/>
      <c r="F1071" s="58"/>
      <c r="G1071" s="227" t="s">
        <v>471</v>
      </c>
      <c r="H1071" s="69" t="s">
        <v>30</v>
      </c>
      <c r="I1071" s="342">
        <f>I1072+I1075+I1077</f>
        <v>8500</v>
      </c>
      <c r="J1071" s="342">
        <f>J1072+J1075+J1077</f>
        <v>0</v>
      </c>
      <c r="K1071" s="342">
        <f>K1072+K1075+K1077</f>
        <v>8500</v>
      </c>
      <c r="L1071" s="47">
        <f>L1072+L1075</f>
        <v>8500</v>
      </c>
      <c r="M1071" s="47">
        <f>M1072+M1075</f>
        <v>8500</v>
      </c>
      <c r="N1071" s="39"/>
      <c r="O1071" s="242"/>
      <c r="P1071" s="26"/>
      <c r="Q1071" s="26"/>
      <c r="R1071" s="26"/>
    </row>
    <row r="1072" spans="1:18" ht="20.100000000000001" hidden="1" customHeight="1" x14ac:dyDescent="0.25">
      <c r="A1072" s="221"/>
      <c r="B1072" s="221"/>
      <c r="C1072" s="221"/>
      <c r="D1072" s="221"/>
      <c r="E1072" s="218" t="s">
        <v>142</v>
      </c>
      <c r="F1072" s="52"/>
      <c r="G1072" s="227" t="s">
        <v>471</v>
      </c>
      <c r="H1072" s="52" t="s">
        <v>143</v>
      </c>
      <c r="I1072" s="342">
        <f>I1073+I1074</f>
        <v>4000</v>
      </c>
      <c r="J1072" s="342">
        <f>J1073+J1074</f>
        <v>0</v>
      </c>
      <c r="K1072" s="342">
        <f>K1073+K1074</f>
        <v>4000</v>
      </c>
      <c r="L1072" s="47">
        <f>L1073+L1074</f>
        <v>4000</v>
      </c>
      <c r="M1072" s="47">
        <f>M1073+M1074</f>
        <v>4000</v>
      </c>
      <c r="N1072" s="39"/>
      <c r="O1072" s="242"/>
      <c r="P1072" s="26"/>
      <c r="Q1072" s="26"/>
      <c r="R1072" s="26"/>
    </row>
    <row r="1073" spans="1:18" ht="20.100000000000001" hidden="1" customHeight="1" x14ac:dyDescent="0.25">
      <c r="A1073" s="221"/>
      <c r="B1073" s="221"/>
      <c r="C1073" s="221"/>
      <c r="D1073" s="221"/>
      <c r="E1073" s="218"/>
      <c r="F1073" s="52" t="s">
        <v>144</v>
      </c>
      <c r="G1073" s="227" t="s">
        <v>471</v>
      </c>
      <c r="H1073" s="52" t="s">
        <v>143</v>
      </c>
      <c r="I1073" s="342">
        <v>2000</v>
      </c>
      <c r="J1073" s="342">
        <f>K1073-I1073</f>
        <v>0</v>
      </c>
      <c r="K1073" s="342">
        <v>2000</v>
      </c>
      <c r="L1073" s="47">
        <v>2000</v>
      </c>
      <c r="M1073" s="47">
        <v>2000</v>
      </c>
      <c r="N1073" s="39"/>
      <c r="O1073" s="242"/>
      <c r="P1073" s="26"/>
      <c r="Q1073" s="26"/>
      <c r="R1073" s="26"/>
    </row>
    <row r="1074" spans="1:18" ht="20.100000000000001" hidden="1" customHeight="1" x14ac:dyDescent="0.25">
      <c r="A1074" s="221"/>
      <c r="B1074" s="221"/>
      <c r="C1074" s="221"/>
      <c r="D1074" s="221"/>
      <c r="E1074" s="218"/>
      <c r="F1074" s="52" t="s">
        <v>145</v>
      </c>
      <c r="G1074" s="227" t="s">
        <v>471</v>
      </c>
      <c r="H1074" s="52" t="s">
        <v>325</v>
      </c>
      <c r="I1074" s="342">
        <v>2000</v>
      </c>
      <c r="J1074" s="342">
        <f>K1074-I1074</f>
        <v>0</v>
      </c>
      <c r="K1074" s="342">
        <v>2000</v>
      </c>
      <c r="L1074" s="47">
        <v>2000</v>
      </c>
      <c r="M1074" s="47">
        <v>2000</v>
      </c>
      <c r="N1074" s="39"/>
      <c r="O1074" s="242"/>
      <c r="P1074" s="26"/>
      <c r="Q1074" s="26"/>
      <c r="R1074" s="26"/>
    </row>
    <row r="1075" spans="1:18" ht="20.100000000000001" hidden="1" customHeight="1" x14ac:dyDescent="0.25">
      <c r="A1075" s="221"/>
      <c r="B1075" s="221"/>
      <c r="C1075" s="221"/>
      <c r="D1075" s="221"/>
      <c r="E1075" s="218" t="s">
        <v>147</v>
      </c>
      <c r="F1075" s="52"/>
      <c r="G1075" s="227" t="s">
        <v>471</v>
      </c>
      <c r="H1075" s="52" t="s">
        <v>148</v>
      </c>
      <c r="I1075" s="342">
        <f>I1076</f>
        <v>4500</v>
      </c>
      <c r="J1075" s="342">
        <f>J1076</f>
        <v>0</v>
      </c>
      <c r="K1075" s="342">
        <f>K1076</f>
        <v>4500</v>
      </c>
      <c r="L1075" s="47">
        <f>L1076</f>
        <v>4500</v>
      </c>
      <c r="M1075" s="47">
        <f>M1076</f>
        <v>4500</v>
      </c>
      <c r="N1075" s="39"/>
      <c r="O1075" s="242"/>
      <c r="P1075" s="26"/>
      <c r="Q1075" s="26"/>
      <c r="R1075" s="26"/>
    </row>
    <row r="1076" spans="1:18" ht="20.100000000000001" hidden="1" customHeight="1" x14ac:dyDescent="0.25">
      <c r="A1076" s="221"/>
      <c r="B1076" s="221"/>
      <c r="C1076" s="221"/>
      <c r="D1076" s="221"/>
      <c r="E1076" s="218"/>
      <c r="F1076" s="52" t="s">
        <v>149</v>
      </c>
      <c r="G1076" s="227" t="s">
        <v>471</v>
      </c>
      <c r="H1076" s="52" t="s">
        <v>148</v>
      </c>
      <c r="I1076" s="342">
        <v>4500</v>
      </c>
      <c r="J1076" s="342">
        <f>K1076-I1076</f>
        <v>0</v>
      </c>
      <c r="K1076" s="342">
        <v>4500</v>
      </c>
      <c r="L1076" s="47">
        <v>4500</v>
      </c>
      <c r="M1076" s="47">
        <v>4500</v>
      </c>
      <c r="N1076" s="39"/>
      <c r="O1076" s="242"/>
      <c r="P1076" s="26"/>
      <c r="Q1076" s="26"/>
      <c r="R1076" s="26"/>
    </row>
    <row r="1077" spans="1:18" ht="20.100000000000001" hidden="1" customHeight="1" x14ac:dyDescent="0.25">
      <c r="A1077" s="221"/>
      <c r="B1077" s="221"/>
      <c r="C1077" s="221"/>
      <c r="D1077" s="221"/>
      <c r="E1077" s="218" t="s">
        <v>150</v>
      </c>
      <c r="F1077" s="52"/>
      <c r="G1077" s="227" t="s">
        <v>471</v>
      </c>
      <c r="H1077" s="52" t="s">
        <v>151</v>
      </c>
      <c r="I1077" s="342">
        <f>I1078</f>
        <v>0</v>
      </c>
      <c r="J1077" s="342">
        <f t="shared" ref="J1077:K1077" si="226">J1078</f>
        <v>0</v>
      </c>
      <c r="K1077" s="342">
        <f t="shared" si="226"/>
        <v>0</v>
      </c>
      <c r="L1077" s="44"/>
      <c r="M1077" s="44"/>
      <c r="N1077" s="39"/>
      <c r="O1077" s="242"/>
      <c r="P1077" s="26"/>
      <c r="Q1077" s="26"/>
      <c r="R1077" s="26"/>
    </row>
    <row r="1078" spans="1:18" ht="20.100000000000001" hidden="1" customHeight="1" x14ac:dyDescent="0.25">
      <c r="A1078" s="221"/>
      <c r="B1078" s="221"/>
      <c r="C1078" s="221"/>
      <c r="D1078" s="221"/>
      <c r="E1078" s="218"/>
      <c r="F1078" s="52" t="s">
        <v>152</v>
      </c>
      <c r="G1078" s="227" t="s">
        <v>471</v>
      </c>
      <c r="H1078" s="52" t="s">
        <v>151</v>
      </c>
      <c r="I1078" s="342">
        <v>0</v>
      </c>
      <c r="J1078" s="342">
        <f>K1078-I1078</f>
        <v>0</v>
      </c>
      <c r="K1078" s="342">
        <v>0</v>
      </c>
      <c r="L1078" s="44"/>
      <c r="M1078" s="44"/>
      <c r="N1078" s="39"/>
      <c r="O1078" s="242"/>
    </row>
    <row r="1079" spans="1:18" s="191" customFormat="1" ht="20.100000000000001" customHeight="1" x14ac:dyDescent="0.25">
      <c r="A1079" s="219"/>
      <c r="B1079" s="219"/>
      <c r="C1079" s="219">
        <v>323</v>
      </c>
      <c r="D1079" s="219"/>
      <c r="E1079" s="219"/>
      <c r="F1079" s="56"/>
      <c r="G1079" s="227" t="s">
        <v>471</v>
      </c>
      <c r="H1079" s="57" t="s">
        <v>34</v>
      </c>
      <c r="I1079" s="341">
        <f>I1080+I1089+I1092+I1105+I1113+I1116</f>
        <v>30800</v>
      </c>
      <c r="J1079" s="341">
        <f>J1080+J1089+J1092+J1105+J1113+J1116</f>
        <v>0</v>
      </c>
      <c r="K1079" s="341">
        <f>K1080+K1089+K1092+K1105+K1113+K1116</f>
        <v>30800</v>
      </c>
      <c r="L1079" s="189">
        <f>L1080+L1089+L1092+L1105+L1113+L1116</f>
        <v>29700</v>
      </c>
      <c r="M1079" s="189">
        <f>M1080+M1089+M1092+M1105+M1113+M1116</f>
        <v>29700</v>
      </c>
      <c r="N1079" s="39"/>
      <c r="O1079" s="242"/>
      <c r="P1079" s="190"/>
      <c r="Q1079" s="190"/>
      <c r="R1079" s="190"/>
    </row>
    <row r="1080" spans="1:18" ht="20.100000000000001" hidden="1" customHeight="1" x14ac:dyDescent="0.25">
      <c r="A1080" s="221"/>
      <c r="B1080" s="221"/>
      <c r="C1080" s="221"/>
      <c r="D1080" s="222">
        <v>3231</v>
      </c>
      <c r="E1080" s="222"/>
      <c r="F1080" s="73"/>
      <c r="G1080" s="227" t="s">
        <v>471</v>
      </c>
      <c r="H1080" s="69" t="s">
        <v>167</v>
      </c>
      <c r="I1080" s="342">
        <f t="shared" ref="I1080:M1081" si="227">I1081</f>
        <v>3500</v>
      </c>
      <c r="J1080" s="342">
        <f t="shared" si="227"/>
        <v>0</v>
      </c>
      <c r="K1080" s="342">
        <f t="shared" si="227"/>
        <v>3500</v>
      </c>
      <c r="L1080" s="47">
        <f t="shared" si="227"/>
        <v>3500</v>
      </c>
      <c r="M1080" s="47">
        <f t="shared" si="227"/>
        <v>3500</v>
      </c>
      <c r="N1080" s="39"/>
      <c r="O1080" s="242"/>
    </row>
    <row r="1081" spans="1:18" ht="20.100000000000001" hidden="1" customHeight="1" x14ac:dyDescent="0.25">
      <c r="A1081" s="221"/>
      <c r="B1081" s="221"/>
      <c r="C1081" s="221"/>
      <c r="D1081" s="222"/>
      <c r="E1081" s="218" t="s">
        <v>168</v>
      </c>
      <c r="F1081" s="52"/>
      <c r="G1081" s="227" t="s">
        <v>471</v>
      </c>
      <c r="H1081" s="52" t="s">
        <v>169</v>
      </c>
      <c r="I1081" s="342">
        <f t="shared" si="227"/>
        <v>3500</v>
      </c>
      <c r="J1081" s="342">
        <f t="shared" si="227"/>
        <v>0</v>
      </c>
      <c r="K1081" s="342">
        <f t="shared" si="227"/>
        <v>3500</v>
      </c>
      <c r="L1081" s="47">
        <f t="shared" si="227"/>
        <v>3500</v>
      </c>
      <c r="M1081" s="47">
        <f t="shared" si="227"/>
        <v>3500</v>
      </c>
      <c r="N1081" s="39"/>
      <c r="O1081" s="242"/>
    </row>
    <row r="1082" spans="1:18" ht="20.100000000000001" hidden="1" customHeight="1" x14ac:dyDescent="0.25">
      <c r="A1082" s="221"/>
      <c r="B1082" s="221"/>
      <c r="C1082" s="221"/>
      <c r="D1082" s="222"/>
      <c r="E1082" s="218"/>
      <c r="F1082" s="52" t="s">
        <v>170</v>
      </c>
      <c r="G1082" s="227" t="s">
        <v>471</v>
      </c>
      <c r="H1082" s="52" t="s">
        <v>169</v>
      </c>
      <c r="I1082" s="342">
        <v>3500</v>
      </c>
      <c r="J1082" s="342">
        <f>K1082-I1082</f>
        <v>0</v>
      </c>
      <c r="K1082" s="342">
        <v>3500</v>
      </c>
      <c r="L1082" s="47">
        <v>3500</v>
      </c>
      <c r="M1082" s="47">
        <v>3500</v>
      </c>
      <c r="N1082" s="39"/>
      <c r="O1082" s="242"/>
    </row>
    <row r="1083" spans="1:18" ht="20.100000000000001" hidden="1" customHeight="1" x14ac:dyDescent="0.25">
      <c r="A1083" s="221"/>
      <c r="B1083" s="221"/>
      <c r="C1083" s="221"/>
      <c r="D1083" s="222"/>
      <c r="E1083" s="218" t="s">
        <v>171</v>
      </c>
      <c r="F1083" s="52"/>
      <c r="G1083" s="227" t="s">
        <v>471</v>
      </c>
      <c r="H1083" s="52" t="s">
        <v>172</v>
      </c>
      <c r="I1083" s="342"/>
      <c r="J1083" s="342"/>
      <c r="K1083" s="342"/>
      <c r="L1083" s="47"/>
      <c r="M1083" s="47"/>
      <c r="N1083" s="39"/>
      <c r="O1083" s="242"/>
      <c r="P1083" s="22"/>
      <c r="Q1083" s="26"/>
      <c r="R1083" s="26"/>
    </row>
    <row r="1084" spans="1:18" ht="20.100000000000001" hidden="1" customHeight="1" x14ac:dyDescent="0.25">
      <c r="A1084" s="221"/>
      <c r="B1084" s="221"/>
      <c r="C1084" s="221"/>
      <c r="D1084" s="222"/>
      <c r="E1084" s="218"/>
      <c r="F1084" s="52" t="s">
        <v>173</v>
      </c>
      <c r="G1084" s="227" t="s">
        <v>471</v>
      </c>
      <c r="H1084" s="52" t="s">
        <v>172</v>
      </c>
      <c r="I1084" s="342"/>
      <c r="J1084" s="342"/>
      <c r="K1084" s="342"/>
      <c r="L1084" s="47"/>
      <c r="M1084" s="47"/>
      <c r="N1084" s="39"/>
      <c r="O1084" s="242"/>
      <c r="P1084" s="22"/>
      <c r="Q1084" s="26"/>
      <c r="R1084" s="26"/>
    </row>
    <row r="1085" spans="1:18" ht="20.100000000000001" hidden="1" customHeight="1" x14ac:dyDescent="0.25">
      <c r="A1085" s="221"/>
      <c r="B1085" s="221"/>
      <c r="C1085" s="221"/>
      <c r="D1085" s="222"/>
      <c r="E1085" s="218" t="s">
        <v>174</v>
      </c>
      <c r="F1085" s="52"/>
      <c r="G1085" s="227" t="s">
        <v>471</v>
      </c>
      <c r="H1085" s="52" t="s">
        <v>175</v>
      </c>
      <c r="I1085" s="342"/>
      <c r="J1085" s="342"/>
      <c r="K1085" s="342"/>
      <c r="L1085" s="47"/>
      <c r="M1085" s="47"/>
      <c r="N1085" s="39"/>
      <c r="O1085" s="242"/>
      <c r="P1085" s="22"/>
      <c r="Q1085" s="26"/>
      <c r="R1085" s="26"/>
    </row>
    <row r="1086" spans="1:18" ht="20.100000000000001" hidden="1" customHeight="1" x14ac:dyDescent="0.25">
      <c r="A1086" s="221"/>
      <c r="B1086" s="221"/>
      <c r="C1086" s="221"/>
      <c r="D1086" s="222"/>
      <c r="E1086" s="218"/>
      <c r="F1086" s="52" t="s">
        <v>176</v>
      </c>
      <c r="G1086" s="227" t="s">
        <v>471</v>
      </c>
      <c r="H1086" s="52" t="s">
        <v>175</v>
      </c>
      <c r="I1086" s="342"/>
      <c r="J1086" s="342"/>
      <c r="K1086" s="342"/>
      <c r="L1086" s="47"/>
      <c r="M1086" s="47"/>
      <c r="N1086" s="39"/>
      <c r="O1086" s="242"/>
      <c r="P1086" s="22"/>
      <c r="Q1086" s="26"/>
      <c r="R1086" s="26"/>
    </row>
    <row r="1087" spans="1:18" ht="20.100000000000001" hidden="1" customHeight="1" x14ac:dyDescent="0.25">
      <c r="A1087" s="221"/>
      <c r="B1087" s="221"/>
      <c r="C1087" s="221"/>
      <c r="D1087" s="222"/>
      <c r="E1087" s="218" t="s">
        <v>177</v>
      </c>
      <c r="F1087" s="52"/>
      <c r="G1087" s="227" t="s">
        <v>471</v>
      </c>
      <c r="H1087" s="52" t="s">
        <v>178</v>
      </c>
      <c r="I1087" s="342"/>
      <c r="J1087" s="342"/>
      <c r="K1087" s="342"/>
      <c r="L1087" s="47"/>
      <c r="M1087" s="47"/>
      <c r="N1087" s="39"/>
      <c r="O1087" s="242"/>
      <c r="P1087" s="22"/>
      <c r="Q1087" s="26"/>
      <c r="R1087" s="26"/>
    </row>
    <row r="1088" spans="1:18" ht="20.100000000000001" hidden="1" customHeight="1" x14ac:dyDescent="0.25">
      <c r="A1088" s="221"/>
      <c r="B1088" s="221"/>
      <c r="C1088" s="221"/>
      <c r="D1088" s="222"/>
      <c r="E1088" s="218"/>
      <c r="F1088" s="52" t="s">
        <v>179</v>
      </c>
      <c r="G1088" s="227" t="s">
        <v>471</v>
      </c>
      <c r="H1088" s="52" t="s">
        <v>178</v>
      </c>
      <c r="I1088" s="342"/>
      <c r="J1088" s="342"/>
      <c r="K1088" s="342"/>
      <c r="L1088" s="47"/>
      <c r="M1088" s="47"/>
      <c r="N1088" s="39"/>
      <c r="O1088" s="242"/>
      <c r="P1088" s="22"/>
      <c r="Q1088" s="26"/>
      <c r="R1088" s="26"/>
    </row>
    <row r="1089" spans="1:18" ht="20.100000000000001" hidden="1" customHeight="1" x14ac:dyDescent="0.25">
      <c r="A1089" s="221"/>
      <c r="B1089" s="221"/>
      <c r="C1089" s="221"/>
      <c r="D1089" s="221">
        <v>3233</v>
      </c>
      <c r="E1089" s="221"/>
      <c r="F1089" s="58"/>
      <c r="G1089" s="227" t="s">
        <v>471</v>
      </c>
      <c r="H1089" s="52" t="s">
        <v>37</v>
      </c>
      <c r="I1089" s="342">
        <f>I1090</f>
        <v>2350</v>
      </c>
      <c r="J1089" s="342">
        <f>J1090</f>
        <v>0</v>
      </c>
      <c r="K1089" s="342">
        <f>K1090</f>
        <v>2350</v>
      </c>
      <c r="L1089" s="47">
        <f>L1090</f>
        <v>2350</v>
      </c>
      <c r="M1089" s="47">
        <f>M1090</f>
        <v>2350</v>
      </c>
      <c r="N1089" s="39"/>
      <c r="O1089" s="242"/>
      <c r="P1089" s="22"/>
      <c r="Q1089" s="26"/>
      <c r="R1089" s="26"/>
    </row>
    <row r="1090" spans="1:18" ht="20.100000000000001" hidden="1" customHeight="1" x14ac:dyDescent="0.25">
      <c r="A1090" s="221"/>
      <c r="B1090" s="221"/>
      <c r="C1090" s="221"/>
      <c r="D1090" s="221"/>
      <c r="E1090" s="218" t="s">
        <v>183</v>
      </c>
      <c r="F1090" s="52"/>
      <c r="G1090" s="227" t="s">
        <v>471</v>
      </c>
      <c r="H1090" s="52" t="s">
        <v>184</v>
      </c>
      <c r="I1090" s="342">
        <f>I1091</f>
        <v>2350</v>
      </c>
      <c r="J1090" s="342">
        <f>J1091</f>
        <v>0</v>
      </c>
      <c r="K1090" s="342">
        <f>K1091</f>
        <v>2350</v>
      </c>
      <c r="L1090" s="47">
        <v>2350</v>
      </c>
      <c r="M1090" s="47">
        <v>2350</v>
      </c>
      <c r="N1090" s="39"/>
      <c r="O1090" s="242"/>
      <c r="P1090" s="22"/>
      <c r="Q1090" s="26"/>
      <c r="R1090" s="26"/>
    </row>
    <row r="1091" spans="1:18" ht="20.100000000000001" hidden="1" customHeight="1" x14ac:dyDescent="0.25">
      <c r="A1091" s="221"/>
      <c r="B1091" s="221"/>
      <c r="C1091" s="221"/>
      <c r="D1091" s="221"/>
      <c r="E1091" s="218"/>
      <c r="F1091" s="52" t="s">
        <v>185</v>
      </c>
      <c r="G1091" s="227" t="s">
        <v>471</v>
      </c>
      <c r="H1091" s="52" t="s">
        <v>184</v>
      </c>
      <c r="I1091" s="342">
        <v>2350</v>
      </c>
      <c r="J1091" s="342">
        <f>K1091-I1091</f>
        <v>0</v>
      </c>
      <c r="K1091" s="342">
        <v>2350</v>
      </c>
      <c r="L1091" s="47">
        <v>6000</v>
      </c>
      <c r="M1091" s="47">
        <v>6000</v>
      </c>
      <c r="N1091" s="39"/>
      <c r="O1091" s="242"/>
      <c r="P1091" s="22"/>
      <c r="Q1091" s="26"/>
      <c r="R1091" s="26"/>
    </row>
    <row r="1092" spans="1:18" ht="20.100000000000001" hidden="1" customHeight="1" x14ac:dyDescent="0.25">
      <c r="A1092" s="221"/>
      <c r="B1092" s="221"/>
      <c r="C1092" s="221"/>
      <c r="D1092" s="222">
        <v>3234</v>
      </c>
      <c r="E1092" s="222"/>
      <c r="F1092" s="73"/>
      <c r="G1092" s="227" t="s">
        <v>471</v>
      </c>
      <c r="H1092" s="69" t="s">
        <v>38</v>
      </c>
      <c r="I1092" s="342">
        <f>I1093+I1095+I1097</f>
        <v>2700</v>
      </c>
      <c r="J1092" s="342">
        <f>J1093+J1095+J1097</f>
        <v>0</v>
      </c>
      <c r="K1092" s="342">
        <f>K1093+K1095+K1097</f>
        <v>2700</v>
      </c>
      <c r="L1092" s="47">
        <f>L1093+L1095+L1097</f>
        <v>2100</v>
      </c>
      <c r="M1092" s="47">
        <f>M1093+M1095+M1097</f>
        <v>2100</v>
      </c>
      <c r="N1092" s="39"/>
      <c r="O1092" s="242"/>
      <c r="P1092" s="22"/>
      <c r="Q1092" s="26"/>
      <c r="R1092" s="26"/>
    </row>
    <row r="1093" spans="1:18" ht="20.100000000000001" hidden="1" customHeight="1" x14ac:dyDescent="0.25">
      <c r="A1093" s="221"/>
      <c r="B1093" s="221"/>
      <c r="C1093" s="221"/>
      <c r="D1093" s="222"/>
      <c r="E1093" s="218" t="s">
        <v>186</v>
      </c>
      <c r="F1093" s="52"/>
      <c r="G1093" s="227" t="s">
        <v>471</v>
      </c>
      <c r="H1093" s="52" t="s">
        <v>187</v>
      </c>
      <c r="I1093" s="342">
        <f>I1094</f>
        <v>900</v>
      </c>
      <c r="J1093" s="342">
        <f>J1094</f>
        <v>0</v>
      </c>
      <c r="K1093" s="342">
        <f>K1094</f>
        <v>900</v>
      </c>
      <c r="L1093" s="47">
        <f>L1094</f>
        <v>700</v>
      </c>
      <c r="M1093" s="47">
        <f>M1094</f>
        <v>700</v>
      </c>
      <c r="N1093" s="39"/>
      <c r="O1093" s="242"/>
      <c r="P1093" s="22"/>
      <c r="Q1093" s="26"/>
      <c r="R1093" s="26"/>
    </row>
    <row r="1094" spans="1:18" ht="20.100000000000001" hidden="1" customHeight="1" x14ac:dyDescent="0.25">
      <c r="A1094" s="221"/>
      <c r="B1094" s="221"/>
      <c r="C1094" s="221"/>
      <c r="D1094" s="222"/>
      <c r="E1094" s="218"/>
      <c r="F1094" s="52" t="s">
        <v>188</v>
      </c>
      <c r="G1094" s="227" t="s">
        <v>471</v>
      </c>
      <c r="H1094" s="52" t="s">
        <v>187</v>
      </c>
      <c r="I1094" s="342">
        <v>900</v>
      </c>
      <c r="J1094" s="342">
        <f>K1094-I1094</f>
        <v>0</v>
      </c>
      <c r="K1094" s="342">
        <v>900</v>
      </c>
      <c r="L1094" s="47">
        <v>700</v>
      </c>
      <c r="M1094" s="47">
        <v>700</v>
      </c>
      <c r="N1094" s="39"/>
      <c r="O1094" s="242"/>
      <c r="P1094" s="22"/>
      <c r="Q1094" s="26"/>
      <c r="R1094" s="26"/>
    </row>
    <row r="1095" spans="1:18" ht="20.100000000000001" hidden="1" customHeight="1" x14ac:dyDescent="0.25">
      <c r="A1095" s="221"/>
      <c r="B1095" s="221"/>
      <c r="C1095" s="221"/>
      <c r="D1095" s="222"/>
      <c r="E1095" s="218" t="s">
        <v>189</v>
      </c>
      <c r="F1095" s="52"/>
      <c r="G1095" s="227" t="s">
        <v>471</v>
      </c>
      <c r="H1095" s="52" t="s">
        <v>190</v>
      </c>
      <c r="I1095" s="342">
        <f>I1096</f>
        <v>900</v>
      </c>
      <c r="J1095" s="342">
        <f>J1096</f>
        <v>0</v>
      </c>
      <c r="K1095" s="342">
        <f>K1096</f>
        <v>900</v>
      </c>
      <c r="L1095" s="47">
        <f>L1096</f>
        <v>700</v>
      </c>
      <c r="M1095" s="47">
        <f>M1096</f>
        <v>700</v>
      </c>
      <c r="N1095" s="39"/>
      <c r="O1095" s="242"/>
      <c r="P1095" s="22"/>
      <c r="Q1095" s="26"/>
      <c r="R1095" s="26"/>
    </row>
    <row r="1096" spans="1:18" ht="20.100000000000001" hidden="1" customHeight="1" x14ac:dyDescent="0.25">
      <c r="A1096" s="221"/>
      <c r="B1096" s="221"/>
      <c r="C1096" s="221"/>
      <c r="D1096" s="222"/>
      <c r="E1096" s="218"/>
      <c r="F1096" s="52" t="s">
        <v>191</v>
      </c>
      <c r="G1096" s="227" t="s">
        <v>471</v>
      </c>
      <c r="H1096" s="52" t="s">
        <v>190</v>
      </c>
      <c r="I1096" s="342">
        <v>900</v>
      </c>
      <c r="J1096" s="342">
        <f>K1096-I1096</f>
        <v>0</v>
      </c>
      <c r="K1096" s="342">
        <v>900</v>
      </c>
      <c r="L1096" s="47">
        <v>700</v>
      </c>
      <c r="M1096" s="47">
        <v>700</v>
      </c>
      <c r="N1096" s="39"/>
      <c r="O1096" s="242"/>
      <c r="P1096" s="22"/>
      <c r="Q1096" s="26"/>
      <c r="R1096" s="26"/>
    </row>
    <row r="1097" spans="1:18" ht="20.100000000000001" hidden="1" customHeight="1" x14ac:dyDescent="0.25">
      <c r="A1097" s="221"/>
      <c r="B1097" s="221"/>
      <c r="C1097" s="221"/>
      <c r="D1097" s="222"/>
      <c r="E1097" s="218" t="s">
        <v>192</v>
      </c>
      <c r="F1097" s="52"/>
      <c r="G1097" s="227" t="s">
        <v>471</v>
      </c>
      <c r="H1097" s="52" t="s">
        <v>193</v>
      </c>
      <c r="I1097" s="342">
        <f>I1098+I1099</f>
        <v>900</v>
      </c>
      <c r="J1097" s="342">
        <f>J1098+J1099</f>
        <v>0</v>
      </c>
      <c r="K1097" s="342">
        <f>K1098+K1099</f>
        <v>900</v>
      </c>
      <c r="L1097" s="47">
        <f>L1098+L1099</f>
        <v>700</v>
      </c>
      <c r="M1097" s="47">
        <f>M1098+M1099</f>
        <v>700</v>
      </c>
      <c r="N1097" s="39"/>
      <c r="O1097" s="242"/>
      <c r="P1097" s="22"/>
      <c r="Q1097" s="26"/>
      <c r="R1097" s="26"/>
    </row>
    <row r="1098" spans="1:18" ht="20.100000000000001" hidden="1" customHeight="1" x14ac:dyDescent="0.25">
      <c r="A1098" s="221"/>
      <c r="B1098" s="221"/>
      <c r="C1098" s="221"/>
      <c r="D1098" s="222"/>
      <c r="E1098" s="218"/>
      <c r="F1098" s="52" t="s">
        <v>194</v>
      </c>
      <c r="G1098" s="227" t="s">
        <v>471</v>
      </c>
      <c r="H1098" s="52" t="s">
        <v>193</v>
      </c>
      <c r="I1098" s="342">
        <v>100</v>
      </c>
      <c r="J1098" s="342">
        <f>K1098-I1098</f>
        <v>0</v>
      </c>
      <c r="K1098" s="342">
        <v>100</v>
      </c>
      <c r="L1098" s="47">
        <v>100</v>
      </c>
      <c r="M1098" s="47">
        <v>100</v>
      </c>
      <c r="N1098" s="39"/>
      <c r="O1098" s="242"/>
      <c r="P1098" s="22"/>
      <c r="Q1098" s="26"/>
      <c r="R1098" s="26"/>
    </row>
    <row r="1099" spans="1:18" ht="19.5" hidden="1" customHeight="1" x14ac:dyDescent="0.25">
      <c r="A1099" s="221"/>
      <c r="B1099" s="221"/>
      <c r="C1099" s="221"/>
      <c r="D1099" s="222"/>
      <c r="E1099" s="218"/>
      <c r="F1099" s="52" t="s">
        <v>195</v>
      </c>
      <c r="G1099" s="227" t="s">
        <v>471</v>
      </c>
      <c r="H1099" s="52" t="s">
        <v>196</v>
      </c>
      <c r="I1099" s="342">
        <v>800</v>
      </c>
      <c r="J1099" s="342">
        <f>K1099-I1099</f>
        <v>0</v>
      </c>
      <c r="K1099" s="342">
        <v>800</v>
      </c>
      <c r="L1099" s="47">
        <v>600</v>
      </c>
      <c r="M1099" s="47">
        <v>600</v>
      </c>
      <c r="N1099" s="39"/>
      <c r="O1099" s="242"/>
      <c r="P1099" s="22"/>
      <c r="Q1099" s="26"/>
      <c r="R1099" s="26"/>
    </row>
    <row r="1100" spans="1:18" s="25" customFormat="1" ht="20.100000000000001" hidden="1" customHeight="1" x14ac:dyDescent="0.25">
      <c r="A1100" s="221"/>
      <c r="B1100" s="221"/>
      <c r="C1100" s="221"/>
      <c r="D1100" s="221">
        <v>3236</v>
      </c>
      <c r="E1100" s="221"/>
      <c r="F1100" s="58"/>
      <c r="G1100" s="227" t="s">
        <v>471</v>
      </c>
      <c r="H1100" s="52" t="s">
        <v>40</v>
      </c>
      <c r="I1100" s="342"/>
      <c r="J1100" s="342"/>
      <c r="K1100" s="342"/>
      <c r="L1100" s="67"/>
      <c r="M1100" s="67"/>
      <c r="N1100" s="39"/>
      <c r="O1100" s="242"/>
      <c r="P1100" s="24"/>
    </row>
    <row r="1101" spans="1:18" s="25" customFormat="1" ht="20.100000000000001" hidden="1" customHeight="1" x14ac:dyDescent="0.25">
      <c r="A1101" s="221"/>
      <c r="B1101" s="221"/>
      <c r="C1101" s="221"/>
      <c r="D1101" s="221"/>
      <c r="E1101" s="218" t="s">
        <v>203</v>
      </c>
      <c r="F1101" s="52"/>
      <c r="G1101" s="227" t="s">
        <v>471</v>
      </c>
      <c r="H1101" s="52" t="s">
        <v>204</v>
      </c>
      <c r="I1101" s="342"/>
      <c r="J1101" s="342"/>
      <c r="K1101" s="342"/>
      <c r="L1101" s="67"/>
      <c r="M1101" s="67"/>
      <c r="N1101" s="39"/>
      <c r="O1101" s="242"/>
      <c r="P1101" s="24"/>
    </row>
    <row r="1102" spans="1:18" s="25" customFormat="1" ht="20.100000000000001" hidden="1" customHeight="1" x14ac:dyDescent="0.25">
      <c r="A1102" s="221"/>
      <c r="B1102" s="221"/>
      <c r="C1102" s="221"/>
      <c r="D1102" s="221"/>
      <c r="E1102" s="218"/>
      <c r="F1102" s="52" t="s">
        <v>205</v>
      </c>
      <c r="G1102" s="227" t="s">
        <v>471</v>
      </c>
      <c r="H1102" s="52" t="s">
        <v>204</v>
      </c>
      <c r="I1102" s="342"/>
      <c r="J1102" s="342"/>
      <c r="K1102" s="342"/>
      <c r="L1102" s="67"/>
      <c r="M1102" s="67"/>
      <c r="N1102" s="39"/>
      <c r="O1102" s="242"/>
      <c r="P1102" s="24"/>
    </row>
    <row r="1103" spans="1:18" s="25" customFormat="1" ht="20.100000000000001" hidden="1" customHeight="1" x14ac:dyDescent="0.25">
      <c r="A1103" s="221"/>
      <c r="B1103" s="221"/>
      <c r="C1103" s="221"/>
      <c r="D1103" s="221"/>
      <c r="E1103" s="218" t="s">
        <v>206</v>
      </c>
      <c r="F1103" s="52"/>
      <c r="G1103" s="227" t="s">
        <v>471</v>
      </c>
      <c r="H1103" s="52" t="s">
        <v>207</v>
      </c>
      <c r="I1103" s="342"/>
      <c r="J1103" s="342"/>
      <c r="K1103" s="342"/>
      <c r="L1103" s="67"/>
      <c r="M1103" s="67"/>
      <c r="N1103" s="39"/>
      <c r="O1103" s="242"/>
      <c r="P1103" s="24"/>
    </row>
    <row r="1104" spans="1:18" s="25" customFormat="1" ht="20.100000000000001" hidden="1" customHeight="1" x14ac:dyDescent="0.25">
      <c r="A1104" s="221"/>
      <c r="B1104" s="221"/>
      <c r="C1104" s="221"/>
      <c r="D1104" s="221"/>
      <c r="E1104" s="218"/>
      <c r="F1104" s="52" t="s">
        <v>208</v>
      </c>
      <c r="G1104" s="227" t="s">
        <v>471</v>
      </c>
      <c r="H1104" s="52" t="s">
        <v>207</v>
      </c>
      <c r="I1104" s="342"/>
      <c r="J1104" s="342"/>
      <c r="K1104" s="342"/>
      <c r="L1104" s="67"/>
      <c r="M1104" s="67"/>
      <c r="N1104" s="39"/>
      <c r="O1104" s="242"/>
      <c r="P1104" s="24"/>
    </row>
    <row r="1105" spans="1:18" ht="20.100000000000001" hidden="1" customHeight="1" x14ac:dyDescent="0.25">
      <c r="A1105" s="221"/>
      <c r="B1105" s="221"/>
      <c r="C1105" s="221"/>
      <c r="D1105" s="221">
        <v>3237</v>
      </c>
      <c r="E1105" s="221"/>
      <c r="F1105" s="58"/>
      <c r="G1105" s="227" t="s">
        <v>471</v>
      </c>
      <c r="H1105" s="52" t="s">
        <v>209</v>
      </c>
      <c r="I1105" s="342">
        <f t="shared" ref="I1105:M1106" si="228">I1106</f>
        <v>10000</v>
      </c>
      <c r="J1105" s="342">
        <f t="shared" si="228"/>
        <v>0</v>
      </c>
      <c r="K1105" s="342">
        <f t="shared" si="228"/>
        <v>10000</v>
      </c>
      <c r="L1105" s="47">
        <f t="shared" si="228"/>
        <v>10000</v>
      </c>
      <c r="M1105" s="47">
        <f t="shared" si="228"/>
        <v>10000</v>
      </c>
      <c r="N1105" s="39"/>
      <c r="O1105" s="242"/>
      <c r="P1105" s="22"/>
      <c r="Q1105" s="26"/>
      <c r="R1105" s="26"/>
    </row>
    <row r="1106" spans="1:18" ht="20.100000000000001" hidden="1" customHeight="1" x14ac:dyDescent="0.25">
      <c r="A1106" s="221"/>
      <c r="B1106" s="221"/>
      <c r="C1106" s="221"/>
      <c r="D1106" s="221"/>
      <c r="E1106" s="218" t="s">
        <v>210</v>
      </c>
      <c r="F1106" s="52"/>
      <c r="G1106" s="227" t="s">
        <v>471</v>
      </c>
      <c r="H1106" s="52" t="s">
        <v>211</v>
      </c>
      <c r="I1106" s="342">
        <f t="shared" si="228"/>
        <v>10000</v>
      </c>
      <c r="J1106" s="342">
        <f t="shared" si="228"/>
        <v>0</v>
      </c>
      <c r="K1106" s="342">
        <f t="shared" si="228"/>
        <v>10000</v>
      </c>
      <c r="L1106" s="47">
        <f t="shared" si="228"/>
        <v>10000</v>
      </c>
      <c r="M1106" s="47">
        <f t="shared" si="228"/>
        <v>10000</v>
      </c>
      <c r="N1106" s="39"/>
      <c r="O1106" s="242"/>
      <c r="P1106" s="22"/>
      <c r="Q1106" s="26"/>
      <c r="R1106" s="26"/>
    </row>
    <row r="1107" spans="1:18" ht="20.100000000000001" hidden="1" customHeight="1" x14ac:dyDescent="0.25">
      <c r="A1107" s="221"/>
      <c r="B1107" s="221"/>
      <c r="C1107" s="221"/>
      <c r="D1107" s="221"/>
      <c r="E1107" s="218"/>
      <c r="F1107" s="52" t="s">
        <v>212</v>
      </c>
      <c r="G1107" s="227" t="s">
        <v>471</v>
      </c>
      <c r="H1107" s="52" t="s">
        <v>211</v>
      </c>
      <c r="I1107" s="342">
        <v>10000</v>
      </c>
      <c r="J1107" s="342">
        <f>K1107-I1107</f>
        <v>0</v>
      </c>
      <c r="K1107" s="342">
        <v>10000</v>
      </c>
      <c r="L1107" s="47">
        <v>10000</v>
      </c>
      <c r="M1107" s="47">
        <v>10000</v>
      </c>
      <c r="N1107" s="39"/>
      <c r="O1107" s="242"/>
      <c r="P1107" s="22"/>
      <c r="Q1107" s="26"/>
      <c r="R1107" s="26"/>
    </row>
    <row r="1108" spans="1:18" ht="20.100000000000001" hidden="1" customHeight="1" x14ac:dyDescent="0.25">
      <c r="A1108" s="221"/>
      <c r="B1108" s="221"/>
      <c r="C1108" s="221"/>
      <c r="D1108" s="221"/>
      <c r="E1108" s="218" t="s">
        <v>213</v>
      </c>
      <c r="F1108" s="52"/>
      <c r="G1108" s="227" t="s">
        <v>471</v>
      </c>
      <c r="H1108" s="52" t="s">
        <v>214</v>
      </c>
      <c r="I1108" s="342"/>
      <c r="J1108" s="342"/>
      <c r="K1108" s="342"/>
      <c r="L1108" s="47"/>
      <c r="M1108" s="47"/>
      <c r="N1108" s="39"/>
      <c r="O1108" s="242"/>
      <c r="P1108" s="22"/>
      <c r="Q1108" s="26"/>
      <c r="R1108" s="26"/>
    </row>
    <row r="1109" spans="1:18" ht="20.100000000000001" hidden="1" customHeight="1" x14ac:dyDescent="0.25">
      <c r="A1109" s="221"/>
      <c r="B1109" s="221"/>
      <c r="C1109" s="221"/>
      <c r="D1109" s="221"/>
      <c r="E1109" s="218"/>
      <c r="F1109" s="52" t="s">
        <v>215</v>
      </c>
      <c r="G1109" s="227" t="s">
        <v>471</v>
      </c>
      <c r="H1109" s="52" t="s">
        <v>214</v>
      </c>
      <c r="I1109" s="342"/>
      <c r="J1109" s="342"/>
      <c r="K1109" s="342"/>
      <c r="L1109" s="47"/>
      <c r="M1109" s="47"/>
      <c r="N1109" s="39"/>
      <c r="O1109" s="242"/>
      <c r="P1109" s="22"/>
      <c r="Q1109" s="26"/>
      <c r="R1109" s="26"/>
    </row>
    <row r="1110" spans="1:18" ht="20.100000000000001" hidden="1" customHeight="1" x14ac:dyDescent="0.25">
      <c r="A1110" s="221"/>
      <c r="B1110" s="221"/>
      <c r="C1110" s="221"/>
      <c r="D1110" s="221"/>
      <c r="E1110" s="218" t="s">
        <v>216</v>
      </c>
      <c r="F1110" s="52"/>
      <c r="G1110" s="227" t="s">
        <v>471</v>
      </c>
      <c r="H1110" s="52" t="s">
        <v>217</v>
      </c>
      <c r="I1110" s="342"/>
      <c r="J1110" s="342"/>
      <c r="K1110" s="342"/>
      <c r="L1110" s="47"/>
      <c r="M1110" s="47"/>
      <c r="N1110" s="39"/>
      <c r="O1110" s="242"/>
      <c r="P1110" s="22"/>
      <c r="Q1110" s="26"/>
      <c r="R1110" s="26"/>
    </row>
    <row r="1111" spans="1:18" ht="20.100000000000001" hidden="1" customHeight="1" x14ac:dyDescent="0.25">
      <c r="A1111" s="221"/>
      <c r="B1111" s="221"/>
      <c r="C1111" s="221"/>
      <c r="D1111" s="221"/>
      <c r="E1111" s="218"/>
      <c r="F1111" s="52" t="s">
        <v>218</v>
      </c>
      <c r="G1111" s="227" t="s">
        <v>471</v>
      </c>
      <c r="H1111" s="52" t="s">
        <v>217</v>
      </c>
      <c r="I1111" s="342"/>
      <c r="J1111" s="342"/>
      <c r="K1111" s="342"/>
      <c r="L1111" s="47"/>
      <c r="M1111" s="47"/>
      <c r="N1111" s="39"/>
      <c r="O1111" s="242"/>
      <c r="P1111" s="22"/>
      <c r="Q1111" s="26"/>
      <c r="R1111" s="26"/>
    </row>
    <row r="1112" spans="1:18" ht="20.100000000000001" hidden="1" customHeight="1" x14ac:dyDescent="0.25">
      <c r="A1112" s="221"/>
      <c r="B1112" s="221"/>
      <c r="C1112" s="221"/>
      <c r="D1112" s="221"/>
      <c r="E1112" s="218"/>
      <c r="F1112" s="52" t="s">
        <v>219</v>
      </c>
      <c r="G1112" s="227" t="s">
        <v>471</v>
      </c>
      <c r="H1112" s="52" t="s">
        <v>217</v>
      </c>
      <c r="I1112" s="342"/>
      <c r="J1112" s="342"/>
      <c r="K1112" s="342"/>
      <c r="L1112" s="47"/>
      <c r="M1112" s="47"/>
      <c r="N1112" s="39"/>
      <c r="O1112" s="242"/>
      <c r="P1112" s="22"/>
      <c r="Q1112" s="26"/>
      <c r="R1112" s="26"/>
    </row>
    <row r="1113" spans="1:18" ht="20.100000000000001" hidden="1" customHeight="1" x14ac:dyDescent="0.25">
      <c r="A1113" s="221"/>
      <c r="B1113" s="221"/>
      <c r="C1113" s="221"/>
      <c r="D1113" s="222">
        <v>3238</v>
      </c>
      <c r="E1113" s="222"/>
      <c r="F1113" s="73"/>
      <c r="G1113" s="227" t="s">
        <v>471</v>
      </c>
      <c r="H1113" s="69" t="s">
        <v>41</v>
      </c>
      <c r="I1113" s="342">
        <f t="shared" ref="I1113:M1114" si="229">I1114</f>
        <v>9250</v>
      </c>
      <c r="J1113" s="342">
        <f t="shared" si="229"/>
        <v>0</v>
      </c>
      <c r="K1113" s="342">
        <f t="shared" si="229"/>
        <v>9250</v>
      </c>
      <c r="L1113" s="47">
        <f t="shared" si="229"/>
        <v>9250</v>
      </c>
      <c r="M1113" s="47">
        <f t="shared" si="229"/>
        <v>9250</v>
      </c>
      <c r="N1113" s="39"/>
      <c r="O1113" s="242"/>
    </row>
    <row r="1114" spans="1:18" ht="20.100000000000001" hidden="1" customHeight="1" x14ac:dyDescent="0.25">
      <c r="A1114" s="221"/>
      <c r="B1114" s="221"/>
      <c r="C1114" s="221"/>
      <c r="D1114" s="222"/>
      <c r="E1114" s="218" t="s">
        <v>220</v>
      </c>
      <c r="F1114" s="52"/>
      <c r="G1114" s="227" t="s">
        <v>471</v>
      </c>
      <c r="H1114" s="52" t="s">
        <v>221</v>
      </c>
      <c r="I1114" s="342">
        <f t="shared" si="229"/>
        <v>9250</v>
      </c>
      <c r="J1114" s="342">
        <f t="shared" si="229"/>
        <v>0</v>
      </c>
      <c r="K1114" s="342">
        <f t="shared" si="229"/>
        <v>9250</v>
      </c>
      <c r="L1114" s="47">
        <f t="shared" si="229"/>
        <v>9250</v>
      </c>
      <c r="M1114" s="47">
        <f t="shared" si="229"/>
        <v>9250</v>
      </c>
      <c r="N1114" s="39"/>
      <c r="O1114" s="242"/>
    </row>
    <row r="1115" spans="1:18" ht="20.100000000000001" hidden="1" customHeight="1" x14ac:dyDescent="0.25">
      <c r="A1115" s="221"/>
      <c r="B1115" s="221"/>
      <c r="C1115" s="221"/>
      <c r="D1115" s="222"/>
      <c r="E1115" s="218"/>
      <c r="F1115" s="52" t="s">
        <v>222</v>
      </c>
      <c r="G1115" s="227" t="s">
        <v>471</v>
      </c>
      <c r="H1115" s="52" t="s">
        <v>221</v>
      </c>
      <c r="I1115" s="342">
        <v>9250</v>
      </c>
      <c r="J1115" s="342">
        <f>K1115-I1115</f>
        <v>0</v>
      </c>
      <c r="K1115" s="342">
        <v>9250</v>
      </c>
      <c r="L1115" s="47">
        <v>9250</v>
      </c>
      <c r="M1115" s="47">
        <v>9250</v>
      </c>
      <c r="N1115" s="39"/>
      <c r="O1115" s="242"/>
    </row>
    <row r="1116" spans="1:18" ht="20.100000000000001" hidden="1" customHeight="1" x14ac:dyDescent="0.25">
      <c r="A1116" s="221"/>
      <c r="B1116" s="221"/>
      <c r="C1116" s="221"/>
      <c r="D1116" s="222">
        <v>3239</v>
      </c>
      <c r="E1116" s="222"/>
      <c r="F1116" s="73"/>
      <c r="G1116" s="227" t="s">
        <v>471</v>
      </c>
      <c r="H1116" s="69" t="s">
        <v>42</v>
      </c>
      <c r="I1116" s="342">
        <f>I1121+I1123</f>
        <v>3000</v>
      </c>
      <c r="J1116" s="342">
        <f>J1121+J1123</f>
        <v>0</v>
      </c>
      <c r="K1116" s="342">
        <f>K1121+K1123</f>
        <v>3000</v>
      </c>
      <c r="L1116" s="47">
        <f>L1121+L1123</f>
        <v>2500</v>
      </c>
      <c r="M1116" s="47">
        <f>M1121+M1123</f>
        <v>2500</v>
      </c>
      <c r="N1116" s="39"/>
      <c r="O1116" s="242"/>
    </row>
    <row r="1117" spans="1:18" ht="30" hidden="1" customHeight="1" x14ac:dyDescent="0.25">
      <c r="A1117" s="221"/>
      <c r="B1117" s="221"/>
      <c r="C1117" s="221"/>
      <c r="D1117" s="222"/>
      <c r="E1117" s="218" t="s">
        <v>223</v>
      </c>
      <c r="F1117" s="52"/>
      <c r="G1117" s="227" t="s">
        <v>471</v>
      </c>
      <c r="H1117" s="52" t="s">
        <v>224</v>
      </c>
      <c r="I1117" s="342"/>
      <c r="J1117" s="342"/>
      <c r="K1117" s="342"/>
      <c r="L1117" s="47"/>
      <c r="M1117" s="47"/>
      <c r="N1117" s="39"/>
      <c r="O1117" s="242"/>
    </row>
    <row r="1118" spans="1:18" ht="30" hidden="1" customHeight="1" x14ac:dyDescent="0.25">
      <c r="A1118" s="221"/>
      <c r="B1118" s="221"/>
      <c r="C1118" s="221"/>
      <c r="D1118" s="222"/>
      <c r="E1118" s="218"/>
      <c r="F1118" s="52" t="s">
        <v>225</v>
      </c>
      <c r="G1118" s="227" t="s">
        <v>471</v>
      </c>
      <c r="H1118" s="52" t="s">
        <v>224</v>
      </c>
      <c r="I1118" s="342"/>
      <c r="J1118" s="342"/>
      <c r="K1118" s="342"/>
      <c r="L1118" s="47"/>
      <c r="M1118" s="47"/>
      <c r="N1118" s="39"/>
      <c r="O1118" s="242"/>
    </row>
    <row r="1119" spans="1:18" ht="20.100000000000001" hidden="1" customHeight="1" x14ac:dyDescent="0.25">
      <c r="A1119" s="221"/>
      <c r="B1119" s="221"/>
      <c r="C1119" s="221"/>
      <c r="D1119" s="222"/>
      <c r="E1119" s="218" t="s">
        <v>226</v>
      </c>
      <c r="F1119" s="52"/>
      <c r="G1119" s="227" t="s">
        <v>471</v>
      </c>
      <c r="H1119" s="52" t="s">
        <v>227</v>
      </c>
      <c r="I1119" s="342"/>
      <c r="J1119" s="342"/>
      <c r="K1119" s="342"/>
      <c r="L1119" s="47"/>
      <c r="M1119" s="47"/>
      <c r="N1119" s="39"/>
      <c r="O1119" s="242"/>
    </row>
    <row r="1120" spans="1:18" ht="20.100000000000001" hidden="1" customHeight="1" x14ac:dyDescent="0.25">
      <c r="A1120" s="221"/>
      <c r="B1120" s="221"/>
      <c r="C1120" s="221"/>
      <c r="D1120" s="222"/>
      <c r="E1120" s="218"/>
      <c r="F1120" s="52" t="s">
        <v>228</v>
      </c>
      <c r="G1120" s="227" t="s">
        <v>471</v>
      </c>
      <c r="H1120" s="52" t="s">
        <v>227</v>
      </c>
      <c r="I1120" s="342"/>
      <c r="J1120" s="342"/>
      <c r="K1120" s="342"/>
      <c r="L1120" s="47"/>
      <c r="M1120" s="47"/>
      <c r="N1120" s="39"/>
      <c r="O1120" s="242"/>
    </row>
    <row r="1121" spans="1:18" ht="20.100000000000001" hidden="1" customHeight="1" x14ac:dyDescent="0.25">
      <c r="A1121" s="221"/>
      <c r="B1121" s="221"/>
      <c r="C1121" s="221"/>
      <c r="D1121" s="222"/>
      <c r="E1121" s="218" t="s">
        <v>229</v>
      </c>
      <c r="F1121" s="52"/>
      <c r="G1121" s="227" t="s">
        <v>471</v>
      </c>
      <c r="H1121" s="52" t="s">
        <v>230</v>
      </c>
      <c r="I1121" s="342">
        <f>I1122</f>
        <v>2000</v>
      </c>
      <c r="J1121" s="342">
        <f>J1122</f>
        <v>0</v>
      </c>
      <c r="K1121" s="342">
        <f>K1122</f>
        <v>2000</v>
      </c>
      <c r="L1121" s="47">
        <f>L1122</f>
        <v>1500</v>
      </c>
      <c r="M1121" s="47">
        <f>M1122</f>
        <v>1500</v>
      </c>
      <c r="N1121" s="39"/>
      <c r="O1121" s="242"/>
    </row>
    <row r="1122" spans="1:18" ht="20.100000000000001" hidden="1" customHeight="1" x14ac:dyDescent="0.25">
      <c r="A1122" s="221"/>
      <c r="B1122" s="221"/>
      <c r="C1122" s="221"/>
      <c r="D1122" s="222"/>
      <c r="E1122" s="218"/>
      <c r="F1122" s="52" t="s">
        <v>231</v>
      </c>
      <c r="G1122" s="227" t="s">
        <v>471</v>
      </c>
      <c r="H1122" s="52" t="s">
        <v>230</v>
      </c>
      <c r="I1122" s="342">
        <v>2000</v>
      </c>
      <c r="J1122" s="342">
        <f>K1122-I1122</f>
        <v>0</v>
      </c>
      <c r="K1122" s="342">
        <v>2000</v>
      </c>
      <c r="L1122" s="47">
        <v>1500</v>
      </c>
      <c r="M1122" s="47">
        <v>1500</v>
      </c>
      <c r="N1122" s="39"/>
      <c r="O1122" s="242"/>
    </row>
    <row r="1123" spans="1:18" ht="20.100000000000001" hidden="1" customHeight="1" x14ac:dyDescent="0.25">
      <c r="A1123" s="221"/>
      <c r="B1123" s="221"/>
      <c r="C1123" s="221"/>
      <c r="D1123" s="222"/>
      <c r="E1123" s="218" t="s">
        <v>232</v>
      </c>
      <c r="F1123" s="52"/>
      <c r="G1123" s="227" t="s">
        <v>471</v>
      </c>
      <c r="H1123" s="52" t="s">
        <v>233</v>
      </c>
      <c r="I1123" s="342">
        <f>I1128</f>
        <v>1000</v>
      </c>
      <c r="J1123" s="342">
        <f>J1128</f>
        <v>0</v>
      </c>
      <c r="K1123" s="342">
        <f>K1128</f>
        <v>1000</v>
      </c>
      <c r="L1123" s="47">
        <f>L1128</f>
        <v>1000</v>
      </c>
      <c r="M1123" s="47">
        <f>M1128</f>
        <v>1000</v>
      </c>
      <c r="N1123" s="39"/>
      <c r="O1123" s="242"/>
    </row>
    <row r="1124" spans="1:18" ht="30" hidden="1" customHeight="1" x14ac:dyDescent="0.25">
      <c r="A1124" s="221"/>
      <c r="B1124" s="221"/>
      <c r="C1124" s="221"/>
      <c r="D1124" s="221"/>
      <c r="E1124" s="218"/>
      <c r="F1124" s="52" t="s">
        <v>234</v>
      </c>
      <c r="G1124" s="227">
        <v>31</v>
      </c>
      <c r="H1124" s="52" t="s">
        <v>235</v>
      </c>
      <c r="I1124" s="342"/>
      <c r="J1124" s="342"/>
      <c r="K1124" s="342"/>
      <c r="L1124" s="47"/>
      <c r="M1124" s="47"/>
      <c r="N1124" s="39"/>
      <c r="O1124" s="242"/>
      <c r="P1124" s="50"/>
    </row>
    <row r="1125" spans="1:18" ht="30" hidden="1" customHeight="1" x14ac:dyDescent="0.25">
      <c r="A1125" s="221"/>
      <c r="B1125" s="221"/>
      <c r="C1125" s="221"/>
      <c r="D1125" s="221"/>
      <c r="E1125" s="218"/>
      <c r="F1125" s="52" t="s">
        <v>236</v>
      </c>
      <c r="G1125" s="227">
        <v>31</v>
      </c>
      <c r="H1125" s="52" t="s">
        <v>237</v>
      </c>
      <c r="I1125" s="342"/>
      <c r="J1125" s="342"/>
      <c r="K1125" s="342"/>
      <c r="L1125" s="47"/>
      <c r="M1125" s="47"/>
      <c r="N1125" s="39"/>
      <c r="O1125" s="242"/>
      <c r="P1125" s="50"/>
    </row>
    <row r="1126" spans="1:18" ht="23.25" hidden="1" customHeight="1" x14ac:dyDescent="0.25">
      <c r="A1126" s="221"/>
      <c r="B1126" s="221"/>
      <c r="C1126" s="221"/>
      <c r="D1126" s="221"/>
      <c r="E1126" s="218"/>
      <c r="F1126" s="52" t="s">
        <v>238</v>
      </c>
      <c r="G1126" s="227">
        <v>31</v>
      </c>
      <c r="H1126" s="52" t="s">
        <v>239</v>
      </c>
      <c r="I1126" s="342"/>
      <c r="J1126" s="342"/>
      <c r="K1126" s="342"/>
      <c r="L1126" s="47"/>
      <c r="M1126" s="47"/>
      <c r="N1126" s="39"/>
      <c r="O1126" s="242"/>
      <c r="P1126" s="50"/>
    </row>
    <row r="1127" spans="1:18" ht="30" hidden="1" customHeight="1" x14ac:dyDescent="0.25">
      <c r="A1127" s="221"/>
      <c r="B1127" s="221"/>
      <c r="C1127" s="221"/>
      <c r="D1127" s="221"/>
      <c r="E1127" s="218"/>
      <c r="F1127" s="52" t="s">
        <v>240</v>
      </c>
      <c r="G1127" s="227">
        <v>31</v>
      </c>
      <c r="H1127" s="52" t="s">
        <v>241</v>
      </c>
      <c r="I1127" s="342"/>
      <c r="J1127" s="342"/>
      <c r="K1127" s="342"/>
      <c r="L1127" s="47"/>
      <c r="M1127" s="47"/>
      <c r="N1127" s="39"/>
      <c r="O1127" s="242"/>
      <c r="P1127" s="50"/>
    </row>
    <row r="1128" spans="1:18" ht="30" hidden="1" customHeight="1" x14ac:dyDescent="0.25">
      <c r="A1128" s="221"/>
      <c r="B1128" s="221"/>
      <c r="C1128" s="221"/>
      <c r="D1128" s="221"/>
      <c r="E1128" s="218"/>
      <c r="F1128" s="52" t="s">
        <v>242</v>
      </c>
      <c r="G1128" s="227">
        <v>31</v>
      </c>
      <c r="H1128" s="52" t="s">
        <v>243</v>
      </c>
      <c r="I1128" s="342">
        <v>1000</v>
      </c>
      <c r="J1128" s="342">
        <f>K1128-I1128</f>
        <v>0</v>
      </c>
      <c r="K1128" s="342">
        <v>1000</v>
      </c>
      <c r="L1128" s="47">
        <v>1000</v>
      </c>
      <c r="M1128" s="47">
        <v>1000</v>
      </c>
      <c r="N1128" s="39"/>
      <c r="O1128" s="242"/>
      <c r="P1128" s="50"/>
    </row>
    <row r="1129" spans="1:18" ht="42.75" hidden="1" customHeight="1" x14ac:dyDescent="0.25">
      <c r="A1129" s="219"/>
      <c r="B1129" s="219"/>
      <c r="C1129" s="219"/>
      <c r="D1129" s="219"/>
      <c r="E1129" s="219"/>
      <c r="F1129" s="56"/>
      <c r="G1129" s="227">
        <v>31</v>
      </c>
      <c r="H1129" s="265" t="s">
        <v>368</v>
      </c>
      <c r="I1129" s="343"/>
      <c r="J1129" s="343"/>
      <c r="K1129" s="343"/>
      <c r="L1129" s="74"/>
      <c r="M1129" s="74"/>
      <c r="N1129" s="39"/>
      <c r="O1129" s="242"/>
    </row>
    <row r="1130" spans="1:18" ht="20.100000000000001" hidden="1" customHeight="1" x14ac:dyDescent="0.25">
      <c r="A1130" s="219"/>
      <c r="B1130" s="219"/>
      <c r="C1130" s="219"/>
      <c r="D1130" s="219"/>
      <c r="E1130" s="219"/>
      <c r="F1130" s="56"/>
      <c r="G1130" s="227">
        <v>31</v>
      </c>
      <c r="H1130" s="265" t="s">
        <v>290</v>
      </c>
      <c r="I1130" s="342"/>
      <c r="J1130" s="342"/>
      <c r="K1130" s="342"/>
      <c r="L1130" s="44"/>
      <c r="M1130" s="44"/>
      <c r="N1130" s="39"/>
      <c r="O1130" s="242"/>
    </row>
    <row r="1131" spans="1:18" s="33" customFormat="1" ht="20.100000000000001" hidden="1" customHeight="1" x14ac:dyDescent="0.25">
      <c r="A1131" s="219">
        <v>4</v>
      </c>
      <c r="B1131" s="219"/>
      <c r="C1131" s="219"/>
      <c r="D1131" s="219"/>
      <c r="E1131" s="219"/>
      <c r="F1131" s="56"/>
      <c r="G1131" s="227">
        <v>31</v>
      </c>
      <c r="H1131" s="57" t="s">
        <v>329</v>
      </c>
      <c r="I1131" s="342"/>
      <c r="J1131" s="342"/>
      <c r="K1131" s="342"/>
      <c r="L1131" s="44"/>
      <c r="M1131" s="44"/>
      <c r="N1131" s="39"/>
      <c r="O1131" s="242"/>
      <c r="P1131" s="31"/>
      <c r="Q1131" s="32"/>
      <c r="R1131" s="32"/>
    </row>
    <row r="1132" spans="1:18" s="33" customFormat="1" ht="28.5" hidden="1" customHeight="1" x14ac:dyDescent="0.25">
      <c r="A1132" s="219"/>
      <c r="B1132" s="219">
        <v>41</v>
      </c>
      <c r="C1132" s="219"/>
      <c r="D1132" s="219"/>
      <c r="E1132" s="219"/>
      <c r="F1132" s="56"/>
      <c r="G1132" s="227">
        <v>31</v>
      </c>
      <c r="H1132" s="57" t="s">
        <v>60</v>
      </c>
      <c r="I1132" s="342"/>
      <c r="J1132" s="342"/>
      <c r="K1132" s="342"/>
      <c r="L1132" s="44"/>
      <c r="M1132" s="44"/>
      <c r="N1132" s="39"/>
      <c r="O1132" s="242"/>
      <c r="P1132" s="31"/>
      <c r="Q1132" s="32"/>
      <c r="R1132" s="32"/>
    </row>
    <row r="1133" spans="1:18" s="33" customFormat="1" ht="20.100000000000001" hidden="1" customHeight="1" x14ac:dyDescent="0.25">
      <c r="A1133" s="219"/>
      <c r="B1133" s="219"/>
      <c r="C1133" s="219">
        <v>412</v>
      </c>
      <c r="D1133" s="219"/>
      <c r="E1133" s="219"/>
      <c r="F1133" s="56"/>
      <c r="G1133" s="227">
        <v>31</v>
      </c>
      <c r="H1133" s="57" t="s">
        <v>330</v>
      </c>
      <c r="I1133" s="342"/>
      <c r="J1133" s="342"/>
      <c r="K1133" s="342"/>
      <c r="L1133" s="44"/>
      <c r="M1133" s="44"/>
      <c r="N1133" s="39"/>
      <c r="O1133" s="242"/>
      <c r="P1133" s="31"/>
      <c r="Q1133" s="32"/>
      <c r="R1133" s="32"/>
    </row>
    <row r="1134" spans="1:18" ht="20.100000000000001" hidden="1" customHeight="1" x14ac:dyDescent="0.25">
      <c r="A1134" s="221"/>
      <c r="B1134" s="221"/>
      <c r="C1134" s="221"/>
      <c r="D1134" s="221">
        <v>4123</v>
      </c>
      <c r="E1134" s="221"/>
      <c r="F1134" s="58"/>
      <c r="G1134" s="227">
        <v>31</v>
      </c>
      <c r="H1134" s="52" t="s">
        <v>62</v>
      </c>
      <c r="I1134" s="342"/>
      <c r="J1134" s="342"/>
      <c r="K1134" s="342"/>
      <c r="L1134" s="44"/>
      <c r="M1134" s="44"/>
      <c r="N1134" s="39"/>
      <c r="O1134" s="242"/>
    </row>
    <row r="1135" spans="1:18" ht="20.100000000000001" hidden="1" customHeight="1" x14ac:dyDescent="0.25">
      <c r="A1135" s="221"/>
      <c r="B1135" s="221"/>
      <c r="C1135" s="221"/>
      <c r="D1135" s="221"/>
      <c r="E1135" s="218" t="s">
        <v>331</v>
      </c>
      <c r="F1135" s="52"/>
      <c r="G1135" s="227">
        <v>31</v>
      </c>
      <c r="H1135" s="52" t="s">
        <v>62</v>
      </c>
      <c r="I1135" s="342"/>
      <c r="J1135" s="342"/>
      <c r="K1135" s="342"/>
      <c r="L1135" s="44"/>
      <c r="M1135" s="44"/>
      <c r="N1135" s="39"/>
      <c r="O1135" s="242"/>
    </row>
    <row r="1136" spans="1:18" ht="20.100000000000001" hidden="1" customHeight="1" x14ac:dyDescent="0.25">
      <c r="A1136" s="221"/>
      <c r="B1136" s="221"/>
      <c r="C1136" s="221"/>
      <c r="D1136" s="221"/>
      <c r="E1136" s="218"/>
      <c r="F1136" s="52" t="s">
        <v>332</v>
      </c>
      <c r="G1136" s="227">
        <v>31</v>
      </c>
      <c r="H1136" s="52" t="s">
        <v>62</v>
      </c>
      <c r="I1136" s="342"/>
      <c r="J1136" s="342"/>
      <c r="K1136" s="342"/>
      <c r="L1136" s="44"/>
      <c r="M1136" s="44"/>
      <c r="N1136" s="39"/>
      <c r="O1136" s="242"/>
    </row>
    <row r="1137" spans="1:18" s="33" customFormat="1" ht="20.100000000000001" hidden="1" customHeight="1" x14ac:dyDescent="0.25">
      <c r="A1137" s="219"/>
      <c r="B1137" s="219">
        <v>42</v>
      </c>
      <c r="C1137" s="219"/>
      <c r="D1137" s="219"/>
      <c r="E1137" s="219"/>
      <c r="F1137" s="56"/>
      <c r="G1137" s="227">
        <v>31</v>
      </c>
      <c r="H1137" s="57" t="s">
        <v>63</v>
      </c>
      <c r="I1137" s="342"/>
      <c r="J1137" s="342"/>
      <c r="K1137" s="342"/>
      <c r="L1137" s="44"/>
      <c r="M1137" s="44"/>
      <c r="N1137" s="39"/>
      <c r="O1137" s="242"/>
      <c r="P1137" s="31"/>
      <c r="Q1137" s="32"/>
      <c r="R1137" s="32"/>
    </row>
    <row r="1138" spans="1:18" s="33" customFormat="1" ht="20.100000000000001" hidden="1" customHeight="1" x14ac:dyDescent="0.25">
      <c r="A1138" s="219"/>
      <c r="B1138" s="219"/>
      <c r="C1138" s="219">
        <v>422</v>
      </c>
      <c r="D1138" s="219"/>
      <c r="E1138" s="219"/>
      <c r="F1138" s="56"/>
      <c r="G1138" s="227">
        <v>31</v>
      </c>
      <c r="H1138" s="57" t="s">
        <v>369</v>
      </c>
      <c r="I1138" s="342"/>
      <c r="J1138" s="342"/>
      <c r="K1138" s="342"/>
      <c r="L1138" s="44"/>
      <c r="M1138" s="44"/>
      <c r="N1138" s="39"/>
      <c r="O1138" s="242"/>
      <c r="P1138" s="31"/>
      <c r="Q1138" s="32"/>
      <c r="R1138" s="32"/>
    </row>
    <row r="1139" spans="1:18" ht="20.100000000000001" hidden="1" customHeight="1" x14ac:dyDescent="0.25">
      <c r="A1139" s="221"/>
      <c r="B1139" s="221"/>
      <c r="C1139" s="221"/>
      <c r="D1139" s="221">
        <v>4221</v>
      </c>
      <c r="E1139" s="221"/>
      <c r="F1139" s="58"/>
      <c r="G1139" s="227">
        <v>31</v>
      </c>
      <c r="H1139" s="52" t="s">
        <v>65</v>
      </c>
      <c r="I1139" s="342"/>
      <c r="J1139" s="342"/>
      <c r="K1139" s="342"/>
      <c r="L1139" s="44"/>
      <c r="M1139" s="44"/>
      <c r="N1139" s="39"/>
      <c r="O1139" s="242"/>
    </row>
    <row r="1140" spans="1:18" ht="20.100000000000001" hidden="1" customHeight="1" x14ac:dyDescent="0.25">
      <c r="A1140" s="221"/>
      <c r="B1140" s="221"/>
      <c r="C1140" s="221"/>
      <c r="D1140" s="221"/>
      <c r="E1140" s="218" t="s">
        <v>333</v>
      </c>
      <c r="F1140" s="52"/>
      <c r="G1140" s="227">
        <v>31</v>
      </c>
      <c r="H1140" s="52" t="s">
        <v>334</v>
      </c>
      <c r="I1140" s="342"/>
      <c r="J1140" s="342"/>
      <c r="K1140" s="342"/>
      <c r="L1140" s="44"/>
      <c r="M1140" s="44"/>
      <c r="N1140" s="39"/>
      <c r="O1140" s="242"/>
    </row>
    <row r="1141" spans="1:18" ht="20.100000000000001" hidden="1" customHeight="1" x14ac:dyDescent="0.25">
      <c r="A1141" s="221"/>
      <c r="B1141" s="221"/>
      <c r="C1141" s="221"/>
      <c r="D1141" s="221"/>
      <c r="E1141" s="218"/>
      <c r="F1141" s="52" t="s">
        <v>335</v>
      </c>
      <c r="G1141" s="227">
        <v>31</v>
      </c>
      <c r="H1141" s="52" t="s">
        <v>334</v>
      </c>
      <c r="I1141" s="342"/>
      <c r="J1141" s="342"/>
      <c r="K1141" s="342"/>
      <c r="L1141" s="44"/>
      <c r="M1141" s="44"/>
      <c r="N1141" s="39"/>
      <c r="O1141" s="242"/>
    </row>
    <row r="1142" spans="1:18" ht="20.100000000000001" hidden="1" customHeight="1" x14ac:dyDescent="0.25">
      <c r="A1142" s="221"/>
      <c r="B1142" s="221"/>
      <c r="C1142" s="221"/>
      <c r="D1142" s="221"/>
      <c r="E1142" s="218" t="s">
        <v>336</v>
      </c>
      <c r="F1142" s="52"/>
      <c r="G1142" s="227">
        <v>31</v>
      </c>
      <c r="H1142" s="52" t="s">
        <v>337</v>
      </c>
      <c r="I1142" s="342"/>
      <c r="J1142" s="342"/>
      <c r="K1142" s="342"/>
      <c r="L1142" s="44"/>
      <c r="M1142" s="44"/>
      <c r="N1142" s="39"/>
      <c r="O1142" s="242"/>
    </row>
    <row r="1143" spans="1:18" ht="20.100000000000001" hidden="1" customHeight="1" x14ac:dyDescent="0.25">
      <c r="A1143" s="221"/>
      <c r="B1143" s="221"/>
      <c r="C1143" s="221"/>
      <c r="D1143" s="221"/>
      <c r="E1143" s="218"/>
      <c r="F1143" s="52" t="s">
        <v>338</v>
      </c>
      <c r="G1143" s="227">
        <v>31</v>
      </c>
      <c r="H1143" s="52" t="s">
        <v>337</v>
      </c>
      <c r="I1143" s="342"/>
      <c r="J1143" s="342"/>
      <c r="K1143" s="342"/>
      <c r="L1143" s="44"/>
      <c r="M1143" s="44"/>
      <c r="N1143" s="39"/>
      <c r="O1143" s="242"/>
    </row>
    <row r="1144" spans="1:18" ht="20.100000000000001" hidden="1" customHeight="1" x14ac:dyDescent="0.25">
      <c r="A1144" s="221"/>
      <c r="B1144" s="221"/>
      <c r="C1144" s="221"/>
      <c r="D1144" s="221">
        <v>4224</v>
      </c>
      <c r="E1144" s="221"/>
      <c r="F1144" s="58"/>
      <c r="G1144" s="227">
        <v>31</v>
      </c>
      <c r="H1144" s="52" t="s">
        <v>66</v>
      </c>
      <c r="I1144" s="342"/>
      <c r="J1144" s="342"/>
      <c r="K1144" s="342"/>
      <c r="L1144" s="44"/>
      <c r="M1144" s="44"/>
      <c r="N1144" s="39"/>
      <c r="O1144" s="242"/>
    </row>
    <row r="1145" spans="1:18" ht="20.100000000000001" hidden="1" customHeight="1" x14ac:dyDescent="0.25">
      <c r="A1145" s="221"/>
      <c r="B1145" s="221"/>
      <c r="C1145" s="221"/>
      <c r="D1145" s="221"/>
      <c r="E1145" s="218" t="s">
        <v>339</v>
      </c>
      <c r="F1145" s="52"/>
      <c r="G1145" s="227">
        <v>31</v>
      </c>
      <c r="H1145" s="52" t="s">
        <v>340</v>
      </c>
      <c r="I1145" s="342"/>
      <c r="J1145" s="342"/>
      <c r="K1145" s="342"/>
      <c r="L1145" s="44"/>
      <c r="M1145" s="44"/>
      <c r="N1145" s="39"/>
      <c r="O1145" s="242"/>
    </row>
    <row r="1146" spans="1:18" ht="20.100000000000001" hidden="1" customHeight="1" x14ac:dyDescent="0.25">
      <c r="A1146" s="221"/>
      <c r="B1146" s="221"/>
      <c r="C1146" s="221"/>
      <c r="D1146" s="221"/>
      <c r="E1146" s="218"/>
      <c r="F1146" s="52" t="s">
        <v>341</v>
      </c>
      <c r="G1146" s="227">
        <v>31</v>
      </c>
      <c r="H1146" s="52" t="s">
        <v>340</v>
      </c>
      <c r="I1146" s="342"/>
      <c r="J1146" s="342"/>
      <c r="K1146" s="342"/>
      <c r="L1146" s="44"/>
      <c r="M1146" s="44"/>
      <c r="N1146" s="39"/>
      <c r="O1146" s="242"/>
    </row>
    <row r="1147" spans="1:18" ht="20.100000000000001" hidden="1" customHeight="1" x14ac:dyDescent="0.25">
      <c r="A1147" s="221"/>
      <c r="B1147" s="221"/>
      <c r="C1147" s="221"/>
      <c r="D1147" s="221"/>
      <c r="E1147" s="218" t="s">
        <v>342</v>
      </c>
      <c r="F1147" s="52"/>
      <c r="G1147" s="227">
        <v>31</v>
      </c>
      <c r="H1147" s="52" t="s">
        <v>343</v>
      </c>
      <c r="I1147" s="342"/>
      <c r="J1147" s="342"/>
      <c r="K1147" s="342"/>
      <c r="L1147" s="44"/>
      <c r="M1147" s="44"/>
      <c r="N1147" s="39"/>
      <c r="O1147" s="242"/>
    </row>
    <row r="1148" spans="1:18" ht="20.100000000000001" hidden="1" customHeight="1" x14ac:dyDescent="0.25">
      <c r="A1148" s="221"/>
      <c r="B1148" s="221"/>
      <c r="C1148" s="221"/>
      <c r="D1148" s="221"/>
      <c r="E1148" s="218"/>
      <c r="F1148" s="52" t="s">
        <v>344</v>
      </c>
      <c r="G1148" s="227">
        <v>31</v>
      </c>
      <c r="H1148" s="52" t="s">
        <v>343</v>
      </c>
      <c r="I1148" s="342"/>
      <c r="J1148" s="342"/>
      <c r="K1148" s="342"/>
      <c r="L1148" s="44"/>
      <c r="M1148" s="44"/>
      <c r="N1148" s="39"/>
      <c r="O1148" s="242"/>
    </row>
    <row r="1149" spans="1:18" ht="27" customHeight="1" x14ac:dyDescent="0.25">
      <c r="A1149" s="288"/>
      <c r="B1149" s="288"/>
      <c r="C1149" s="288"/>
      <c r="D1149" s="288"/>
      <c r="E1149" s="288"/>
      <c r="F1149" s="289"/>
      <c r="G1149" s="289"/>
      <c r="H1149" s="289" t="s">
        <v>502</v>
      </c>
      <c r="I1149" s="346"/>
      <c r="J1149" s="346"/>
      <c r="K1149" s="346"/>
      <c r="L1149" s="75"/>
      <c r="M1149" s="75"/>
      <c r="N1149" s="39"/>
      <c r="O1149" s="242"/>
    </row>
    <row r="1150" spans="1:18" ht="20.100000000000001" customHeight="1" x14ac:dyDescent="0.25">
      <c r="A1150" s="219"/>
      <c r="B1150" s="219"/>
      <c r="C1150" s="219"/>
      <c r="D1150" s="219"/>
      <c r="E1150" s="219"/>
      <c r="F1150" s="56"/>
      <c r="G1150" s="56"/>
      <c r="H1150" s="57" t="s">
        <v>384</v>
      </c>
      <c r="I1150" s="342"/>
      <c r="J1150" s="342"/>
      <c r="K1150" s="342"/>
      <c r="L1150" s="76"/>
      <c r="M1150" s="76"/>
      <c r="N1150" s="39"/>
      <c r="O1150" s="242"/>
    </row>
    <row r="1151" spans="1:18" s="33" customFormat="1" ht="20.100000000000001" customHeight="1" x14ac:dyDescent="0.25">
      <c r="A1151" s="219">
        <v>3</v>
      </c>
      <c r="B1151" s="219"/>
      <c r="C1151" s="219"/>
      <c r="D1151" s="219"/>
      <c r="E1151" s="219"/>
      <c r="F1151" s="56"/>
      <c r="G1151" s="227"/>
      <c r="H1151" s="57" t="s">
        <v>82</v>
      </c>
      <c r="I1151" s="341">
        <f>I1152+I1171</f>
        <v>300000</v>
      </c>
      <c r="J1151" s="341">
        <f t="shared" ref="J1151:K1151" si="230">J1152+J1171</f>
        <v>0</v>
      </c>
      <c r="K1151" s="341">
        <f t="shared" si="230"/>
        <v>300000</v>
      </c>
      <c r="L1151" s="54">
        <f>L1152+L1171</f>
        <v>310000</v>
      </c>
      <c r="M1151" s="54">
        <f>M1152+M1171</f>
        <v>310000</v>
      </c>
      <c r="N1151" s="39"/>
      <c r="O1151" s="242"/>
      <c r="P1151" s="31"/>
      <c r="Q1151" s="32"/>
      <c r="R1151" s="32"/>
    </row>
    <row r="1152" spans="1:18" s="33" customFormat="1" ht="20.100000000000001" customHeight="1" x14ac:dyDescent="0.25">
      <c r="A1152" s="219"/>
      <c r="B1152" s="219">
        <v>31</v>
      </c>
      <c r="C1152" s="219"/>
      <c r="D1152" s="219"/>
      <c r="E1152" s="219"/>
      <c r="F1152" s="56"/>
      <c r="G1152" s="227"/>
      <c r="H1152" s="57" t="s">
        <v>13</v>
      </c>
      <c r="I1152" s="341">
        <f>I1153+I1162</f>
        <v>137000</v>
      </c>
      <c r="J1152" s="341">
        <f>J1153+J1162</f>
        <v>0</v>
      </c>
      <c r="K1152" s="341">
        <f>K1153+K1162</f>
        <v>137000</v>
      </c>
      <c r="L1152" s="44">
        <f>L1153+L1162</f>
        <v>156000</v>
      </c>
      <c r="M1152" s="44">
        <f>M1153+M1162</f>
        <v>156000</v>
      </c>
      <c r="N1152" s="39"/>
      <c r="O1152" s="242"/>
      <c r="P1152" s="31"/>
      <c r="Q1152" s="32"/>
      <c r="R1152" s="32"/>
    </row>
    <row r="1153" spans="1:18" s="191" customFormat="1" ht="20.100000000000001" customHeight="1" x14ac:dyDescent="0.25">
      <c r="A1153" s="219"/>
      <c r="B1153" s="219"/>
      <c r="C1153" s="219">
        <v>311</v>
      </c>
      <c r="D1153" s="219"/>
      <c r="E1153" s="219"/>
      <c r="F1153" s="56"/>
      <c r="G1153" s="227" t="s">
        <v>489</v>
      </c>
      <c r="H1153" s="57" t="s">
        <v>14</v>
      </c>
      <c r="I1153" s="341">
        <f>I1154+I1157</f>
        <v>117600</v>
      </c>
      <c r="J1153" s="341">
        <f>J1154+J1157</f>
        <v>0</v>
      </c>
      <c r="K1153" s="341">
        <f>K1154+K1157</f>
        <v>117600</v>
      </c>
      <c r="L1153" s="189">
        <f>L1154+L1157</f>
        <v>134000</v>
      </c>
      <c r="M1153" s="189">
        <f>M1154+M1157</f>
        <v>134000</v>
      </c>
      <c r="N1153" s="39"/>
      <c r="O1153" s="242"/>
      <c r="P1153" s="190"/>
      <c r="Q1153" s="190"/>
      <c r="R1153" s="190"/>
    </row>
    <row r="1154" spans="1:18" ht="20.100000000000001" hidden="1" customHeight="1" x14ac:dyDescent="0.25">
      <c r="A1154" s="221"/>
      <c r="B1154" s="221"/>
      <c r="C1154" s="221"/>
      <c r="D1154" s="221">
        <v>3111</v>
      </c>
      <c r="E1154" s="221"/>
      <c r="F1154" s="58"/>
      <c r="G1154" s="227" t="s">
        <v>489</v>
      </c>
      <c r="H1154" s="52" t="s">
        <v>15</v>
      </c>
      <c r="I1154" s="342">
        <f t="shared" ref="I1154:M1155" si="231">I1155</f>
        <v>106500</v>
      </c>
      <c r="J1154" s="342">
        <f t="shared" si="231"/>
        <v>0</v>
      </c>
      <c r="K1154" s="342">
        <f t="shared" si="231"/>
        <v>106500</v>
      </c>
      <c r="L1154" s="47">
        <f t="shared" si="231"/>
        <v>121000</v>
      </c>
      <c r="M1154" s="47">
        <f t="shared" si="231"/>
        <v>121000</v>
      </c>
      <c r="N1154" s="39"/>
      <c r="O1154" s="242"/>
    </row>
    <row r="1155" spans="1:18" ht="20.100000000000001" hidden="1" customHeight="1" x14ac:dyDescent="0.25">
      <c r="A1155" s="221"/>
      <c r="B1155" s="221"/>
      <c r="C1155" s="221"/>
      <c r="D1155" s="221"/>
      <c r="E1155" s="218" t="s">
        <v>291</v>
      </c>
      <c r="F1155" s="52"/>
      <c r="G1155" s="227" t="s">
        <v>489</v>
      </c>
      <c r="H1155" s="52" t="s">
        <v>292</v>
      </c>
      <c r="I1155" s="342">
        <f t="shared" si="231"/>
        <v>106500</v>
      </c>
      <c r="J1155" s="342">
        <f t="shared" si="231"/>
        <v>0</v>
      </c>
      <c r="K1155" s="342">
        <f t="shared" si="231"/>
        <v>106500</v>
      </c>
      <c r="L1155" s="47">
        <f t="shared" si="231"/>
        <v>121000</v>
      </c>
      <c r="M1155" s="47">
        <f t="shared" si="231"/>
        <v>121000</v>
      </c>
      <c r="N1155" s="39"/>
      <c r="O1155" s="242"/>
      <c r="P1155" s="66"/>
      <c r="Q1155" s="51"/>
      <c r="R1155" s="49"/>
    </row>
    <row r="1156" spans="1:18" ht="20.100000000000001" hidden="1" customHeight="1" x14ac:dyDescent="0.25">
      <c r="A1156" s="221"/>
      <c r="B1156" s="221"/>
      <c r="C1156" s="221"/>
      <c r="D1156" s="221"/>
      <c r="E1156" s="218"/>
      <c r="F1156" s="52" t="s">
        <v>293</v>
      </c>
      <c r="G1156" s="227" t="s">
        <v>489</v>
      </c>
      <c r="H1156" s="52" t="s">
        <v>292</v>
      </c>
      <c r="I1156" s="342">
        <v>106500</v>
      </c>
      <c r="J1156" s="342">
        <f>K1156-I1156</f>
        <v>0</v>
      </c>
      <c r="K1156" s="342">
        <v>106500</v>
      </c>
      <c r="L1156" s="47">
        <v>121000</v>
      </c>
      <c r="M1156" s="47">
        <v>121000</v>
      </c>
      <c r="N1156" s="39"/>
      <c r="O1156" s="242"/>
      <c r="P1156" s="66"/>
      <c r="Q1156" s="51"/>
      <c r="R1156" s="49"/>
    </row>
    <row r="1157" spans="1:18" ht="20.100000000000001" hidden="1" customHeight="1" x14ac:dyDescent="0.25">
      <c r="A1157" s="221"/>
      <c r="B1157" s="221"/>
      <c r="C1157" s="221"/>
      <c r="D1157" s="221">
        <v>3114</v>
      </c>
      <c r="E1157" s="221"/>
      <c r="F1157" s="58"/>
      <c r="G1157" s="227" t="s">
        <v>489</v>
      </c>
      <c r="H1157" s="52" t="s">
        <v>17</v>
      </c>
      <c r="I1157" s="342">
        <f t="shared" ref="I1157:M1158" si="232">I1158</f>
        <v>11100</v>
      </c>
      <c r="J1157" s="342">
        <f t="shared" si="232"/>
        <v>0</v>
      </c>
      <c r="K1157" s="342">
        <f t="shared" si="232"/>
        <v>11100</v>
      </c>
      <c r="L1157" s="47">
        <f t="shared" si="232"/>
        <v>13000</v>
      </c>
      <c r="M1157" s="47">
        <f t="shared" si="232"/>
        <v>13000</v>
      </c>
      <c r="N1157" s="39"/>
      <c r="O1157" s="242"/>
    </row>
    <row r="1158" spans="1:18" ht="20.100000000000001" hidden="1" customHeight="1" x14ac:dyDescent="0.25">
      <c r="A1158" s="221"/>
      <c r="B1158" s="221"/>
      <c r="C1158" s="221"/>
      <c r="D1158" s="221"/>
      <c r="E1158" s="218" t="s">
        <v>297</v>
      </c>
      <c r="F1158" s="52"/>
      <c r="G1158" s="227" t="s">
        <v>489</v>
      </c>
      <c r="H1158" s="52" t="s">
        <v>17</v>
      </c>
      <c r="I1158" s="342">
        <f t="shared" si="232"/>
        <v>11100</v>
      </c>
      <c r="J1158" s="342">
        <f t="shared" si="232"/>
        <v>0</v>
      </c>
      <c r="K1158" s="342">
        <f t="shared" si="232"/>
        <v>11100</v>
      </c>
      <c r="L1158" s="47">
        <f t="shared" si="232"/>
        <v>13000</v>
      </c>
      <c r="M1158" s="47">
        <f t="shared" si="232"/>
        <v>13000</v>
      </c>
      <c r="N1158" s="39"/>
      <c r="O1158" s="242"/>
    </row>
    <row r="1159" spans="1:18" ht="20.100000000000001" hidden="1" customHeight="1" x14ac:dyDescent="0.25">
      <c r="A1159" s="221"/>
      <c r="B1159" s="221"/>
      <c r="C1159" s="221"/>
      <c r="D1159" s="221"/>
      <c r="E1159" s="218"/>
      <c r="F1159" s="52" t="s">
        <v>298</v>
      </c>
      <c r="G1159" s="227" t="s">
        <v>489</v>
      </c>
      <c r="H1159" s="52" t="s">
        <v>17</v>
      </c>
      <c r="I1159" s="342">
        <v>11100</v>
      </c>
      <c r="J1159" s="342">
        <f>K1159-I1159</f>
        <v>0</v>
      </c>
      <c r="K1159" s="342">
        <v>11100</v>
      </c>
      <c r="L1159" s="47">
        <v>13000</v>
      </c>
      <c r="M1159" s="47">
        <v>13000</v>
      </c>
      <c r="N1159" s="39"/>
      <c r="O1159" s="242"/>
    </row>
    <row r="1160" spans="1:18" s="33" customFormat="1" ht="20.100000000000001" hidden="1" customHeight="1" x14ac:dyDescent="0.25">
      <c r="A1160" s="219"/>
      <c r="B1160" s="219"/>
      <c r="C1160" s="219">
        <v>312</v>
      </c>
      <c r="D1160" s="219"/>
      <c r="E1160" s="220"/>
      <c r="F1160" s="57"/>
      <c r="G1160" s="227" t="s">
        <v>489</v>
      </c>
      <c r="H1160" s="57" t="s">
        <v>18</v>
      </c>
      <c r="I1160" s="342">
        <f>I1161</f>
        <v>0</v>
      </c>
      <c r="J1160" s="342">
        <f>J1161</f>
        <v>0</v>
      </c>
      <c r="K1160" s="342">
        <f>K1161</f>
        <v>0</v>
      </c>
      <c r="L1160" s="44"/>
      <c r="M1160" s="44"/>
      <c r="N1160" s="39"/>
      <c r="O1160" s="242"/>
      <c r="P1160" s="31"/>
      <c r="Q1160" s="32"/>
      <c r="R1160" s="42"/>
    </row>
    <row r="1161" spans="1:18" ht="20.100000000000001" hidden="1" customHeight="1" x14ac:dyDescent="0.25">
      <c r="A1161" s="221"/>
      <c r="B1161" s="221"/>
      <c r="C1161" s="221"/>
      <c r="D1161" s="221">
        <v>3121</v>
      </c>
      <c r="E1161" s="218"/>
      <c r="F1161" s="52"/>
      <c r="G1161" s="227" t="s">
        <v>489</v>
      </c>
      <c r="H1161" s="52" t="s">
        <v>18</v>
      </c>
      <c r="I1161" s="342">
        <v>0</v>
      </c>
      <c r="J1161" s="342">
        <v>0</v>
      </c>
      <c r="K1161" s="342">
        <v>0</v>
      </c>
      <c r="L1161" s="44"/>
      <c r="M1161" s="44"/>
      <c r="N1161" s="39"/>
      <c r="O1161" s="242"/>
      <c r="R1161" s="49"/>
    </row>
    <row r="1162" spans="1:18" s="191" customFormat="1" ht="20.100000000000001" customHeight="1" x14ac:dyDescent="0.25">
      <c r="A1162" s="219"/>
      <c r="B1162" s="219"/>
      <c r="C1162" s="219">
        <v>313</v>
      </c>
      <c r="D1162" s="219"/>
      <c r="E1162" s="219"/>
      <c r="F1162" s="56"/>
      <c r="G1162" s="227" t="s">
        <v>489</v>
      </c>
      <c r="H1162" s="57" t="s">
        <v>101</v>
      </c>
      <c r="I1162" s="341">
        <f>I1163+I1168</f>
        <v>19400</v>
      </c>
      <c r="J1162" s="341">
        <f>J1163+J1168</f>
        <v>0</v>
      </c>
      <c r="K1162" s="341">
        <f>K1163+K1168</f>
        <v>19400</v>
      </c>
      <c r="L1162" s="189">
        <f>L1163+L1168</f>
        <v>22000</v>
      </c>
      <c r="M1162" s="189">
        <f>M1163+M1168</f>
        <v>22000</v>
      </c>
      <c r="N1162" s="39"/>
      <c r="O1162" s="242"/>
      <c r="P1162" s="190"/>
      <c r="Q1162" s="190"/>
      <c r="R1162" s="190"/>
    </row>
    <row r="1163" spans="1:18" ht="27.75" hidden="1" customHeight="1" x14ac:dyDescent="0.25">
      <c r="A1163" s="221"/>
      <c r="B1163" s="221"/>
      <c r="C1163" s="221"/>
      <c r="D1163" s="221">
        <v>3132</v>
      </c>
      <c r="E1163" s="221"/>
      <c r="F1163" s="58"/>
      <c r="G1163" s="227" t="s">
        <v>489</v>
      </c>
      <c r="H1163" s="52" t="s">
        <v>20</v>
      </c>
      <c r="I1163" s="342">
        <f>I1164+I1166</f>
        <v>19400</v>
      </c>
      <c r="J1163" s="342">
        <f>J1164+J1166</f>
        <v>0</v>
      </c>
      <c r="K1163" s="342">
        <f>K1164+K1166</f>
        <v>19400</v>
      </c>
      <c r="L1163" s="47">
        <f>L1164+L1166</f>
        <v>20500</v>
      </c>
      <c r="M1163" s="47">
        <f>M1164+M1166</f>
        <v>20500</v>
      </c>
      <c r="N1163" s="39"/>
      <c r="O1163" s="242"/>
      <c r="R1163" s="49"/>
    </row>
    <row r="1164" spans="1:18" ht="31.5" hidden="1" customHeight="1" x14ac:dyDescent="0.25">
      <c r="A1164" s="221"/>
      <c r="B1164" s="221"/>
      <c r="C1164" s="221"/>
      <c r="D1164" s="221"/>
      <c r="E1164" s="218" t="s">
        <v>302</v>
      </c>
      <c r="F1164" s="52"/>
      <c r="G1164" s="227" t="s">
        <v>489</v>
      </c>
      <c r="H1164" s="52" t="s">
        <v>20</v>
      </c>
      <c r="I1164" s="342">
        <f>I1165</f>
        <v>19400</v>
      </c>
      <c r="J1164" s="342">
        <f>J1165</f>
        <v>0</v>
      </c>
      <c r="K1164" s="342">
        <f>K1165</f>
        <v>19400</v>
      </c>
      <c r="L1164" s="47">
        <f>L1165</f>
        <v>20000</v>
      </c>
      <c r="M1164" s="47">
        <f>M1165</f>
        <v>20000</v>
      </c>
      <c r="N1164" s="39"/>
      <c r="O1164" s="242"/>
    </row>
    <row r="1165" spans="1:18" ht="20.100000000000001" hidden="1" customHeight="1" x14ac:dyDescent="0.25">
      <c r="A1165" s="221"/>
      <c r="B1165" s="221"/>
      <c r="C1165" s="221"/>
      <c r="D1165" s="221"/>
      <c r="E1165" s="218"/>
      <c r="F1165" s="52" t="s">
        <v>303</v>
      </c>
      <c r="G1165" s="227" t="s">
        <v>489</v>
      </c>
      <c r="H1165" s="52" t="s">
        <v>20</v>
      </c>
      <c r="I1165" s="342">
        <v>19400</v>
      </c>
      <c r="J1165" s="342">
        <f>K1165-I1165</f>
        <v>0</v>
      </c>
      <c r="K1165" s="342">
        <v>19400</v>
      </c>
      <c r="L1165" s="47">
        <v>20000</v>
      </c>
      <c r="M1165" s="47">
        <v>20000</v>
      </c>
      <c r="N1165" s="39"/>
      <c r="O1165" s="242"/>
    </row>
    <row r="1166" spans="1:18" ht="30" hidden="1" customHeight="1" x14ac:dyDescent="0.25">
      <c r="A1166" s="221"/>
      <c r="B1166" s="221"/>
      <c r="C1166" s="221"/>
      <c r="D1166" s="221"/>
      <c r="E1166" s="218" t="s">
        <v>304</v>
      </c>
      <c r="F1166" s="52"/>
      <c r="G1166" s="227" t="s">
        <v>471</v>
      </c>
      <c r="H1166" s="52" t="s">
        <v>102</v>
      </c>
      <c r="I1166" s="342">
        <f>I1167</f>
        <v>0</v>
      </c>
      <c r="J1166" s="342">
        <f>J1167</f>
        <v>0</v>
      </c>
      <c r="K1166" s="342">
        <f>K1167</f>
        <v>0</v>
      </c>
      <c r="L1166" s="47">
        <f>L1167</f>
        <v>500</v>
      </c>
      <c r="M1166" s="47">
        <f>M1167</f>
        <v>500</v>
      </c>
      <c r="N1166" s="39"/>
      <c r="O1166" s="242"/>
      <c r="R1166" s="49"/>
    </row>
    <row r="1167" spans="1:18" ht="30" hidden="1" customHeight="1" x14ac:dyDescent="0.25">
      <c r="A1167" s="221"/>
      <c r="B1167" s="221"/>
      <c r="C1167" s="221"/>
      <c r="D1167" s="221"/>
      <c r="E1167" s="218"/>
      <c r="F1167" s="52" t="s">
        <v>305</v>
      </c>
      <c r="G1167" s="227" t="s">
        <v>471</v>
      </c>
      <c r="H1167" s="52" t="s">
        <v>102</v>
      </c>
      <c r="I1167" s="342">
        <v>0</v>
      </c>
      <c r="J1167" s="342">
        <f>K1167-I1167</f>
        <v>0</v>
      </c>
      <c r="K1167" s="342">
        <v>0</v>
      </c>
      <c r="L1167" s="47">
        <v>500</v>
      </c>
      <c r="M1167" s="47">
        <v>500</v>
      </c>
      <c r="N1167" s="39"/>
      <c r="O1167" s="242"/>
      <c r="R1167" s="49"/>
    </row>
    <row r="1168" spans="1:18" ht="30.75" hidden="1" customHeight="1" x14ac:dyDescent="0.25">
      <c r="A1168" s="221"/>
      <c r="B1168" s="221"/>
      <c r="C1168" s="221"/>
      <c r="D1168" s="221">
        <v>3133</v>
      </c>
      <c r="E1168" s="221"/>
      <c r="F1168" s="58"/>
      <c r="G1168" s="227" t="s">
        <v>471</v>
      </c>
      <c r="H1168" s="52" t="s">
        <v>21</v>
      </c>
      <c r="I1168" s="342">
        <f t="shared" ref="I1168:M1169" si="233">I1169</f>
        <v>0</v>
      </c>
      <c r="J1168" s="342">
        <f t="shared" si="233"/>
        <v>0</v>
      </c>
      <c r="K1168" s="342">
        <f t="shared" si="233"/>
        <v>0</v>
      </c>
      <c r="L1168" s="47">
        <f t="shared" si="233"/>
        <v>1500</v>
      </c>
      <c r="M1168" s="47">
        <f t="shared" si="233"/>
        <v>1500</v>
      </c>
      <c r="N1168" s="39"/>
      <c r="O1168" s="242"/>
      <c r="R1168" s="49"/>
    </row>
    <row r="1169" spans="1:18" ht="30" hidden="1" customHeight="1" x14ac:dyDescent="0.25">
      <c r="A1169" s="221"/>
      <c r="B1169" s="221"/>
      <c r="C1169" s="221"/>
      <c r="D1169" s="221"/>
      <c r="E1169" s="218" t="s">
        <v>306</v>
      </c>
      <c r="F1169" s="52"/>
      <c r="G1169" s="227" t="s">
        <v>471</v>
      </c>
      <c r="H1169" s="52" t="s">
        <v>21</v>
      </c>
      <c r="I1169" s="342">
        <f t="shared" si="233"/>
        <v>0</v>
      </c>
      <c r="J1169" s="342">
        <f t="shared" si="233"/>
        <v>0</v>
      </c>
      <c r="K1169" s="342">
        <f t="shared" si="233"/>
        <v>0</v>
      </c>
      <c r="L1169" s="47">
        <f t="shared" si="233"/>
        <v>1500</v>
      </c>
      <c r="M1169" s="47">
        <f t="shared" si="233"/>
        <v>1500</v>
      </c>
      <c r="N1169" s="39"/>
      <c r="O1169" s="242"/>
    </row>
    <row r="1170" spans="1:18" ht="30" hidden="1" customHeight="1" x14ac:dyDescent="0.25">
      <c r="A1170" s="221"/>
      <c r="B1170" s="221"/>
      <c r="C1170" s="221"/>
      <c r="D1170" s="221"/>
      <c r="E1170" s="218"/>
      <c r="F1170" s="52" t="s">
        <v>307</v>
      </c>
      <c r="G1170" s="227" t="s">
        <v>471</v>
      </c>
      <c r="H1170" s="52" t="s">
        <v>21</v>
      </c>
      <c r="I1170" s="342">
        <v>0</v>
      </c>
      <c r="J1170" s="342">
        <f>K1170-I1170</f>
        <v>0</v>
      </c>
      <c r="K1170" s="342">
        <v>0</v>
      </c>
      <c r="L1170" s="47">
        <v>1500</v>
      </c>
      <c r="M1170" s="47">
        <v>1500</v>
      </c>
      <c r="N1170" s="39"/>
      <c r="O1170" s="242"/>
    </row>
    <row r="1171" spans="1:18" s="33" customFormat="1" ht="20.100000000000001" customHeight="1" x14ac:dyDescent="0.25">
      <c r="A1171" s="219"/>
      <c r="B1171" s="219">
        <v>32</v>
      </c>
      <c r="C1171" s="219"/>
      <c r="D1171" s="219"/>
      <c r="E1171" s="219"/>
      <c r="F1171" s="56"/>
      <c r="G1171" s="227"/>
      <c r="H1171" s="57" t="s">
        <v>22</v>
      </c>
      <c r="I1171" s="341">
        <f>I1172+I1188+I1212+I1241</f>
        <v>163000</v>
      </c>
      <c r="J1171" s="341">
        <f t="shared" ref="J1171:K1171" si="234">J1172+J1188+J1212+J1241</f>
        <v>0</v>
      </c>
      <c r="K1171" s="341">
        <f t="shared" si="234"/>
        <v>163000</v>
      </c>
      <c r="L1171" s="44">
        <f>L1172+L1188+L1212</f>
        <v>154000</v>
      </c>
      <c r="M1171" s="44">
        <f>M1172+M1188+M1212</f>
        <v>154000</v>
      </c>
      <c r="N1171" s="39"/>
      <c r="O1171" s="242"/>
      <c r="P1171" s="31"/>
      <c r="Q1171" s="32"/>
      <c r="R1171" s="42"/>
    </row>
    <row r="1172" spans="1:18" s="191" customFormat="1" ht="20.100000000000001" customHeight="1" x14ac:dyDescent="0.25">
      <c r="A1172" s="219"/>
      <c r="B1172" s="219"/>
      <c r="C1172" s="219">
        <v>321</v>
      </c>
      <c r="D1172" s="219"/>
      <c r="E1172" s="219"/>
      <c r="F1172" s="56"/>
      <c r="G1172" s="227" t="s">
        <v>489</v>
      </c>
      <c r="H1172" s="57" t="s">
        <v>23</v>
      </c>
      <c r="I1172" s="341">
        <f>I1173+I1182</f>
        <v>4240</v>
      </c>
      <c r="J1172" s="341">
        <f>J1173+J1182</f>
        <v>0</v>
      </c>
      <c r="K1172" s="341">
        <f>K1173+K1182</f>
        <v>4240</v>
      </c>
      <c r="L1172" s="197">
        <f>L1173+L1182</f>
        <v>1700</v>
      </c>
      <c r="M1172" s="197">
        <f>M1173+M1182</f>
        <v>1700</v>
      </c>
      <c r="N1172" s="39"/>
      <c r="O1172" s="242"/>
      <c r="P1172" s="190"/>
      <c r="Q1172" s="190"/>
      <c r="R1172" s="196"/>
    </row>
    <row r="1173" spans="1:18" ht="20.100000000000001" hidden="1" customHeight="1" x14ac:dyDescent="0.25">
      <c r="A1173" s="221"/>
      <c r="B1173" s="221"/>
      <c r="C1173" s="221"/>
      <c r="D1173" s="221">
        <v>3211</v>
      </c>
      <c r="E1173" s="221"/>
      <c r="F1173" s="58"/>
      <c r="G1173" s="227" t="s">
        <v>489</v>
      </c>
      <c r="H1173" s="52" t="s">
        <v>24</v>
      </c>
      <c r="I1173" s="342">
        <f>I1174+I1176</f>
        <v>1740</v>
      </c>
      <c r="J1173" s="342">
        <f>J1174+J1176</f>
        <v>0</v>
      </c>
      <c r="K1173" s="342">
        <f>K1174+K1176</f>
        <v>1740</v>
      </c>
      <c r="L1173" s="47">
        <f t="shared" ref="I1173:M1174" si="235">L1174</f>
        <v>600</v>
      </c>
      <c r="M1173" s="47">
        <f t="shared" si="235"/>
        <v>600</v>
      </c>
      <c r="N1173" s="39"/>
      <c r="O1173" s="242"/>
      <c r="R1173" s="49"/>
    </row>
    <row r="1174" spans="1:18" ht="20.100000000000001" hidden="1" customHeight="1" x14ac:dyDescent="0.25">
      <c r="A1174" s="221"/>
      <c r="B1174" s="221"/>
      <c r="C1174" s="221"/>
      <c r="D1174" s="221"/>
      <c r="E1174" s="218" t="s">
        <v>308</v>
      </c>
      <c r="F1174" s="52"/>
      <c r="G1174" s="227" t="s">
        <v>489</v>
      </c>
      <c r="H1174" s="52" t="s">
        <v>103</v>
      </c>
      <c r="I1174" s="342">
        <f t="shared" si="235"/>
        <v>740</v>
      </c>
      <c r="J1174" s="342">
        <f t="shared" si="235"/>
        <v>0</v>
      </c>
      <c r="K1174" s="342">
        <f t="shared" si="235"/>
        <v>740</v>
      </c>
      <c r="L1174" s="47">
        <f t="shared" si="235"/>
        <v>600</v>
      </c>
      <c r="M1174" s="47">
        <f t="shared" si="235"/>
        <v>600</v>
      </c>
      <c r="N1174" s="39"/>
      <c r="O1174" s="242"/>
    </row>
    <row r="1175" spans="1:18" ht="20.100000000000001" hidden="1" customHeight="1" x14ac:dyDescent="0.25">
      <c r="A1175" s="221"/>
      <c r="B1175" s="221"/>
      <c r="C1175" s="221"/>
      <c r="D1175" s="221"/>
      <c r="E1175" s="218"/>
      <c r="F1175" s="52" t="s">
        <v>309</v>
      </c>
      <c r="G1175" s="227" t="s">
        <v>489</v>
      </c>
      <c r="H1175" s="52" t="s">
        <v>103</v>
      </c>
      <c r="I1175" s="342">
        <v>740</v>
      </c>
      <c r="J1175" s="342">
        <f>K1175-I1175</f>
        <v>0</v>
      </c>
      <c r="K1175" s="342">
        <v>740</v>
      </c>
      <c r="L1175" s="47">
        <v>600</v>
      </c>
      <c r="M1175" s="47">
        <v>600</v>
      </c>
      <c r="N1175" s="39"/>
      <c r="O1175" s="242"/>
    </row>
    <row r="1176" spans="1:18" ht="30" hidden="1" customHeight="1" x14ac:dyDescent="0.25">
      <c r="A1176" s="221"/>
      <c r="B1176" s="221"/>
      <c r="C1176" s="221"/>
      <c r="D1176" s="221"/>
      <c r="E1176" s="218" t="s">
        <v>310</v>
      </c>
      <c r="F1176" s="52"/>
      <c r="G1176" s="227" t="s">
        <v>489</v>
      </c>
      <c r="H1176" s="52" t="s">
        <v>104</v>
      </c>
      <c r="I1176" s="342">
        <f>I1177</f>
        <v>1000</v>
      </c>
      <c r="J1176" s="342">
        <f t="shared" ref="J1176:K1176" si="236">J1177</f>
        <v>0</v>
      </c>
      <c r="K1176" s="342">
        <f t="shared" si="236"/>
        <v>1000</v>
      </c>
      <c r="L1176" s="47"/>
      <c r="M1176" s="47"/>
      <c r="N1176" s="39"/>
      <c r="O1176" s="242"/>
      <c r="R1176" s="49"/>
    </row>
    <row r="1177" spans="1:18" ht="30" hidden="1" customHeight="1" x14ac:dyDescent="0.25">
      <c r="A1177" s="221"/>
      <c r="B1177" s="221"/>
      <c r="C1177" s="221"/>
      <c r="D1177" s="221"/>
      <c r="E1177" s="218"/>
      <c r="F1177" s="52" t="s">
        <v>311</v>
      </c>
      <c r="G1177" s="227" t="s">
        <v>489</v>
      </c>
      <c r="H1177" s="52" t="s">
        <v>104</v>
      </c>
      <c r="I1177" s="342">
        <v>1000</v>
      </c>
      <c r="J1177" s="342">
        <f>K1177-I1177</f>
        <v>0</v>
      </c>
      <c r="K1177" s="342">
        <v>1000</v>
      </c>
      <c r="L1177" s="47"/>
      <c r="M1177" s="47"/>
      <c r="N1177" s="39"/>
      <c r="O1177" s="242"/>
      <c r="R1177" s="49"/>
    </row>
    <row r="1178" spans="1:18" ht="30" hidden="1" customHeight="1" x14ac:dyDescent="0.25">
      <c r="A1178" s="221"/>
      <c r="B1178" s="221"/>
      <c r="C1178" s="221"/>
      <c r="D1178" s="221"/>
      <c r="E1178" s="218" t="s">
        <v>312</v>
      </c>
      <c r="F1178" s="52"/>
      <c r="G1178" s="227" t="s">
        <v>471</v>
      </c>
      <c r="H1178" s="52" t="s">
        <v>357</v>
      </c>
      <c r="I1178" s="342"/>
      <c r="J1178" s="342"/>
      <c r="K1178" s="342"/>
      <c r="L1178" s="47"/>
      <c r="M1178" s="47"/>
      <c r="N1178" s="39"/>
      <c r="O1178" s="242"/>
      <c r="R1178" s="49"/>
    </row>
    <row r="1179" spans="1:18" ht="30" hidden="1" customHeight="1" x14ac:dyDescent="0.25">
      <c r="A1179" s="221"/>
      <c r="B1179" s="221"/>
      <c r="C1179" s="221"/>
      <c r="D1179" s="221"/>
      <c r="E1179" s="218"/>
      <c r="F1179" s="52" t="s">
        <v>313</v>
      </c>
      <c r="G1179" s="227" t="s">
        <v>471</v>
      </c>
      <c r="H1179" s="52" t="s">
        <v>357</v>
      </c>
      <c r="I1179" s="342"/>
      <c r="J1179" s="342"/>
      <c r="K1179" s="342"/>
      <c r="L1179" s="47"/>
      <c r="M1179" s="47"/>
      <c r="N1179" s="39"/>
      <c r="O1179" s="242"/>
      <c r="R1179" s="49"/>
    </row>
    <row r="1180" spans="1:18" ht="20.100000000000001" hidden="1" customHeight="1" x14ac:dyDescent="0.25">
      <c r="A1180" s="221"/>
      <c r="B1180" s="221"/>
      <c r="C1180" s="221"/>
      <c r="D1180" s="221"/>
      <c r="E1180" s="218" t="s">
        <v>314</v>
      </c>
      <c r="F1180" s="52"/>
      <c r="G1180" s="227" t="s">
        <v>471</v>
      </c>
      <c r="H1180" s="52" t="s">
        <v>106</v>
      </c>
      <c r="I1180" s="342"/>
      <c r="J1180" s="342"/>
      <c r="K1180" s="342"/>
      <c r="L1180" s="47"/>
      <c r="M1180" s="47"/>
      <c r="N1180" s="39"/>
      <c r="O1180" s="242"/>
      <c r="R1180" s="49"/>
    </row>
    <row r="1181" spans="1:18" ht="20.100000000000001" hidden="1" customHeight="1" x14ac:dyDescent="0.25">
      <c r="A1181" s="221"/>
      <c r="B1181" s="221"/>
      <c r="C1181" s="221"/>
      <c r="D1181" s="221"/>
      <c r="E1181" s="218"/>
      <c r="F1181" s="52" t="s">
        <v>315</v>
      </c>
      <c r="G1181" s="227" t="s">
        <v>471</v>
      </c>
      <c r="H1181" s="52" t="s">
        <v>106</v>
      </c>
      <c r="I1181" s="342"/>
      <c r="J1181" s="342"/>
      <c r="K1181" s="342"/>
      <c r="L1181" s="47"/>
      <c r="M1181" s="47"/>
      <c r="N1181" s="39"/>
      <c r="O1181" s="242"/>
      <c r="R1181" s="49"/>
    </row>
    <row r="1182" spans="1:18" ht="20.100000000000001" hidden="1" customHeight="1" x14ac:dyDescent="0.25">
      <c r="A1182" s="221"/>
      <c r="B1182" s="221"/>
      <c r="C1182" s="221"/>
      <c r="D1182" s="221">
        <v>3213</v>
      </c>
      <c r="E1182" s="221"/>
      <c r="F1182" s="58"/>
      <c r="G1182" s="227" t="s">
        <v>489</v>
      </c>
      <c r="H1182" s="52" t="s">
        <v>26</v>
      </c>
      <c r="I1182" s="342">
        <f t="shared" ref="I1182:M1183" si="237">I1183</f>
        <v>2500</v>
      </c>
      <c r="J1182" s="342">
        <f t="shared" si="237"/>
        <v>0</v>
      </c>
      <c r="K1182" s="342">
        <f t="shared" si="237"/>
        <v>2500</v>
      </c>
      <c r="L1182" s="47">
        <f t="shared" si="237"/>
        <v>1100</v>
      </c>
      <c r="M1182" s="47">
        <f t="shared" si="237"/>
        <v>1100</v>
      </c>
      <c r="N1182" s="39"/>
      <c r="O1182" s="242"/>
      <c r="R1182" s="49"/>
    </row>
    <row r="1183" spans="1:18" ht="20.100000000000001" hidden="1" customHeight="1" x14ac:dyDescent="0.25">
      <c r="A1183" s="221"/>
      <c r="B1183" s="221"/>
      <c r="C1183" s="221"/>
      <c r="D1183" s="221"/>
      <c r="E1183" s="218" t="s">
        <v>109</v>
      </c>
      <c r="F1183" s="52"/>
      <c r="G1183" s="227" t="s">
        <v>489</v>
      </c>
      <c r="H1183" s="52" t="s">
        <v>110</v>
      </c>
      <c r="I1183" s="342">
        <f t="shared" si="237"/>
        <v>2500</v>
      </c>
      <c r="J1183" s="342">
        <f t="shared" si="237"/>
        <v>0</v>
      </c>
      <c r="K1183" s="342">
        <f t="shared" si="237"/>
        <v>2500</v>
      </c>
      <c r="L1183" s="47">
        <f t="shared" si="237"/>
        <v>1100</v>
      </c>
      <c r="M1183" s="47">
        <f t="shared" si="237"/>
        <v>1100</v>
      </c>
      <c r="N1183" s="39"/>
      <c r="O1183" s="242"/>
      <c r="R1183" s="49"/>
    </row>
    <row r="1184" spans="1:18" ht="20.100000000000001" hidden="1" customHeight="1" x14ac:dyDescent="0.25">
      <c r="A1184" s="221"/>
      <c r="B1184" s="221"/>
      <c r="C1184" s="221"/>
      <c r="D1184" s="221"/>
      <c r="E1184" s="218"/>
      <c r="F1184" s="52" t="s">
        <v>111</v>
      </c>
      <c r="G1184" s="227" t="s">
        <v>489</v>
      </c>
      <c r="H1184" s="52" t="s">
        <v>321</v>
      </c>
      <c r="I1184" s="342">
        <v>2500</v>
      </c>
      <c r="J1184" s="342">
        <f>K1184-I1184</f>
        <v>0</v>
      </c>
      <c r="K1184" s="342">
        <v>2500</v>
      </c>
      <c r="L1184" s="47">
        <v>1100</v>
      </c>
      <c r="M1184" s="47">
        <v>1100</v>
      </c>
      <c r="N1184" s="39"/>
      <c r="O1184" s="242"/>
      <c r="R1184" s="49"/>
    </row>
    <row r="1185" spans="1:19" ht="20.100000000000001" hidden="1" customHeight="1" x14ac:dyDescent="0.25">
      <c r="A1185" s="221"/>
      <c r="B1185" s="221"/>
      <c r="C1185" s="221"/>
      <c r="D1185" s="221"/>
      <c r="E1185" s="218"/>
      <c r="F1185" s="52" t="s">
        <v>113</v>
      </c>
      <c r="G1185" s="227" t="s">
        <v>471</v>
      </c>
      <c r="H1185" s="52" t="s">
        <v>322</v>
      </c>
      <c r="I1185" s="342"/>
      <c r="J1185" s="342"/>
      <c r="K1185" s="342"/>
      <c r="L1185" s="44"/>
      <c r="M1185" s="44"/>
      <c r="N1185" s="39"/>
      <c r="O1185" s="242"/>
      <c r="R1185" s="49"/>
    </row>
    <row r="1186" spans="1:19" ht="20.100000000000001" hidden="1" customHeight="1" x14ac:dyDescent="0.25">
      <c r="A1186" s="221"/>
      <c r="B1186" s="221"/>
      <c r="C1186" s="221"/>
      <c r="D1186" s="221"/>
      <c r="E1186" s="218" t="s">
        <v>115</v>
      </c>
      <c r="F1186" s="52"/>
      <c r="G1186" s="227" t="s">
        <v>471</v>
      </c>
      <c r="H1186" s="52" t="s">
        <v>116</v>
      </c>
      <c r="I1186" s="342"/>
      <c r="J1186" s="342"/>
      <c r="K1186" s="342"/>
      <c r="L1186" s="44"/>
      <c r="M1186" s="44"/>
      <c r="N1186" s="39"/>
      <c r="O1186" s="242"/>
      <c r="R1186" s="49"/>
    </row>
    <row r="1187" spans="1:19" ht="20.100000000000001" hidden="1" customHeight="1" x14ac:dyDescent="0.25">
      <c r="A1187" s="221"/>
      <c r="B1187" s="221"/>
      <c r="C1187" s="221"/>
      <c r="D1187" s="221"/>
      <c r="E1187" s="218"/>
      <c r="F1187" s="52" t="s">
        <v>117</v>
      </c>
      <c r="G1187" s="227" t="s">
        <v>471</v>
      </c>
      <c r="H1187" s="52" t="s">
        <v>116</v>
      </c>
      <c r="I1187" s="342"/>
      <c r="J1187" s="342"/>
      <c r="K1187" s="342"/>
      <c r="L1187" s="44"/>
      <c r="M1187" s="44"/>
      <c r="N1187" s="39"/>
      <c r="O1187" s="242"/>
      <c r="R1187" s="49"/>
    </row>
    <row r="1188" spans="1:19" s="191" customFormat="1" ht="20.100000000000001" customHeight="1" x14ac:dyDescent="0.25">
      <c r="A1188" s="219"/>
      <c r="B1188" s="219"/>
      <c r="C1188" s="219">
        <v>322</v>
      </c>
      <c r="D1188" s="219"/>
      <c r="E1188" s="219"/>
      <c r="F1188" s="56"/>
      <c r="G1188" s="227" t="s">
        <v>489</v>
      </c>
      <c r="H1188" s="57" t="s">
        <v>27</v>
      </c>
      <c r="I1188" s="341">
        <f>I1189+I1199+I1204</f>
        <v>56460</v>
      </c>
      <c r="J1188" s="341">
        <f>J1189+J1199+J1204</f>
        <v>0</v>
      </c>
      <c r="K1188" s="341">
        <f>K1189+K1199+K1204</f>
        <v>56460</v>
      </c>
      <c r="L1188" s="189">
        <f>L1189+L1199+L1204</f>
        <v>55500</v>
      </c>
      <c r="M1188" s="189">
        <f>M1189+M1199+M1204</f>
        <v>55500</v>
      </c>
      <c r="N1188" s="39"/>
      <c r="O1188" s="242"/>
      <c r="P1188" s="190"/>
      <c r="Q1188" s="190"/>
      <c r="R1188" s="196"/>
    </row>
    <row r="1189" spans="1:19" ht="20.100000000000001" hidden="1" customHeight="1" x14ac:dyDescent="0.25">
      <c r="A1189" s="221"/>
      <c r="B1189" s="221"/>
      <c r="C1189" s="221"/>
      <c r="D1189" s="221">
        <v>3221</v>
      </c>
      <c r="E1189" s="221"/>
      <c r="F1189" s="58"/>
      <c r="G1189" s="227" t="s">
        <v>489</v>
      </c>
      <c r="H1189" s="52" t="s">
        <v>118</v>
      </c>
      <c r="I1189" s="342">
        <f>I1190+I1195+I1197</f>
        <v>5460</v>
      </c>
      <c r="J1189" s="342">
        <f>J1190+J1195+J1197</f>
        <v>0</v>
      </c>
      <c r="K1189" s="342">
        <f>K1190+K1195+K1197</f>
        <v>5460</v>
      </c>
      <c r="L1189" s="47">
        <f>L1190+L1195+L1197</f>
        <v>1500</v>
      </c>
      <c r="M1189" s="47">
        <f>M1190+M1195+M1197</f>
        <v>1500</v>
      </c>
      <c r="N1189" s="39"/>
      <c r="O1189" s="242"/>
      <c r="R1189" s="49"/>
    </row>
    <row r="1190" spans="1:19" ht="20.100000000000001" hidden="1" customHeight="1" x14ac:dyDescent="0.25">
      <c r="A1190" s="221"/>
      <c r="B1190" s="221"/>
      <c r="C1190" s="221"/>
      <c r="D1190" s="221"/>
      <c r="E1190" s="218" t="s">
        <v>119</v>
      </c>
      <c r="F1190" s="52"/>
      <c r="G1190" s="227" t="s">
        <v>489</v>
      </c>
      <c r="H1190" s="52" t="s">
        <v>120</v>
      </c>
      <c r="I1190" s="342">
        <f>I1191+I1192</f>
        <v>3900</v>
      </c>
      <c r="J1190" s="342">
        <f>J1191+J1192</f>
        <v>0</v>
      </c>
      <c r="K1190" s="342">
        <f>K1191+K1192</f>
        <v>3900</v>
      </c>
      <c r="L1190" s="47">
        <f>L1191+L1192</f>
        <v>500</v>
      </c>
      <c r="M1190" s="47">
        <f>M1191+M1192</f>
        <v>500</v>
      </c>
      <c r="N1190" s="39"/>
      <c r="O1190" s="242"/>
      <c r="R1190" s="49"/>
    </row>
    <row r="1191" spans="1:19" ht="20.100000000000001" hidden="1" customHeight="1" x14ac:dyDescent="0.25">
      <c r="A1191" s="221"/>
      <c r="B1191" s="221"/>
      <c r="C1191" s="221"/>
      <c r="D1191" s="221"/>
      <c r="E1191" s="218"/>
      <c r="F1191" s="52" t="s">
        <v>121</v>
      </c>
      <c r="G1191" s="227" t="s">
        <v>489</v>
      </c>
      <c r="H1191" s="52" t="s">
        <v>120</v>
      </c>
      <c r="I1191" s="342">
        <v>600</v>
      </c>
      <c r="J1191" s="342">
        <f>K1191-I1191</f>
        <v>0</v>
      </c>
      <c r="K1191" s="342">
        <v>600</v>
      </c>
      <c r="L1191" s="47">
        <v>360</v>
      </c>
      <c r="M1191" s="47">
        <v>360</v>
      </c>
      <c r="N1191" s="39"/>
      <c r="O1191" s="242"/>
      <c r="R1191" s="49"/>
    </row>
    <row r="1192" spans="1:19" ht="15" hidden="1" customHeight="1" x14ac:dyDescent="0.25">
      <c r="A1192" s="221"/>
      <c r="B1192" s="221"/>
      <c r="C1192" s="221"/>
      <c r="D1192" s="221"/>
      <c r="E1192" s="218"/>
      <c r="F1192" s="52" t="s">
        <v>122</v>
      </c>
      <c r="G1192" s="227" t="s">
        <v>489</v>
      </c>
      <c r="H1192" s="52" t="s">
        <v>323</v>
      </c>
      <c r="I1192" s="342">
        <v>3300</v>
      </c>
      <c r="J1192" s="342">
        <f>K1192-I1192</f>
        <v>0</v>
      </c>
      <c r="K1192" s="342">
        <v>3300</v>
      </c>
      <c r="L1192" s="47">
        <v>140</v>
      </c>
      <c r="M1192" s="47">
        <v>140</v>
      </c>
      <c r="N1192" s="39"/>
      <c r="O1192" s="242"/>
      <c r="R1192" s="49"/>
    </row>
    <row r="1193" spans="1:19" ht="30" hidden="1" customHeight="1" x14ac:dyDescent="0.25">
      <c r="A1193" s="221"/>
      <c r="B1193" s="221"/>
      <c r="C1193" s="221"/>
      <c r="D1193" s="221"/>
      <c r="E1193" s="218" t="s">
        <v>124</v>
      </c>
      <c r="F1193" s="52"/>
      <c r="G1193" s="227" t="s">
        <v>471</v>
      </c>
      <c r="H1193" s="52" t="s">
        <v>125</v>
      </c>
      <c r="I1193" s="342"/>
      <c r="J1193" s="342"/>
      <c r="K1193" s="342"/>
      <c r="L1193" s="47"/>
      <c r="M1193" s="47"/>
      <c r="N1193" s="39"/>
      <c r="O1193" s="242"/>
      <c r="R1193" s="49"/>
    </row>
    <row r="1194" spans="1:19" ht="30" hidden="1" customHeight="1" x14ac:dyDescent="0.25">
      <c r="A1194" s="221"/>
      <c r="B1194" s="221"/>
      <c r="C1194" s="221"/>
      <c r="D1194" s="221"/>
      <c r="E1194" s="218"/>
      <c r="F1194" s="52" t="s">
        <v>126</v>
      </c>
      <c r="G1194" s="227" t="s">
        <v>471</v>
      </c>
      <c r="H1194" s="52" t="s">
        <v>125</v>
      </c>
      <c r="I1194" s="342"/>
      <c r="J1194" s="342"/>
      <c r="K1194" s="342"/>
      <c r="L1194" s="47"/>
      <c r="M1194" s="47"/>
      <c r="N1194" s="39"/>
      <c r="O1194" s="242"/>
      <c r="R1194" s="49"/>
    </row>
    <row r="1195" spans="1:19" ht="30.75" hidden="1" customHeight="1" x14ac:dyDescent="0.25">
      <c r="A1195" s="221"/>
      <c r="B1195" s="221"/>
      <c r="C1195" s="221"/>
      <c r="D1195" s="221"/>
      <c r="E1195" s="218" t="s">
        <v>127</v>
      </c>
      <c r="F1195" s="52"/>
      <c r="G1195" s="227" t="s">
        <v>489</v>
      </c>
      <c r="H1195" s="52" t="s">
        <v>128</v>
      </c>
      <c r="I1195" s="342">
        <f>I1196</f>
        <v>300</v>
      </c>
      <c r="J1195" s="342">
        <f>J1196</f>
        <v>0</v>
      </c>
      <c r="K1195" s="342">
        <f>K1196</f>
        <v>300</v>
      </c>
      <c r="L1195" s="47">
        <f>L1196</f>
        <v>500</v>
      </c>
      <c r="M1195" s="47">
        <f>M1196</f>
        <v>500</v>
      </c>
      <c r="N1195" s="39"/>
      <c r="O1195" s="242"/>
      <c r="P1195" s="50"/>
      <c r="R1195" s="49"/>
    </row>
    <row r="1196" spans="1:19" ht="20.100000000000001" hidden="1" customHeight="1" x14ac:dyDescent="0.25">
      <c r="A1196" s="221"/>
      <c r="B1196" s="221"/>
      <c r="C1196" s="221"/>
      <c r="D1196" s="221"/>
      <c r="E1196" s="218"/>
      <c r="F1196" s="52" t="s">
        <v>129</v>
      </c>
      <c r="G1196" s="227" t="s">
        <v>489</v>
      </c>
      <c r="H1196" s="52" t="s">
        <v>128</v>
      </c>
      <c r="I1196" s="342">
        <v>300</v>
      </c>
      <c r="J1196" s="342">
        <f>K1196-I1196</f>
        <v>0</v>
      </c>
      <c r="K1196" s="342">
        <v>300</v>
      </c>
      <c r="L1196" s="47">
        <v>500</v>
      </c>
      <c r="M1196" s="47">
        <v>500</v>
      </c>
      <c r="N1196" s="39"/>
      <c r="O1196" s="242"/>
      <c r="P1196" s="50"/>
      <c r="R1196" s="49"/>
    </row>
    <row r="1197" spans="1:19" ht="20.100000000000001" hidden="1" customHeight="1" x14ac:dyDescent="0.25">
      <c r="A1197" s="221"/>
      <c r="B1197" s="221"/>
      <c r="C1197" s="221"/>
      <c r="D1197" s="221"/>
      <c r="E1197" s="218" t="s">
        <v>130</v>
      </c>
      <c r="F1197" s="52"/>
      <c r="G1197" s="227" t="s">
        <v>489</v>
      </c>
      <c r="H1197" s="52" t="s">
        <v>131</v>
      </c>
      <c r="I1197" s="342">
        <f>I1198</f>
        <v>1260</v>
      </c>
      <c r="J1197" s="342">
        <f>J1198</f>
        <v>0</v>
      </c>
      <c r="K1197" s="342">
        <f>K1198</f>
        <v>1260</v>
      </c>
      <c r="L1197" s="47">
        <f>L1198</f>
        <v>500</v>
      </c>
      <c r="M1197" s="47">
        <f>M1198</f>
        <v>500</v>
      </c>
      <c r="N1197" s="39"/>
      <c r="O1197" s="242"/>
      <c r="R1197" s="49"/>
      <c r="S1197" s="25"/>
    </row>
    <row r="1198" spans="1:19" ht="20.100000000000001" hidden="1" customHeight="1" x14ac:dyDescent="0.25">
      <c r="A1198" s="221"/>
      <c r="B1198" s="221"/>
      <c r="C1198" s="221"/>
      <c r="D1198" s="221"/>
      <c r="E1198" s="218"/>
      <c r="F1198" s="52" t="s">
        <v>132</v>
      </c>
      <c r="G1198" s="227" t="s">
        <v>489</v>
      </c>
      <c r="H1198" s="52" t="s">
        <v>131</v>
      </c>
      <c r="I1198" s="342">
        <v>1260</v>
      </c>
      <c r="J1198" s="342">
        <f>K1198-I1198</f>
        <v>0</v>
      </c>
      <c r="K1198" s="342">
        <v>1260</v>
      </c>
      <c r="L1198" s="47">
        <v>500</v>
      </c>
      <c r="M1198" s="47">
        <v>500</v>
      </c>
      <c r="N1198" s="39"/>
      <c r="O1198" s="242"/>
      <c r="R1198" s="49"/>
      <c r="S1198" s="25"/>
    </row>
    <row r="1199" spans="1:19" ht="20.100000000000001" hidden="1" customHeight="1" x14ac:dyDescent="0.25">
      <c r="A1199" s="221"/>
      <c r="B1199" s="221"/>
      <c r="C1199" s="221"/>
      <c r="D1199" s="221">
        <v>3222</v>
      </c>
      <c r="E1199" s="221"/>
      <c r="F1199" s="58"/>
      <c r="G1199" s="227" t="s">
        <v>489</v>
      </c>
      <c r="H1199" s="52" t="s">
        <v>29</v>
      </c>
      <c r="I1199" s="342">
        <f>I1200+I1202</f>
        <v>33700</v>
      </c>
      <c r="J1199" s="342">
        <f>J1200+J1202</f>
        <v>0</v>
      </c>
      <c r="K1199" s="342">
        <f>K1200+K1202</f>
        <v>33700</v>
      </c>
      <c r="L1199" s="47">
        <f>L1200+L1202</f>
        <v>45000</v>
      </c>
      <c r="M1199" s="47">
        <f>M1200+M1202</f>
        <v>45000</v>
      </c>
      <c r="N1199" s="39"/>
      <c r="O1199" s="242"/>
      <c r="R1199" s="49"/>
      <c r="S1199" s="25"/>
    </row>
    <row r="1200" spans="1:19" ht="20.100000000000001" hidden="1" customHeight="1" x14ac:dyDescent="0.25">
      <c r="A1200" s="221"/>
      <c r="B1200" s="221"/>
      <c r="C1200" s="221"/>
      <c r="D1200" s="221"/>
      <c r="E1200" s="218" t="s">
        <v>136</v>
      </c>
      <c r="F1200" s="52"/>
      <c r="G1200" s="227" t="s">
        <v>489</v>
      </c>
      <c r="H1200" s="52" t="s">
        <v>137</v>
      </c>
      <c r="I1200" s="342">
        <f>I1201</f>
        <v>10400</v>
      </c>
      <c r="J1200" s="342">
        <f>J1201</f>
        <v>0</v>
      </c>
      <c r="K1200" s="342">
        <f>K1201</f>
        <v>10400</v>
      </c>
      <c r="L1200" s="47">
        <f>L1201</f>
        <v>15000</v>
      </c>
      <c r="M1200" s="47">
        <f>M1201</f>
        <v>15000</v>
      </c>
      <c r="N1200" s="39"/>
      <c r="O1200" s="242"/>
      <c r="R1200" s="49"/>
      <c r="S1200" s="25"/>
    </row>
    <row r="1201" spans="1:19" ht="20.100000000000001" hidden="1" customHeight="1" x14ac:dyDescent="0.25">
      <c r="A1201" s="221"/>
      <c r="B1201" s="221"/>
      <c r="C1201" s="221"/>
      <c r="D1201" s="221"/>
      <c r="E1201" s="218"/>
      <c r="F1201" s="52" t="s">
        <v>138</v>
      </c>
      <c r="G1201" s="227" t="s">
        <v>489</v>
      </c>
      <c r="H1201" s="52" t="s">
        <v>137</v>
      </c>
      <c r="I1201" s="342">
        <v>10400</v>
      </c>
      <c r="J1201" s="342">
        <f>K1201-I1201</f>
        <v>0</v>
      </c>
      <c r="K1201" s="342">
        <v>10400</v>
      </c>
      <c r="L1201" s="47">
        <v>15000</v>
      </c>
      <c r="M1201" s="47">
        <v>15000</v>
      </c>
      <c r="N1201" s="39"/>
      <c r="O1201" s="242"/>
      <c r="R1201" s="49"/>
      <c r="S1201" s="25"/>
    </row>
    <row r="1202" spans="1:19" ht="20.100000000000001" hidden="1" customHeight="1" x14ac:dyDescent="0.25">
      <c r="A1202" s="221"/>
      <c r="B1202" s="221"/>
      <c r="C1202" s="221"/>
      <c r="D1202" s="221"/>
      <c r="E1202" s="218" t="s">
        <v>139</v>
      </c>
      <c r="F1202" s="52"/>
      <c r="G1202" s="227" t="s">
        <v>489</v>
      </c>
      <c r="H1202" s="52" t="s">
        <v>140</v>
      </c>
      <c r="I1202" s="342">
        <f>I1203</f>
        <v>23300</v>
      </c>
      <c r="J1202" s="342">
        <f>J1203</f>
        <v>0</v>
      </c>
      <c r="K1202" s="342">
        <f>K1203</f>
        <v>23300</v>
      </c>
      <c r="L1202" s="47">
        <f>L1203</f>
        <v>30000</v>
      </c>
      <c r="M1202" s="47">
        <f>M1203</f>
        <v>30000</v>
      </c>
      <c r="N1202" s="39"/>
      <c r="O1202" s="242"/>
      <c r="R1202" s="49"/>
      <c r="S1202" s="25"/>
    </row>
    <row r="1203" spans="1:19" ht="20.100000000000001" hidden="1" customHeight="1" x14ac:dyDescent="0.25">
      <c r="A1203" s="221"/>
      <c r="B1203" s="221"/>
      <c r="C1203" s="221"/>
      <c r="D1203" s="221"/>
      <c r="E1203" s="218"/>
      <c r="F1203" s="52" t="s">
        <v>141</v>
      </c>
      <c r="G1203" s="227" t="s">
        <v>489</v>
      </c>
      <c r="H1203" s="52" t="s">
        <v>140</v>
      </c>
      <c r="I1203" s="342">
        <v>23300</v>
      </c>
      <c r="J1203" s="342">
        <f>K1203-I1203</f>
        <v>0</v>
      </c>
      <c r="K1203" s="342">
        <v>23300</v>
      </c>
      <c r="L1203" s="47">
        <v>30000</v>
      </c>
      <c r="M1203" s="47">
        <v>30000</v>
      </c>
      <c r="N1203" s="39"/>
      <c r="O1203" s="242"/>
      <c r="R1203" s="49"/>
      <c r="S1203" s="25"/>
    </row>
    <row r="1204" spans="1:19" ht="20.100000000000001" hidden="1" customHeight="1" x14ac:dyDescent="0.25">
      <c r="A1204" s="221"/>
      <c r="B1204" s="221"/>
      <c r="C1204" s="221"/>
      <c r="D1204" s="222">
        <v>3223</v>
      </c>
      <c r="E1204" s="222"/>
      <c r="F1204" s="73"/>
      <c r="G1204" s="227" t="s">
        <v>489</v>
      </c>
      <c r="H1204" s="69" t="s">
        <v>30</v>
      </c>
      <c r="I1204" s="342">
        <f>I1205+I1208+I1210</f>
        <v>17300</v>
      </c>
      <c r="J1204" s="342">
        <f>J1205+J1208+J1210</f>
        <v>0</v>
      </c>
      <c r="K1204" s="342">
        <f>K1205+K1208+K1210</f>
        <v>17300</v>
      </c>
      <c r="L1204" s="47">
        <f>L1205+L1208+L1210</f>
        <v>9000</v>
      </c>
      <c r="M1204" s="47">
        <f>M1205+M1208+M1210</f>
        <v>9000</v>
      </c>
      <c r="N1204" s="39"/>
      <c r="O1204" s="242"/>
      <c r="R1204" s="49"/>
      <c r="S1204" s="25"/>
    </row>
    <row r="1205" spans="1:19" ht="20.100000000000001" hidden="1" customHeight="1" x14ac:dyDescent="0.25">
      <c r="A1205" s="221"/>
      <c r="B1205" s="221"/>
      <c r="C1205" s="221"/>
      <c r="D1205" s="222"/>
      <c r="E1205" s="218" t="s">
        <v>142</v>
      </c>
      <c r="F1205" s="52"/>
      <c r="G1205" s="227" t="s">
        <v>489</v>
      </c>
      <c r="H1205" s="52" t="s">
        <v>143</v>
      </c>
      <c r="I1205" s="342">
        <f>I1206+I1207</f>
        <v>9000</v>
      </c>
      <c r="J1205" s="342">
        <f>J1206+J1207</f>
        <v>0</v>
      </c>
      <c r="K1205" s="342">
        <f>K1206+K1207</f>
        <v>9000</v>
      </c>
      <c r="L1205" s="47">
        <f>L1206+L1207</f>
        <v>4000</v>
      </c>
      <c r="M1205" s="47">
        <f>M1206+M1207</f>
        <v>4000</v>
      </c>
      <c r="N1205" s="39"/>
      <c r="O1205" s="242"/>
      <c r="R1205" s="49"/>
      <c r="S1205" s="25"/>
    </row>
    <row r="1206" spans="1:19" ht="20.100000000000001" hidden="1" customHeight="1" x14ac:dyDescent="0.25">
      <c r="A1206" s="221"/>
      <c r="B1206" s="221"/>
      <c r="C1206" s="221"/>
      <c r="D1206" s="222"/>
      <c r="E1206" s="218"/>
      <c r="F1206" s="52" t="s">
        <v>144</v>
      </c>
      <c r="G1206" s="227" t="s">
        <v>489</v>
      </c>
      <c r="H1206" s="52" t="s">
        <v>143</v>
      </c>
      <c r="I1206" s="342">
        <v>4500</v>
      </c>
      <c r="J1206" s="342">
        <f>K1206-I1206</f>
        <v>0</v>
      </c>
      <c r="K1206" s="342">
        <v>4500</v>
      </c>
      <c r="L1206" s="47">
        <v>1500</v>
      </c>
      <c r="M1206" s="47">
        <v>1500</v>
      </c>
      <c r="N1206" s="39"/>
      <c r="O1206" s="242"/>
      <c r="R1206" s="49"/>
      <c r="S1206" s="25"/>
    </row>
    <row r="1207" spans="1:19" ht="20.100000000000001" hidden="1" customHeight="1" x14ac:dyDescent="0.25">
      <c r="A1207" s="221"/>
      <c r="B1207" s="221"/>
      <c r="C1207" s="221"/>
      <c r="D1207" s="222"/>
      <c r="E1207" s="218"/>
      <c r="F1207" s="52" t="s">
        <v>145</v>
      </c>
      <c r="G1207" s="227" t="s">
        <v>489</v>
      </c>
      <c r="H1207" s="52" t="s">
        <v>146</v>
      </c>
      <c r="I1207" s="342">
        <v>4500</v>
      </c>
      <c r="J1207" s="342">
        <f>K1207-I1207</f>
        <v>0</v>
      </c>
      <c r="K1207" s="342">
        <v>4500</v>
      </c>
      <c r="L1207" s="47">
        <v>2500</v>
      </c>
      <c r="M1207" s="47">
        <v>2500</v>
      </c>
      <c r="N1207" s="39"/>
      <c r="O1207" s="242"/>
      <c r="R1207" s="49"/>
      <c r="S1207" s="25"/>
    </row>
    <row r="1208" spans="1:19" ht="20.100000000000001" hidden="1" customHeight="1" x14ac:dyDescent="0.25">
      <c r="A1208" s="221"/>
      <c r="B1208" s="221"/>
      <c r="C1208" s="221"/>
      <c r="D1208" s="222"/>
      <c r="E1208" s="218" t="s">
        <v>147</v>
      </c>
      <c r="F1208" s="52"/>
      <c r="G1208" s="227" t="s">
        <v>489</v>
      </c>
      <c r="H1208" s="52" t="s">
        <v>148</v>
      </c>
      <c r="I1208" s="342">
        <f>I1209</f>
        <v>5800</v>
      </c>
      <c r="J1208" s="342">
        <f>J1209</f>
        <v>0</v>
      </c>
      <c r="K1208" s="342">
        <f>K1209</f>
        <v>5800</v>
      </c>
      <c r="L1208" s="47">
        <f>L1209</f>
        <v>4000</v>
      </c>
      <c r="M1208" s="47">
        <f>M1209</f>
        <v>4000</v>
      </c>
      <c r="N1208" s="39"/>
      <c r="O1208" s="242"/>
      <c r="R1208" s="49"/>
      <c r="S1208" s="25"/>
    </row>
    <row r="1209" spans="1:19" ht="20.100000000000001" hidden="1" customHeight="1" x14ac:dyDescent="0.25">
      <c r="A1209" s="221"/>
      <c r="B1209" s="221"/>
      <c r="C1209" s="221"/>
      <c r="D1209" s="222"/>
      <c r="E1209" s="218"/>
      <c r="F1209" s="52" t="s">
        <v>149</v>
      </c>
      <c r="G1209" s="227" t="s">
        <v>489</v>
      </c>
      <c r="H1209" s="52" t="s">
        <v>148</v>
      </c>
      <c r="I1209" s="342">
        <v>5800</v>
      </c>
      <c r="J1209" s="342">
        <f>K1209-I1209</f>
        <v>0</v>
      </c>
      <c r="K1209" s="342">
        <v>5800</v>
      </c>
      <c r="L1209" s="47">
        <v>4000</v>
      </c>
      <c r="M1209" s="47">
        <v>4000</v>
      </c>
      <c r="N1209" s="39"/>
      <c r="O1209" s="242"/>
      <c r="R1209" s="49"/>
      <c r="S1209" s="25"/>
    </row>
    <row r="1210" spans="1:19" ht="20.100000000000001" hidden="1" customHeight="1" x14ac:dyDescent="0.25">
      <c r="A1210" s="221"/>
      <c r="B1210" s="221"/>
      <c r="C1210" s="221"/>
      <c r="D1210" s="222"/>
      <c r="E1210" s="218" t="s">
        <v>150</v>
      </c>
      <c r="F1210" s="52"/>
      <c r="G1210" s="227" t="s">
        <v>489</v>
      </c>
      <c r="H1210" s="52" t="s">
        <v>151</v>
      </c>
      <c r="I1210" s="342">
        <f>I1211</f>
        <v>2500</v>
      </c>
      <c r="J1210" s="342">
        <f>J1211</f>
        <v>0</v>
      </c>
      <c r="K1210" s="342">
        <f>K1211</f>
        <v>2500</v>
      </c>
      <c r="L1210" s="47">
        <f>L1211</f>
        <v>1000</v>
      </c>
      <c r="M1210" s="47">
        <f>M1211</f>
        <v>1000</v>
      </c>
      <c r="N1210" s="39"/>
      <c r="O1210" s="242"/>
      <c r="R1210" s="49"/>
      <c r="S1210" s="25"/>
    </row>
    <row r="1211" spans="1:19" ht="20.100000000000001" hidden="1" customHeight="1" x14ac:dyDescent="0.25">
      <c r="A1211" s="221"/>
      <c r="B1211" s="221"/>
      <c r="C1211" s="221"/>
      <c r="D1211" s="222"/>
      <c r="E1211" s="218"/>
      <c r="F1211" s="52" t="s">
        <v>152</v>
      </c>
      <c r="G1211" s="227" t="s">
        <v>489</v>
      </c>
      <c r="H1211" s="52" t="s">
        <v>151</v>
      </c>
      <c r="I1211" s="342">
        <v>2500</v>
      </c>
      <c r="J1211" s="342">
        <f>K1211-I1211</f>
        <v>0</v>
      </c>
      <c r="K1211" s="342">
        <v>2500</v>
      </c>
      <c r="L1211" s="47">
        <v>1000</v>
      </c>
      <c r="M1211" s="47">
        <v>1000</v>
      </c>
      <c r="N1211" s="39"/>
      <c r="O1211" s="242"/>
      <c r="R1211" s="49"/>
      <c r="S1211" s="25"/>
    </row>
    <row r="1212" spans="1:19" s="191" customFormat="1" ht="20.100000000000001" customHeight="1" x14ac:dyDescent="0.25">
      <c r="A1212" s="219"/>
      <c r="B1212" s="219"/>
      <c r="C1212" s="219">
        <v>323</v>
      </c>
      <c r="D1212" s="219"/>
      <c r="E1212" s="219"/>
      <c r="F1212" s="56"/>
      <c r="G1212" s="227" t="s">
        <v>489</v>
      </c>
      <c r="H1212" s="57" t="s">
        <v>34</v>
      </c>
      <c r="I1212" s="341">
        <f>I1213+I1222+I1230+I1235+I1238</f>
        <v>101200</v>
      </c>
      <c r="J1212" s="341">
        <f t="shared" ref="J1212:K1212" si="238">J1213+J1222+J1230+J1235+J1238</f>
        <v>0</v>
      </c>
      <c r="K1212" s="341">
        <f t="shared" si="238"/>
        <v>101200</v>
      </c>
      <c r="L1212" s="189">
        <f>L1213+L1222+L1230+L1235</f>
        <v>96800</v>
      </c>
      <c r="M1212" s="189">
        <f>M1213+M1222+M1230+M1235</f>
        <v>96800</v>
      </c>
      <c r="N1212" s="39"/>
      <c r="O1212" s="242"/>
      <c r="P1212" s="190"/>
      <c r="Q1212" s="190"/>
      <c r="R1212" s="196"/>
      <c r="S1212" s="190"/>
    </row>
    <row r="1213" spans="1:19" ht="20.100000000000001" hidden="1" customHeight="1" x14ac:dyDescent="0.25">
      <c r="A1213" s="221"/>
      <c r="B1213" s="221"/>
      <c r="C1213" s="221"/>
      <c r="D1213" s="221">
        <v>3231</v>
      </c>
      <c r="E1213" s="221"/>
      <c r="F1213" s="58"/>
      <c r="G1213" s="227" t="s">
        <v>489</v>
      </c>
      <c r="H1213" s="69" t="s">
        <v>167</v>
      </c>
      <c r="I1213" s="342">
        <f>I1214+I1218</f>
        <v>2100</v>
      </c>
      <c r="J1213" s="342">
        <f t="shared" ref="J1213:K1213" si="239">J1214+J1218</f>
        <v>0</v>
      </c>
      <c r="K1213" s="342">
        <f t="shared" si="239"/>
        <v>2100</v>
      </c>
      <c r="L1213" s="47">
        <f t="shared" ref="I1213:M1214" si="240">L1214</f>
        <v>3050</v>
      </c>
      <c r="M1213" s="47">
        <f t="shared" si="240"/>
        <v>3050</v>
      </c>
      <c r="N1213" s="39"/>
      <c r="O1213" s="242"/>
      <c r="R1213" s="49"/>
      <c r="S1213" s="25"/>
    </row>
    <row r="1214" spans="1:19" ht="20.100000000000001" hidden="1" customHeight="1" x14ac:dyDescent="0.25">
      <c r="A1214" s="221"/>
      <c r="B1214" s="221"/>
      <c r="C1214" s="221"/>
      <c r="D1214" s="221"/>
      <c r="E1214" s="218" t="s">
        <v>168</v>
      </c>
      <c r="F1214" s="52"/>
      <c r="G1214" s="227" t="s">
        <v>489</v>
      </c>
      <c r="H1214" s="52" t="s">
        <v>169</v>
      </c>
      <c r="I1214" s="342">
        <f t="shared" si="240"/>
        <v>1600</v>
      </c>
      <c r="J1214" s="342">
        <f t="shared" si="240"/>
        <v>0</v>
      </c>
      <c r="K1214" s="342">
        <f t="shared" si="240"/>
        <v>1600</v>
      </c>
      <c r="L1214" s="47">
        <f t="shared" si="240"/>
        <v>3050</v>
      </c>
      <c r="M1214" s="47">
        <f t="shared" si="240"/>
        <v>3050</v>
      </c>
      <c r="N1214" s="39"/>
      <c r="O1214" s="242"/>
      <c r="R1214" s="49"/>
      <c r="S1214" s="25"/>
    </row>
    <row r="1215" spans="1:19" ht="20.100000000000001" hidden="1" customHeight="1" x14ac:dyDescent="0.25">
      <c r="A1215" s="221"/>
      <c r="B1215" s="221"/>
      <c r="C1215" s="221"/>
      <c r="D1215" s="221"/>
      <c r="E1215" s="218"/>
      <c r="F1215" s="52" t="s">
        <v>170</v>
      </c>
      <c r="G1215" s="227" t="s">
        <v>489</v>
      </c>
      <c r="H1215" s="52" t="s">
        <v>169</v>
      </c>
      <c r="I1215" s="342">
        <v>1600</v>
      </c>
      <c r="J1215" s="342">
        <f>K1215-I1215</f>
        <v>0</v>
      </c>
      <c r="K1215" s="342">
        <v>1600</v>
      </c>
      <c r="L1215" s="47">
        <v>3050</v>
      </c>
      <c r="M1215" s="47">
        <v>3050</v>
      </c>
      <c r="N1215" s="39"/>
      <c r="O1215" s="242"/>
      <c r="R1215" s="49"/>
      <c r="S1215" s="25"/>
    </row>
    <row r="1216" spans="1:19" ht="20.100000000000001" hidden="1" customHeight="1" x14ac:dyDescent="0.25">
      <c r="A1216" s="221"/>
      <c r="B1216" s="221"/>
      <c r="C1216" s="221"/>
      <c r="D1216" s="221"/>
      <c r="E1216" s="218" t="s">
        <v>171</v>
      </c>
      <c r="F1216" s="52"/>
      <c r="G1216" s="227" t="s">
        <v>471</v>
      </c>
      <c r="H1216" s="52" t="s">
        <v>172</v>
      </c>
      <c r="I1216" s="342"/>
      <c r="J1216" s="342"/>
      <c r="K1216" s="342"/>
      <c r="L1216" s="47"/>
      <c r="M1216" s="47"/>
      <c r="N1216" s="39"/>
      <c r="O1216" s="242"/>
      <c r="R1216" s="49"/>
      <c r="S1216" s="25"/>
    </row>
    <row r="1217" spans="1:19" ht="20.100000000000001" hidden="1" customHeight="1" x14ac:dyDescent="0.25">
      <c r="A1217" s="221"/>
      <c r="B1217" s="221"/>
      <c r="C1217" s="221"/>
      <c r="D1217" s="221"/>
      <c r="E1217" s="218"/>
      <c r="F1217" s="52" t="s">
        <v>173</v>
      </c>
      <c r="G1217" s="227" t="s">
        <v>471</v>
      </c>
      <c r="H1217" s="52" t="s">
        <v>172</v>
      </c>
      <c r="I1217" s="342"/>
      <c r="J1217" s="342"/>
      <c r="K1217" s="342"/>
      <c r="L1217" s="47"/>
      <c r="M1217" s="47"/>
      <c r="N1217" s="39"/>
      <c r="O1217" s="242"/>
      <c r="R1217" s="49"/>
      <c r="S1217" s="25"/>
    </row>
    <row r="1218" spans="1:19" ht="20.100000000000001" hidden="1" customHeight="1" x14ac:dyDescent="0.25">
      <c r="A1218" s="221"/>
      <c r="B1218" s="221"/>
      <c r="C1218" s="221"/>
      <c r="D1218" s="221"/>
      <c r="E1218" s="218" t="s">
        <v>174</v>
      </c>
      <c r="F1218" s="52"/>
      <c r="G1218" s="227" t="s">
        <v>489</v>
      </c>
      <c r="H1218" s="52" t="s">
        <v>175</v>
      </c>
      <c r="I1218" s="342">
        <f>I1219</f>
        <v>500</v>
      </c>
      <c r="J1218" s="342">
        <f t="shared" ref="J1218:K1218" si="241">J1219</f>
        <v>0</v>
      </c>
      <c r="K1218" s="342">
        <f t="shared" si="241"/>
        <v>500</v>
      </c>
      <c r="L1218" s="47"/>
      <c r="M1218" s="47"/>
      <c r="N1218" s="39"/>
      <c r="O1218" s="242"/>
      <c r="R1218" s="49"/>
      <c r="S1218" s="25"/>
    </row>
    <row r="1219" spans="1:19" ht="20.100000000000001" hidden="1" customHeight="1" x14ac:dyDescent="0.25">
      <c r="A1219" s="221"/>
      <c r="B1219" s="221"/>
      <c r="C1219" s="221"/>
      <c r="D1219" s="221"/>
      <c r="E1219" s="218"/>
      <c r="F1219" s="52" t="s">
        <v>176</v>
      </c>
      <c r="G1219" s="227" t="s">
        <v>489</v>
      </c>
      <c r="H1219" s="52" t="s">
        <v>175</v>
      </c>
      <c r="I1219" s="342">
        <v>500</v>
      </c>
      <c r="J1219" s="342">
        <f>K1219-I1219</f>
        <v>0</v>
      </c>
      <c r="K1219" s="342">
        <v>500</v>
      </c>
      <c r="L1219" s="47"/>
      <c r="M1219" s="47"/>
      <c r="N1219" s="39"/>
      <c r="O1219" s="242"/>
      <c r="R1219" s="49"/>
      <c r="S1219" s="25"/>
    </row>
    <row r="1220" spans="1:19" ht="20.100000000000001" hidden="1" customHeight="1" x14ac:dyDescent="0.25">
      <c r="A1220" s="221"/>
      <c r="B1220" s="221"/>
      <c r="C1220" s="221"/>
      <c r="D1220" s="221"/>
      <c r="E1220" s="218" t="s">
        <v>177</v>
      </c>
      <c r="F1220" s="52"/>
      <c r="G1220" s="227" t="s">
        <v>471</v>
      </c>
      <c r="H1220" s="52" t="s">
        <v>178</v>
      </c>
      <c r="I1220" s="342"/>
      <c r="J1220" s="342"/>
      <c r="K1220" s="342"/>
      <c r="L1220" s="47"/>
      <c r="M1220" s="47"/>
      <c r="N1220" s="39"/>
      <c r="O1220" s="242"/>
      <c r="S1220" s="25"/>
    </row>
    <row r="1221" spans="1:19" ht="20.100000000000001" hidden="1" customHeight="1" x14ac:dyDescent="0.25">
      <c r="A1221" s="221"/>
      <c r="B1221" s="221"/>
      <c r="C1221" s="221"/>
      <c r="D1221" s="221"/>
      <c r="E1221" s="218"/>
      <c r="F1221" s="52" t="s">
        <v>179</v>
      </c>
      <c r="G1221" s="227" t="s">
        <v>471</v>
      </c>
      <c r="H1221" s="52" t="s">
        <v>178</v>
      </c>
      <c r="I1221" s="342"/>
      <c r="J1221" s="342"/>
      <c r="K1221" s="342"/>
      <c r="L1221" s="47"/>
      <c r="M1221" s="47"/>
      <c r="N1221" s="39"/>
      <c r="O1221" s="242"/>
      <c r="S1221" s="25"/>
    </row>
    <row r="1222" spans="1:19" ht="15" hidden="1" customHeight="1" x14ac:dyDescent="0.25">
      <c r="A1222" s="221"/>
      <c r="B1222" s="221"/>
      <c r="C1222" s="221"/>
      <c r="D1222" s="221">
        <v>3232</v>
      </c>
      <c r="E1222" s="221"/>
      <c r="F1222" s="58"/>
      <c r="G1222" s="227" t="s">
        <v>489</v>
      </c>
      <c r="H1222" s="52" t="s">
        <v>36</v>
      </c>
      <c r="I1222" s="342">
        <f>I1223+I1225</f>
        <v>18400</v>
      </c>
      <c r="J1222" s="342">
        <f t="shared" ref="J1222:K1222" si="242">J1223+J1225</f>
        <v>0</v>
      </c>
      <c r="K1222" s="342">
        <f t="shared" si="242"/>
        <v>18400</v>
      </c>
      <c r="L1222" s="47">
        <f t="shared" ref="I1222:M1223" si="243">L1223</f>
        <v>12500</v>
      </c>
      <c r="M1222" s="47">
        <f t="shared" si="243"/>
        <v>12500</v>
      </c>
      <c r="N1222" s="39"/>
      <c r="O1222" s="242"/>
      <c r="S1222" s="25"/>
    </row>
    <row r="1223" spans="1:19" ht="30" hidden="1" customHeight="1" x14ac:dyDescent="0.25">
      <c r="A1223" s="221"/>
      <c r="B1223" s="221"/>
      <c r="C1223" s="221"/>
      <c r="D1223" s="221"/>
      <c r="E1223" s="218" t="s">
        <v>180</v>
      </c>
      <c r="F1223" s="52"/>
      <c r="G1223" s="227" t="s">
        <v>489</v>
      </c>
      <c r="H1223" s="52" t="s">
        <v>181</v>
      </c>
      <c r="I1223" s="342">
        <f t="shared" si="243"/>
        <v>17000</v>
      </c>
      <c r="J1223" s="342">
        <f t="shared" si="243"/>
        <v>0</v>
      </c>
      <c r="K1223" s="342">
        <f t="shared" si="243"/>
        <v>17000</v>
      </c>
      <c r="L1223" s="47">
        <f t="shared" si="243"/>
        <v>12500</v>
      </c>
      <c r="M1223" s="47">
        <f t="shared" si="243"/>
        <v>12500</v>
      </c>
      <c r="N1223" s="39"/>
      <c r="O1223" s="242"/>
      <c r="S1223" s="25"/>
    </row>
    <row r="1224" spans="1:19" ht="30" hidden="1" customHeight="1" x14ac:dyDescent="0.25">
      <c r="A1224" s="221"/>
      <c r="B1224" s="221"/>
      <c r="C1224" s="221"/>
      <c r="D1224" s="221"/>
      <c r="E1224" s="218"/>
      <c r="F1224" s="52" t="s">
        <v>182</v>
      </c>
      <c r="G1224" s="227" t="s">
        <v>489</v>
      </c>
      <c r="H1224" s="52" t="s">
        <v>181</v>
      </c>
      <c r="I1224" s="342">
        <v>17000</v>
      </c>
      <c r="J1224" s="342">
        <f>K1224-I1224</f>
        <v>0</v>
      </c>
      <c r="K1224" s="342">
        <v>17000</v>
      </c>
      <c r="L1224" s="47">
        <v>12500</v>
      </c>
      <c r="M1224" s="47">
        <v>12500</v>
      </c>
      <c r="N1224" s="39"/>
      <c r="O1224" s="242"/>
      <c r="S1224" s="25"/>
    </row>
    <row r="1225" spans="1:19" s="239" customFormat="1" ht="30" hidden="1" customHeight="1" x14ac:dyDescent="0.25">
      <c r="A1225" s="221"/>
      <c r="B1225" s="221"/>
      <c r="C1225" s="221"/>
      <c r="D1225" s="221"/>
      <c r="E1225" s="218" t="s">
        <v>485</v>
      </c>
      <c r="F1225" s="52"/>
      <c r="G1225" s="227" t="s">
        <v>489</v>
      </c>
      <c r="H1225" s="52" t="s">
        <v>483</v>
      </c>
      <c r="I1225" s="342">
        <f>I1226</f>
        <v>1400</v>
      </c>
      <c r="J1225" s="342">
        <f t="shared" ref="J1225:K1225" si="244">J1226</f>
        <v>0</v>
      </c>
      <c r="K1225" s="342">
        <f t="shared" si="244"/>
        <v>1400</v>
      </c>
      <c r="L1225" s="47"/>
      <c r="M1225" s="47"/>
      <c r="N1225" s="39"/>
      <c r="O1225" s="242"/>
      <c r="P1225" s="24"/>
      <c r="Q1225" s="25"/>
      <c r="R1225" s="25"/>
      <c r="S1225" s="25"/>
    </row>
    <row r="1226" spans="1:19" s="239" customFormat="1" ht="30" hidden="1" customHeight="1" x14ac:dyDescent="0.25">
      <c r="A1226" s="221"/>
      <c r="B1226" s="221"/>
      <c r="C1226" s="221"/>
      <c r="D1226" s="221"/>
      <c r="E1226" s="218"/>
      <c r="F1226" s="52" t="s">
        <v>486</v>
      </c>
      <c r="G1226" s="227" t="s">
        <v>489</v>
      </c>
      <c r="H1226" s="52" t="s">
        <v>483</v>
      </c>
      <c r="I1226" s="342">
        <v>1400</v>
      </c>
      <c r="J1226" s="342">
        <f>K1226-I1226</f>
        <v>0</v>
      </c>
      <c r="K1226" s="342">
        <v>1400</v>
      </c>
      <c r="L1226" s="47"/>
      <c r="M1226" s="47"/>
      <c r="N1226" s="39"/>
      <c r="O1226" s="242"/>
      <c r="P1226" s="24"/>
      <c r="Q1226" s="25"/>
      <c r="R1226" s="25"/>
      <c r="S1226" s="25"/>
    </row>
    <row r="1227" spans="1:19" ht="20.100000000000001" hidden="1" customHeight="1" x14ac:dyDescent="0.25">
      <c r="A1227" s="221"/>
      <c r="B1227" s="221"/>
      <c r="C1227" s="221"/>
      <c r="D1227" s="221">
        <v>3233</v>
      </c>
      <c r="E1227" s="221"/>
      <c r="F1227" s="58"/>
      <c r="G1227" s="227" t="s">
        <v>471</v>
      </c>
      <c r="H1227" s="52" t="s">
        <v>37</v>
      </c>
      <c r="I1227" s="342"/>
      <c r="J1227" s="342"/>
      <c r="K1227" s="342"/>
      <c r="L1227" s="47"/>
      <c r="M1227" s="47"/>
      <c r="N1227" s="39"/>
      <c r="O1227" s="242"/>
      <c r="S1227" s="25"/>
    </row>
    <row r="1228" spans="1:19" ht="20.100000000000001" hidden="1" customHeight="1" x14ac:dyDescent="0.25">
      <c r="A1228" s="221"/>
      <c r="B1228" s="221"/>
      <c r="C1228" s="221"/>
      <c r="D1228" s="221"/>
      <c r="E1228" s="218" t="s">
        <v>183</v>
      </c>
      <c r="F1228" s="52"/>
      <c r="G1228" s="227" t="s">
        <v>471</v>
      </c>
      <c r="H1228" s="52" t="s">
        <v>184</v>
      </c>
      <c r="I1228" s="342"/>
      <c r="J1228" s="342"/>
      <c r="K1228" s="342"/>
      <c r="L1228" s="47"/>
      <c r="M1228" s="47"/>
      <c r="N1228" s="39"/>
      <c r="O1228" s="242"/>
      <c r="S1228" s="25"/>
    </row>
    <row r="1229" spans="1:19" ht="20.100000000000001" hidden="1" customHeight="1" x14ac:dyDescent="0.25">
      <c r="A1229" s="221"/>
      <c r="B1229" s="221"/>
      <c r="C1229" s="221"/>
      <c r="D1229" s="221"/>
      <c r="E1229" s="218"/>
      <c r="F1229" s="52" t="s">
        <v>185</v>
      </c>
      <c r="G1229" s="227" t="s">
        <v>471</v>
      </c>
      <c r="H1229" s="52" t="s">
        <v>184</v>
      </c>
      <c r="I1229" s="342"/>
      <c r="J1229" s="342"/>
      <c r="K1229" s="342"/>
      <c r="L1229" s="47"/>
      <c r="M1229" s="47"/>
      <c r="N1229" s="39"/>
      <c r="O1229" s="242"/>
      <c r="S1229" s="25"/>
    </row>
    <row r="1230" spans="1:19" ht="20.100000000000001" hidden="1" customHeight="1" x14ac:dyDescent="0.25">
      <c r="A1230" s="221"/>
      <c r="B1230" s="221"/>
      <c r="C1230" s="221"/>
      <c r="D1230" s="221">
        <v>3236</v>
      </c>
      <c r="E1230" s="221"/>
      <c r="F1230" s="58"/>
      <c r="G1230" s="227" t="s">
        <v>489</v>
      </c>
      <c r="H1230" s="52" t="s">
        <v>40</v>
      </c>
      <c r="I1230" s="342">
        <f t="shared" ref="I1230:M1231" si="245">I1231</f>
        <v>77000</v>
      </c>
      <c r="J1230" s="342">
        <f t="shared" si="245"/>
        <v>0</v>
      </c>
      <c r="K1230" s="342">
        <f t="shared" si="245"/>
        <v>77000</v>
      </c>
      <c r="L1230" s="47">
        <f t="shared" si="245"/>
        <v>80000</v>
      </c>
      <c r="M1230" s="47">
        <f t="shared" si="245"/>
        <v>80000</v>
      </c>
      <c r="N1230" s="39"/>
      <c r="O1230" s="242"/>
      <c r="S1230" s="25"/>
    </row>
    <row r="1231" spans="1:19" ht="20.100000000000001" hidden="1" customHeight="1" x14ac:dyDescent="0.25">
      <c r="A1231" s="221"/>
      <c r="B1231" s="221"/>
      <c r="C1231" s="221"/>
      <c r="D1231" s="221"/>
      <c r="E1231" s="218" t="s">
        <v>203</v>
      </c>
      <c r="F1231" s="52"/>
      <c r="G1231" s="227" t="s">
        <v>489</v>
      </c>
      <c r="H1231" s="52" t="s">
        <v>204</v>
      </c>
      <c r="I1231" s="342">
        <f t="shared" si="245"/>
        <v>77000</v>
      </c>
      <c r="J1231" s="342">
        <f t="shared" si="245"/>
        <v>0</v>
      </c>
      <c r="K1231" s="342">
        <f t="shared" si="245"/>
        <v>77000</v>
      </c>
      <c r="L1231" s="47">
        <f t="shared" si="245"/>
        <v>80000</v>
      </c>
      <c r="M1231" s="47">
        <f t="shared" si="245"/>
        <v>80000</v>
      </c>
      <c r="N1231" s="39"/>
      <c r="O1231" s="242"/>
      <c r="S1231" s="25"/>
    </row>
    <row r="1232" spans="1:19" ht="20.100000000000001" hidden="1" customHeight="1" x14ac:dyDescent="0.25">
      <c r="A1232" s="221"/>
      <c r="B1232" s="221"/>
      <c r="C1232" s="221"/>
      <c r="D1232" s="221"/>
      <c r="E1232" s="218"/>
      <c r="F1232" s="52" t="s">
        <v>205</v>
      </c>
      <c r="G1232" s="227" t="s">
        <v>489</v>
      </c>
      <c r="H1232" s="52" t="s">
        <v>204</v>
      </c>
      <c r="I1232" s="342">
        <v>77000</v>
      </c>
      <c r="J1232" s="342">
        <f>K1232-I1232</f>
        <v>0</v>
      </c>
      <c r="K1232" s="342">
        <v>77000</v>
      </c>
      <c r="L1232" s="47">
        <v>80000</v>
      </c>
      <c r="M1232" s="47">
        <v>80000</v>
      </c>
      <c r="N1232" s="39"/>
      <c r="O1232" s="242"/>
      <c r="S1232" s="25"/>
    </row>
    <row r="1233" spans="1:19" ht="20.100000000000001" hidden="1" customHeight="1" x14ac:dyDescent="0.25">
      <c r="A1233" s="221"/>
      <c r="B1233" s="221"/>
      <c r="C1233" s="221"/>
      <c r="D1233" s="221"/>
      <c r="E1233" s="218" t="s">
        <v>206</v>
      </c>
      <c r="F1233" s="52"/>
      <c r="G1233" s="227" t="s">
        <v>471</v>
      </c>
      <c r="H1233" s="52" t="s">
        <v>207</v>
      </c>
      <c r="I1233" s="342"/>
      <c r="J1233" s="342"/>
      <c r="K1233" s="342"/>
      <c r="L1233" s="47"/>
      <c r="M1233" s="47"/>
      <c r="N1233" s="39"/>
      <c r="O1233" s="242"/>
      <c r="S1233" s="25"/>
    </row>
    <row r="1234" spans="1:19" ht="20.100000000000001" hidden="1" customHeight="1" x14ac:dyDescent="0.25">
      <c r="A1234" s="221"/>
      <c r="B1234" s="221"/>
      <c r="C1234" s="221"/>
      <c r="D1234" s="221"/>
      <c r="E1234" s="218"/>
      <c r="F1234" s="52" t="s">
        <v>208</v>
      </c>
      <c r="G1234" s="227" t="s">
        <v>471</v>
      </c>
      <c r="H1234" s="52" t="s">
        <v>207</v>
      </c>
      <c r="I1234" s="342"/>
      <c r="J1234" s="342"/>
      <c r="K1234" s="342"/>
      <c r="L1234" s="47"/>
      <c r="M1234" s="47"/>
      <c r="N1234" s="39"/>
      <c r="O1234" s="242"/>
      <c r="S1234" s="25"/>
    </row>
    <row r="1235" spans="1:19" ht="20.100000000000001" hidden="1" customHeight="1" x14ac:dyDescent="0.25">
      <c r="A1235" s="221"/>
      <c r="B1235" s="221"/>
      <c r="C1235" s="221"/>
      <c r="D1235" s="221">
        <v>3238</v>
      </c>
      <c r="E1235" s="221"/>
      <c r="F1235" s="58"/>
      <c r="G1235" s="227" t="s">
        <v>489</v>
      </c>
      <c r="H1235" s="52" t="s">
        <v>41</v>
      </c>
      <c r="I1235" s="342">
        <f t="shared" ref="I1235:M1236" si="246">I1236</f>
        <v>2750</v>
      </c>
      <c r="J1235" s="342">
        <f t="shared" si="246"/>
        <v>0</v>
      </c>
      <c r="K1235" s="342">
        <f t="shared" si="246"/>
        <v>2750</v>
      </c>
      <c r="L1235" s="47">
        <f t="shared" si="246"/>
        <v>1250</v>
      </c>
      <c r="M1235" s="47">
        <f t="shared" si="246"/>
        <v>1250</v>
      </c>
      <c r="N1235" s="39"/>
      <c r="O1235" s="242"/>
      <c r="S1235" s="25"/>
    </row>
    <row r="1236" spans="1:19" ht="20.100000000000001" hidden="1" customHeight="1" x14ac:dyDescent="0.25">
      <c r="A1236" s="221"/>
      <c r="B1236" s="221"/>
      <c r="C1236" s="221"/>
      <c r="D1236" s="221"/>
      <c r="E1236" s="218" t="s">
        <v>220</v>
      </c>
      <c r="F1236" s="52"/>
      <c r="G1236" s="227" t="s">
        <v>489</v>
      </c>
      <c r="H1236" s="52" t="s">
        <v>221</v>
      </c>
      <c r="I1236" s="342">
        <f t="shared" si="246"/>
        <v>2750</v>
      </c>
      <c r="J1236" s="342">
        <f t="shared" si="246"/>
        <v>0</v>
      </c>
      <c r="K1236" s="342">
        <f t="shared" si="246"/>
        <v>2750</v>
      </c>
      <c r="L1236" s="47">
        <f t="shared" si="246"/>
        <v>1250</v>
      </c>
      <c r="M1236" s="47">
        <f t="shared" si="246"/>
        <v>1250</v>
      </c>
      <c r="N1236" s="39"/>
      <c r="O1236" s="242"/>
      <c r="S1236" s="25"/>
    </row>
    <row r="1237" spans="1:19" ht="20.100000000000001" hidden="1" customHeight="1" x14ac:dyDescent="0.25">
      <c r="A1237" s="221"/>
      <c r="B1237" s="221"/>
      <c r="C1237" s="221"/>
      <c r="D1237" s="221"/>
      <c r="E1237" s="218"/>
      <c r="F1237" s="52" t="s">
        <v>222</v>
      </c>
      <c r="G1237" s="227" t="s">
        <v>489</v>
      </c>
      <c r="H1237" s="52" t="s">
        <v>221</v>
      </c>
      <c r="I1237" s="342">
        <v>2750</v>
      </c>
      <c r="J1237" s="342">
        <f>K1237-I1237</f>
        <v>0</v>
      </c>
      <c r="K1237" s="342">
        <v>2750</v>
      </c>
      <c r="L1237" s="47">
        <v>1250</v>
      </c>
      <c r="M1237" s="47">
        <v>1250</v>
      </c>
      <c r="N1237" s="39"/>
      <c r="O1237" s="242"/>
      <c r="Q1237" s="49"/>
      <c r="S1237" s="25"/>
    </row>
    <row r="1238" spans="1:19" s="239" customFormat="1" ht="20.100000000000001" hidden="1" customHeight="1" x14ac:dyDescent="0.2">
      <c r="A1238" s="221"/>
      <c r="B1238" s="221"/>
      <c r="C1238" s="221"/>
      <c r="D1238" s="114">
        <v>3239</v>
      </c>
      <c r="E1238" s="114"/>
      <c r="F1238" s="114"/>
      <c r="G1238" s="227" t="s">
        <v>489</v>
      </c>
      <c r="H1238" s="52" t="s">
        <v>42</v>
      </c>
      <c r="I1238" s="342">
        <f>I1239</f>
        <v>950</v>
      </c>
      <c r="J1238" s="342">
        <f t="shared" ref="J1238:K1238" si="247">J1239</f>
        <v>0</v>
      </c>
      <c r="K1238" s="342">
        <f t="shared" si="247"/>
        <v>950</v>
      </c>
      <c r="L1238" s="47"/>
      <c r="M1238" s="47"/>
      <c r="N1238" s="39"/>
      <c r="O1238" s="242"/>
      <c r="P1238" s="24"/>
      <c r="Q1238" s="49"/>
      <c r="R1238" s="25"/>
      <c r="S1238" s="25"/>
    </row>
    <row r="1239" spans="1:19" s="239" customFormat="1" ht="20.100000000000001" hidden="1" customHeight="1" x14ac:dyDescent="0.25">
      <c r="A1239" s="221"/>
      <c r="B1239" s="221"/>
      <c r="C1239" s="221"/>
      <c r="D1239" s="221"/>
      <c r="E1239" s="218" t="s">
        <v>226</v>
      </c>
      <c r="F1239" s="52"/>
      <c r="G1239" s="227" t="s">
        <v>489</v>
      </c>
      <c r="H1239" s="52" t="s">
        <v>227</v>
      </c>
      <c r="I1239" s="342">
        <f>I1240</f>
        <v>950</v>
      </c>
      <c r="J1239" s="342">
        <f t="shared" ref="J1239:K1239" si="248">J1240</f>
        <v>0</v>
      </c>
      <c r="K1239" s="342">
        <f t="shared" si="248"/>
        <v>950</v>
      </c>
      <c r="L1239" s="47"/>
      <c r="M1239" s="47"/>
      <c r="N1239" s="39"/>
      <c r="O1239" s="242"/>
      <c r="P1239" s="24"/>
      <c r="Q1239" s="49"/>
      <c r="R1239" s="25"/>
      <c r="S1239" s="25"/>
    </row>
    <row r="1240" spans="1:19" s="239" customFormat="1" ht="20.100000000000001" hidden="1" customHeight="1" x14ac:dyDescent="0.25">
      <c r="A1240" s="221"/>
      <c r="B1240" s="221"/>
      <c r="C1240" s="221"/>
      <c r="D1240" s="221"/>
      <c r="E1240" s="218"/>
      <c r="F1240" s="52" t="s">
        <v>228</v>
      </c>
      <c r="G1240" s="227" t="s">
        <v>489</v>
      </c>
      <c r="H1240" s="52" t="s">
        <v>227</v>
      </c>
      <c r="I1240" s="342">
        <v>950</v>
      </c>
      <c r="J1240" s="342">
        <f>K1240-I1240</f>
        <v>0</v>
      </c>
      <c r="K1240" s="342">
        <v>950</v>
      </c>
      <c r="L1240" s="47"/>
      <c r="M1240" s="47"/>
      <c r="N1240" s="39"/>
      <c r="O1240" s="242"/>
      <c r="P1240" s="24"/>
      <c r="Q1240" s="49"/>
      <c r="R1240" s="25"/>
      <c r="S1240" s="25"/>
    </row>
    <row r="1241" spans="1:19" s="239" customFormat="1" ht="20.100000000000001" customHeight="1" x14ac:dyDescent="0.25">
      <c r="A1241" s="221"/>
      <c r="B1241" s="221"/>
      <c r="C1241" s="219">
        <v>329</v>
      </c>
      <c r="D1241" s="219"/>
      <c r="E1241" s="220"/>
      <c r="F1241" s="57"/>
      <c r="G1241" s="227" t="s">
        <v>489</v>
      </c>
      <c r="H1241" s="57" t="s">
        <v>45</v>
      </c>
      <c r="I1241" s="341">
        <f>I1242</f>
        <v>1100</v>
      </c>
      <c r="J1241" s="341">
        <f t="shared" ref="J1241:K1241" si="249">J1242</f>
        <v>0</v>
      </c>
      <c r="K1241" s="341">
        <f t="shared" si="249"/>
        <v>1100</v>
      </c>
      <c r="L1241" s="47"/>
      <c r="M1241" s="47"/>
      <c r="N1241" s="39"/>
      <c r="O1241" s="242"/>
      <c r="P1241" s="24"/>
      <c r="Q1241" s="49"/>
      <c r="R1241" s="25"/>
      <c r="S1241" s="25"/>
    </row>
    <row r="1242" spans="1:19" s="239" customFormat="1" ht="20.100000000000001" hidden="1" customHeight="1" x14ac:dyDescent="0.25">
      <c r="A1242" s="221"/>
      <c r="B1242" s="221"/>
      <c r="C1242" s="221"/>
      <c r="D1242" s="221">
        <v>3292</v>
      </c>
      <c r="E1242" s="218"/>
      <c r="F1242" s="52"/>
      <c r="G1242" s="227" t="s">
        <v>489</v>
      </c>
      <c r="H1242" s="52" t="s">
        <v>47</v>
      </c>
      <c r="I1242" s="342">
        <f>I1243</f>
        <v>1100</v>
      </c>
      <c r="J1242" s="342">
        <f t="shared" ref="J1242:K1242" si="250">J1243</f>
        <v>0</v>
      </c>
      <c r="K1242" s="342">
        <f t="shared" si="250"/>
        <v>1100</v>
      </c>
      <c r="L1242" s="47"/>
      <c r="M1242" s="47"/>
      <c r="N1242" s="39"/>
      <c r="O1242" s="242"/>
      <c r="P1242" s="24"/>
      <c r="Q1242" s="49"/>
      <c r="R1242" s="25"/>
      <c r="S1242" s="25"/>
    </row>
    <row r="1243" spans="1:19" s="239" customFormat="1" ht="20.100000000000001" hidden="1" customHeight="1" x14ac:dyDescent="0.25">
      <c r="A1243" s="221"/>
      <c r="B1243" s="221"/>
      <c r="C1243" s="221"/>
      <c r="D1243" s="221"/>
      <c r="E1243" s="218" t="s">
        <v>252</v>
      </c>
      <c r="F1243" s="52"/>
      <c r="G1243" s="227" t="s">
        <v>489</v>
      </c>
      <c r="H1243" s="52" t="s">
        <v>253</v>
      </c>
      <c r="I1243" s="342">
        <f>I1244</f>
        <v>1100</v>
      </c>
      <c r="J1243" s="342">
        <f t="shared" ref="J1243:K1243" si="251">J1244</f>
        <v>0</v>
      </c>
      <c r="K1243" s="342">
        <f t="shared" si="251"/>
        <v>1100</v>
      </c>
      <c r="L1243" s="47"/>
      <c r="M1243" s="47"/>
      <c r="N1243" s="39"/>
      <c r="O1243" s="242"/>
      <c r="P1243" s="24"/>
      <c r="Q1243" s="49"/>
      <c r="R1243" s="25"/>
      <c r="S1243" s="25"/>
    </row>
    <row r="1244" spans="1:19" s="239" customFormat="1" ht="20.100000000000001" hidden="1" customHeight="1" x14ac:dyDescent="0.25">
      <c r="A1244" s="221"/>
      <c r="B1244" s="221"/>
      <c r="C1244" s="221"/>
      <c r="D1244" s="221"/>
      <c r="E1244" s="218"/>
      <c r="F1244" s="52" t="s">
        <v>254</v>
      </c>
      <c r="G1244" s="227" t="s">
        <v>489</v>
      </c>
      <c r="H1244" s="52" t="s">
        <v>253</v>
      </c>
      <c r="I1244" s="342">
        <v>1100</v>
      </c>
      <c r="J1244" s="342">
        <f>K1244-I1244</f>
        <v>0</v>
      </c>
      <c r="K1244" s="342">
        <v>1100</v>
      </c>
      <c r="L1244" s="47"/>
      <c r="M1244" s="47"/>
      <c r="N1244" s="39"/>
      <c r="O1244" s="242"/>
      <c r="P1244" s="24"/>
      <c r="Q1244" s="49"/>
      <c r="R1244" s="25"/>
      <c r="S1244" s="25"/>
    </row>
    <row r="1245" spans="1:19" ht="20.100000000000001" hidden="1" customHeight="1" x14ac:dyDescent="0.25">
      <c r="A1245" s="274"/>
      <c r="B1245" s="274"/>
      <c r="C1245" s="274"/>
      <c r="D1245" s="274"/>
      <c r="E1245" s="274"/>
      <c r="F1245" s="275"/>
      <c r="G1245" s="275"/>
      <c r="H1245" s="275" t="s">
        <v>370</v>
      </c>
      <c r="I1245" s="347"/>
      <c r="J1245" s="347"/>
      <c r="K1245" s="347"/>
      <c r="L1245" s="47"/>
      <c r="M1245" s="47"/>
      <c r="N1245" s="39"/>
      <c r="O1245" s="242"/>
      <c r="Q1245" s="49"/>
      <c r="S1245" s="25"/>
    </row>
    <row r="1246" spans="1:19" ht="20.100000000000001" hidden="1" customHeight="1" x14ac:dyDescent="0.25">
      <c r="A1246" s="219"/>
      <c r="B1246" s="219"/>
      <c r="C1246" s="219"/>
      <c r="D1246" s="219"/>
      <c r="E1246" s="219"/>
      <c r="F1246" s="56"/>
      <c r="G1246" s="56"/>
      <c r="H1246" s="57" t="s">
        <v>290</v>
      </c>
      <c r="I1246" s="342"/>
      <c r="J1246" s="342"/>
      <c r="K1246" s="342"/>
      <c r="L1246" s="47"/>
      <c r="M1246" s="47"/>
      <c r="N1246" s="39"/>
      <c r="O1246" s="242"/>
      <c r="Q1246" s="49"/>
      <c r="S1246" s="25"/>
    </row>
    <row r="1247" spans="1:19" ht="20.100000000000001" hidden="1" customHeight="1" x14ac:dyDescent="0.25">
      <c r="A1247" s="219">
        <v>3</v>
      </c>
      <c r="B1247" s="219"/>
      <c r="C1247" s="219"/>
      <c r="D1247" s="219"/>
      <c r="E1247" s="219"/>
      <c r="F1247" s="56"/>
      <c r="G1247" s="227">
        <v>31</v>
      </c>
      <c r="H1247" s="57" t="s">
        <v>82</v>
      </c>
      <c r="I1247" s="341">
        <f>I1248+I1267</f>
        <v>0</v>
      </c>
      <c r="J1247" s="341">
        <f>J1248+J1267</f>
        <v>0</v>
      </c>
      <c r="K1247" s="341">
        <f>K1248+K1267</f>
        <v>0</v>
      </c>
      <c r="L1247" s="47"/>
      <c r="M1247" s="47"/>
      <c r="N1247" s="39"/>
      <c r="O1247" s="242"/>
      <c r="Q1247" s="49"/>
      <c r="S1247" s="25"/>
    </row>
    <row r="1248" spans="1:19" ht="20.100000000000001" hidden="1" customHeight="1" x14ac:dyDescent="0.25">
      <c r="A1248" s="219"/>
      <c r="B1248" s="219">
        <v>31</v>
      </c>
      <c r="C1248" s="219"/>
      <c r="D1248" s="219"/>
      <c r="E1248" s="219"/>
      <c r="F1248" s="56"/>
      <c r="G1248" s="227">
        <v>31</v>
      </c>
      <c r="H1248" s="57" t="s">
        <v>13</v>
      </c>
      <c r="I1248" s="341">
        <f>I1249+I1258</f>
        <v>0</v>
      </c>
      <c r="J1248" s="341">
        <f>J1249+J1258</f>
        <v>0</v>
      </c>
      <c r="K1248" s="341">
        <f>K1249+K1258</f>
        <v>0</v>
      </c>
      <c r="L1248" s="47"/>
      <c r="M1248" s="47"/>
      <c r="N1248" s="39"/>
      <c r="O1248" s="242"/>
      <c r="Q1248" s="49"/>
      <c r="S1248" s="25"/>
    </row>
    <row r="1249" spans="1:19" ht="20.100000000000001" hidden="1" customHeight="1" x14ac:dyDescent="0.25">
      <c r="A1249" s="219"/>
      <c r="B1249" s="219"/>
      <c r="C1249" s="219">
        <v>311</v>
      </c>
      <c r="D1249" s="219"/>
      <c r="E1249" s="219"/>
      <c r="F1249" s="56"/>
      <c r="G1249" s="227">
        <v>31</v>
      </c>
      <c r="H1249" s="57" t="s">
        <v>14</v>
      </c>
      <c r="I1249" s="341">
        <f>I1250+I1253</f>
        <v>0</v>
      </c>
      <c r="J1249" s="341">
        <f>J1250+J1253</f>
        <v>0</v>
      </c>
      <c r="K1249" s="341">
        <f>K1250+K1253</f>
        <v>0</v>
      </c>
      <c r="L1249" s="47"/>
      <c r="M1249" s="47"/>
      <c r="N1249" s="39"/>
      <c r="O1249" s="242"/>
      <c r="Q1249" s="49"/>
      <c r="S1249" s="25"/>
    </row>
    <row r="1250" spans="1:19" ht="20.100000000000001" hidden="1" customHeight="1" x14ac:dyDescent="0.25">
      <c r="A1250" s="221"/>
      <c r="B1250" s="221"/>
      <c r="C1250" s="221"/>
      <c r="D1250" s="221">
        <v>3111</v>
      </c>
      <c r="E1250" s="221"/>
      <c r="F1250" s="58"/>
      <c r="G1250" s="227">
        <v>31</v>
      </c>
      <c r="H1250" s="52" t="s">
        <v>15</v>
      </c>
      <c r="I1250" s="342">
        <f t="shared" ref="I1250:K1251" si="252">I1251</f>
        <v>0</v>
      </c>
      <c r="J1250" s="342">
        <f t="shared" si="252"/>
        <v>0</v>
      </c>
      <c r="K1250" s="342">
        <f t="shared" si="252"/>
        <v>0</v>
      </c>
      <c r="L1250" s="47"/>
      <c r="M1250" s="47"/>
      <c r="N1250" s="39"/>
      <c r="O1250" s="242"/>
      <c r="Q1250" s="49"/>
      <c r="S1250" s="25"/>
    </row>
    <row r="1251" spans="1:19" ht="20.100000000000001" hidden="1" customHeight="1" x14ac:dyDescent="0.25">
      <c r="A1251" s="221"/>
      <c r="B1251" s="221"/>
      <c r="C1251" s="221"/>
      <c r="D1251" s="221"/>
      <c r="E1251" s="218" t="s">
        <v>291</v>
      </c>
      <c r="F1251" s="52"/>
      <c r="G1251" s="227">
        <v>31</v>
      </c>
      <c r="H1251" s="52" t="s">
        <v>292</v>
      </c>
      <c r="I1251" s="342">
        <f t="shared" si="252"/>
        <v>0</v>
      </c>
      <c r="J1251" s="342">
        <f t="shared" si="252"/>
        <v>0</v>
      </c>
      <c r="K1251" s="342">
        <f t="shared" si="252"/>
        <v>0</v>
      </c>
      <c r="L1251" s="47"/>
      <c r="M1251" s="47"/>
      <c r="N1251" s="39"/>
      <c r="O1251" s="242"/>
      <c r="Q1251" s="49"/>
      <c r="S1251" s="25"/>
    </row>
    <row r="1252" spans="1:19" ht="20.100000000000001" hidden="1" customHeight="1" x14ac:dyDescent="0.25">
      <c r="A1252" s="221"/>
      <c r="B1252" s="221"/>
      <c r="C1252" s="221"/>
      <c r="D1252" s="221"/>
      <c r="E1252" s="218"/>
      <c r="F1252" s="52" t="s">
        <v>293</v>
      </c>
      <c r="G1252" s="227">
        <v>31</v>
      </c>
      <c r="H1252" s="52" t="s">
        <v>292</v>
      </c>
      <c r="I1252" s="342">
        <v>0</v>
      </c>
      <c r="J1252" s="342">
        <f>K1252-I1252</f>
        <v>0</v>
      </c>
      <c r="K1252" s="342">
        <v>0</v>
      </c>
      <c r="L1252" s="47"/>
      <c r="M1252" s="47"/>
      <c r="N1252" s="39"/>
      <c r="O1252" s="242"/>
      <c r="Q1252" s="49"/>
      <c r="S1252" s="25"/>
    </row>
    <row r="1253" spans="1:19" ht="20.100000000000001" hidden="1" customHeight="1" x14ac:dyDescent="0.25">
      <c r="A1253" s="221"/>
      <c r="B1253" s="221"/>
      <c r="C1253" s="221"/>
      <c r="D1253" s="221">
        <v>3114</v>
      </c>
      <c r="E1253" s="221"/>
      <c r="F1253" s="58"/>
      <c r="G1253" s="227">
        <v>31</v>
      </c>
      <c r="H1253" s="52" t="s">
        <v>17</v>
      </c>
      <c r="I1253" s="342">
        <f t="shared" ref="I1253:K1254" si="253">I1254</f>
        <v>0</v>
      </c>
      <c r="J1253" s="342">
        <f t="shared" si="253"/>
        <v>0</v>
      </c>
      <c r="K1253" s="342">
        <f t="shared" si="253"/>
        <v>0</v>
      </c>
      <c r="L1253" s="47"/>
      <c r="M1253" s="47"/>
      <c r="N1253" s="39"/>
      <c r="O1253" s="242"/>
      <c r="Q1253" s="49"/>
      <c r="S1253" s="25"/>
    </row>
    <row r="1254" spans="1:19" ht="20.100000000000001" hidden="1" customHeight="1" x14ac:dyDescent="0.25">
      <c r="A1254" s="221"/>
      <c r="B1254" s="221"/>
      <c r="C1254" s="221"/>
      <c r="D1254" s="221"/>
      <c r="E1254" s="218" t="s">
        <v>297</v>
      </c>
      <c r="F1254" s="52"/>
      <c r="G1254" s="227">
        <v>31</v>
      </c>
      <c r="H1254" s="52" t="s">
        <v>17</v>
      </c>
      <c r="I1254" s="342">
        <f t="shared" si="253"/>
        <v>0</v>
      </c>
      <c r="J1254" s="342">
        <f t="shared" si="253"/>
        <v>0</v>
      </c>
      <c r="K1254" s="342">
        <f t="shared" si="253"/>
        <v>0</v>
      </c>
      <c r="L1254" s="47"/>
      <c r="M1254" s="47"/>
      <c r="N1254" s="39"/>
      <c r="O1254" s="242"/>
      <c r="Q1254" s="49"/>
      <c r="S1254" s="25"/>
    </row>
    <row r="1255" spans="1:19" ht="20.100000000000001" hidden="1" customHeight="1" x14ac:dyDescent="0.25">
      <c r="A1255" s="221"/>
      <c r="B1255" s="221"/>
      <c r="C1255" s="221"/>
      <c r="D1255" s="221"/>
      <c r="E1255" s="218"/>
      <c r="F1255" s="52" t="s">
        <v>298</v>
      </c>
      <c r="G1255" s="227">
        <v>31</v>
      </c>
      <c r="H1255" s="52" t="s">
        <v>17</v>
      </c>
      <c r="I1255" s="342">
        <v>0</v>
      </c>
      <c r="J1255" s="342">
        <f>K1255-I1255</f>
        <v>0</v>
      </c>
      <c r="K1255" s="342">
        <v>0</v>
      </c>
      <c r="L1255" s="47"/>
      <c r="M1255" s="47"/>
      <c r="N1255" s="39"/>
      <c r="O1255" s="242"/>
      <c r="Q1255" s="49"/>
      <c r="S1255" s="25"/>
    </row>
    <row r="1256" spans="1:19" ht="20.100000000000001" hidden="1" customHeight="1" x14ac:dyDescent="0.25">
      <c r="A1256" s="219"/>
      <c r="B1256" s="219"/>
      <c r="C1256" s="219">
        <v>312</v>
      </c>
      <c r="D1256" s="219"/>
      <c r="E1256" s="220"/>
      <c r="F1256" s="57"/>
      <c r="G1256" s="227">
        <v>31</v>
      </c>
      <c r="H1256" s="57" t="s">
        <v>18</v>
      </c>
      <c r="I1256" s="342">
        <f>I1257</f>
        <v>0</v>
      </c>
      <c r="J1256" s="342">
        <f>J1257</f>
        <v>0</v>
      </c>
      <c r="K1256" s="342">
        <f>K1257</f>
        <v>0</v>
      </c>
      <c r="L1256" s="47"/>
      <c r="M1256" s="47"/>
      <c r="N1256" s="39"/>
      <c r="O1256" s="242"/>
      <c r="Q1256" s="49"/>
      <c r="S1256" s="25"/>
    </row>
    <row r="1257" spans="1:19" ht="20.100000000000001" hidden="1" customHeight="1" x14ac:dyDescent="0.25">
      <c r="A1257" s="221"/>
      <c r="B1257" s="221"/>
      <c r="C1257" s="221"/>
      <c r="D1257" s="221">
        <v>3121</v>
      </c>
      <c r="E1257" s="218"/>
      <c r="F1257" s="52"/>
      <c r="G1257" s="227">
        <v>31</v>
      </c>
      <c r="H1257" s="52" t="s">
        <v>18</v>
      </c>
      <c r="I1257" s="342">
        <v>0</v>
      </c>
      <c r="J1257" s="342">
        <v>0</v>
      </c>
      <c r="K1257" s="342">
        <v>0</v>
      </c>
      <c r="L1257" s="47"/>
      <c r="M1257" s="47"/>
      <c r="N1257" s="39"/>
      <c r="O1257" s="242"/>
      <c r="Q1257" s="49"/>
      <c r="S1257" s="25"/>
    </row>
    <row r="1258" spans="1:19" ht="20.100000000000001" hidden="1" customHeight="1" x14ac:dyDescent="0.25">
      <c r="A1258" s="219"/>
      <c r="B1258" s="219"/>
      <c r="C1258" s="219">
        <v>313</v>
      </c>
      <c r="D1258" s="219"/>
      <c r="E1258" s="219"/>
      <c r="F1258" s="56"/>
      <c r="G1258" s="227">
        <v>31</v>
      </c>
      <c r="H1258" s="57" t="s">
        <v>101</v>
      </c>
      <c r="I1258" s="341">
        <f>I1259+I1264</f>
        <v>0</v>
      </c>
      <c r="J1258" s="341">
        <f>J1259+J1264</f>
        <v>0</v>
      </c>
      <c r="K1258" s="341">
        <f>K1259+K1264</f>
        <v>0</v>
      </c>
      <c r="L1258" s="47"/>
      <c r="M1258" s="47"/>
      <c r="N1258" s="39"/>
      <c r="O1258" s="242"/>
      <c r="Q1258" s="49"/>
      <c r="S1258" s="25"/>
    </row>
    <row r="1259" spans="1:19" ht="20.100000000000001" hidden="1" customHeight="1" x14ac:dyDescent="0.25">
      <c r="A1259" s="221"/>
      <c r="B1259" s="221"/>
      <c r="C1259" s="221"/>
      <c r="D1259" s="221">
        <v>3132</v>
      </c>
      <c r="E1259" s="221"/>
      <c r="F1259" s="58"/>
      <c r="G1259" s="227">
        <v>31</v>
      </c>
      <c r="H1259" s="52" t="s">
        <v>20</v>
      </c>
      <c r="I1259" s="342">
        <f>I1260+I1262</f>
        <v>0</v>
      </c>
      <c r="J1259" s="342">
        <f>J1260+J1262</f>
        <v>0</v>
      </c>
      <c r="K1259" s="342">
        <f>K1260+K1262</f>
        <v>0</v>
      </c>
      <c r="L1259" s="47"/>
      <c r="M1259" s="47"/>
      <c r="N1259" s="39"/>
      <c r="O1259" s="242"/>
      <c r="Q1259" s="49"/>
      <c r="S1259" s="25"/>
    </row>
    <row r="1260" spans="1:19" ht="20.100000000000001" hidden="1" customHeight="1" x14ac:dyDescent="0.25">
      <c r="A1260" s="221"/>
      <c r="B1260" s="221"/>
      <c r="C1260" s="221"/>
      <c r="D1260" s="221"/>
      <c r="E1260" s="218" t="s">
        <v>302</v>
      </c>
      <c r="F1260" s="52"/>
      <c r="G1260" s="227">
        <v>31</v>
      </c>
      <c r="H1260" s="52" t="s">
        <v>20</v>
      </c>
      <c r="I1260" s="342">
        <f>I1261</f>
        <v>0</v>
      </c>
      <c r="J1260" s="342">
        <f>J1261</f>
        <v>0</v>
      </c>
      <c r="K1260" s="342">
        <f>K1261</f>
        <v>0</v>
      </c>
      <c r="L1260" s="47"/>
      <c r="M1260" s="47"/>
      <c r="N1260" s="39"/>
      <c r="O1260" s="242"/>
      <c r="Q1260" s="49"/>
      <c r="S1260" s="25"/>
    </row>
    <row r="1261" spans="1:19" ht="20.100000000000001" hidden="1" customHeight="1" x14ac:dyDescent="0.25">
      <c r="A1261" s="221"/>
      <c r="B1261" s="221"/>
      <c r="C1261" s="221"/>
      <c r="D1261" s="221"/>
      <c r="E1261" s="218"/>
      <c r="F1261" s="52" t="s">
        <v>303</v>
      </c>
      <c r="G1261" s="227">
        <v>31</v>
      </c>
      <c r="H1261" s="52" t="s">
        <v>20</v>
      </c>
      <c r="I1261" s="342">
        <v>0</v>
      </c>
      <c r="J1261" s="342">
        <f>K1261-I1261</f>
        <v>0</v>
      </c>
      <c r="K1261" s="342">
        <v>0</v>
      </c>
      <c r="L1261" s="47"/>
      <c r="M1261" s="47"/>
      <c r="N1261" s="39"/>
      <c r="O1261" s="242"/>
      <c r="Q1261" s="49"/>
      <c r="S1261" s="25"/>
    </row>
    <row r="1262" spans="1:19" ht="30" hidden="1" customHeight="1" x14ac:dyDescent="0.25">
      <c r="A1262" s="221"/>
      <c r="B1262" s="221"/>
      <c r="C1262" s="221"/>
      <c r="D1262" s="221"/>
      <c r="E1262" s="218" t="s">
        <v>304</v>
      </c>
      <c r="F1262" s="52"/>
      <c r="G1262" s="227">
        <v>31</v>
      </c>
      <c r="H1262" s="52" t="s">
        <v>102</v>
      </c>
      <c r="I1262" s="342">
        <f>I1263</f>
        <v>0</v>
      </c>
      <c r="J1262" s="342">
        <f>J1263</f>
        <v>0</v>
      </c>
      <c r="K1262" s="342">
        <f>K1263</f>
        <v>0</v>
      </c>
      <c r="L1262" s="47"/>
      <c r="M1262" s="47"/>
      <c r="N1262" s="39"/>
      <c r="O1262" s="242"/>
      <c r="Q1262" s="49"/>
      <c r="S1262" s="25"/>
    </row>
    <row r="1263" spans="1:19" ht="30" hidden="1" customHeight="1" x14ac:dyDescent="0.25">
      <c r="A1263" s="221"/>
      <c r="B1263" s="221"/>
      <c r="C1263" s="221"/>
      <c r="D1263" s="221"/>
      <c r="E1263" s="218"/>
      <c r="F1263" s="52" t="s">
        <v>305</v>
      </c>
      <c r="G1263" s="227">
        <v>31</v>
      </c>
      <c r="H1263" s="52" t="s">
        <v>102</v>
      </c>
      <c r="I1263" s="342">
        <v>0</v>
      </c>
      <c r="J1263" s="342">
        <f>K1263-I1263</f>
        <v>0</v>
      </c>
      <c r="K1263" s="342">
        <v>0</v>
      </c>
      <c r="L1263" s="47"/>
      <c r="M1263" s="47"/>
      <c r="N1263" s="39"/>
      <c r="O1263" s="242"/>
      <c r="Q1263" s="49"/>
      <c r="S1263" s="25"/>
    </row>
    <row r="1264" spans="1:19" ht="30" hidden="1" customHeight="1" x14ac:dyDescent="0.25">
      <c r="A1264" s="221"/>
      <c r="B1264" s="221"/>
      <c r="C1264" s="221"/>
      <c r="D1264" s="221">
        <v>3133</v>
      </c>
      <c r="E1264" s="221"/>
      <c r="F1264" s="58"/>
      <c r="G1264" s="227">
        <v>31</v>
      </c>
      <c r="H1264" s="52" t="s">
        <v>21</v>
      </c>
      <c r="I1264" s="342">
        <f t="shared" ref="I1264:K1265" si="254">I1265</f>
        <v>0</v>
      </c>
      <c r="J1264" s="342">
        <f t="shared" si="254"/>
        <v>0</v>
      </c>
      <c r="K1264" s="342">
        <f t="shared" si="254"/>
        <v>0</v>
      </c>
      <c r="L1264" s="47"/>
      <c r="M1264" s="47"/>
      <c r="N1264" s="39"/>
      <c r="O1264" s="242"/>
      <c r="Q1264" s="49"/>
      <c r="S1264" s="25"/>
    </row>
    <row r="1265" spans="1:19" ht="30" hidden="1" customHeight="1" x14ac:dyDescent="0.25">
      <c r="A1265" s="221"/>
      <c r="B1265" s="221"/>
      <c r="C1265" s="221"/>
      <c r="D1265" s="221"/>
      <c r="E1265" s="218" t="s">
        <v>306</v>
      </c>
      <c r="F1265" s="52"/>
      <c r="G1265" s="227">
        <v>31</v>
      </c>
      <c r="H1265" s="52" t="s">
        <v>21</v>
      </c>
      <c r="I1265" s="342">
        <f t="shared" si="254"/>
        <v>0</v>
      </c>
      <c r="J1265" s="342">
        <f t="shared" si="254"/>
        <v>0</v>
      </c>
      <c r="K1265" s="342">
        <f t="shared" si="254"/>
        <v>0</v>
      </c>
      <c r="L1265" s="47"/>
      <c r="M1265" s="47"/>
      <c r="N1265" s="39"/>
      <c r="O1265" s="242"/>
      <c r="Q1265" s="49"/>
      <c r="S1265" s="25"/>
    </row>
    <row r="1266" spans="1:19" ht="30" hidden="1" customHeight="1" x14ac:dyDescent="0.25">
      <c r="A1266" s="221"/>
      <c r="B1266" s="221"/>
      <c r="C1266" s="221"/>
      <c r="D1266" s="221"/>
      <c r="E1266" s="218"/>
      <c r="F1266" s="52" t="s">
        <v>307</v>
      </c>
      <c r="G1266" s="227">
        <v>31</v>
      </c>
      <c r="H1266" s="52" t="s">
        <v>21</v>
      </c>
      <c r="I1266" s="342">
        <v>0</v>
      </c>
      <c r="J1266" s="342">
        <f>K1266-I1266</f>
        <v>0</v>
      </c>
      <c r="K1266" s="342">
        <v>0</v>
      </c>
      <c r="L1266" s="47"/>
      <c r="M1266" s="47"/>
      <c r="N1266" s="39"/>
      <c r="O1266" s="242"/>
      <c r="Q1266" s="49"/>
      <c r="S1266" s="25"/>
    </row>
    <row r="1267" spans="1:19" ht="20.100000000000001" hidden="1" customHeight="1" x14ac:dyDescent="0.25">
      <c r="A1267" s="219"/>
      <c r="B1267" s="219">
        <v>32</v>
      </c>
      <c r="C1267" s="219"/>
      <c r="D1267" s="219"/>
      <c r="E1267" s="219"/>
      <c r="F1267" s="56"/>
      <c r="G1267" s="227">
        <v>31</v>
      </c>
      <c r="H1267" s="57" t="s">
        <v>22</v>
      </c>
      <c r="I1267" s="341">
        <f>I1268+I1284+I1308</f>
        <v>0</v>
      </c>
      <c r="J1267" s="341">
        <f>J1268+J1284+J1308</f>
        <v>0</v>
      </c>
      <c r="K1267" s="341">
        <f>K1268+K1284+K1308</f>
        <v>0</v>
      </c>
      <c r="L1267" s="47"/>
      <c r="M1267" s="47"/>
      <c r="N1267" s="39"/>
      <c r="O1267" s="242"/>
      <c r="Q1267" s="49"/>
      <c r="S1267" s="25"/>
    </row>
    <row r="1268" spans="1:19" ht="20.100000000000001" hidden="1" customHeight="1" x14ac:dyDescent="0.25">
      <c r="A1268" s="219"/>
      <c r="B1268" s="219"/>
      <c r="C1268" s="219">
        <v>321</v>
      </c>
      <c r="D1268" s="219"/>
      <c r="E1268" s="219"/>
      <c r="F1268" s="56"/>
      <c r="G1268" s="227">
        <v>31</v>
      </c>
      <c r="H1268" s="57" t="s">
        <v>23</v>
      </c>
      <c r="I1268" s="341">
        <f>I1269+I1278</f>
        <v>0</v>
      </c>
      <c r="J1268" s="341">
        <f>J1269+J1278</f>
        <v>0</v>
      </c>
      <c r="K1268" s="341">
        <f>K1269+K1278</f>
        <v>0</v>
      </c>
      <c r="L1268" s="47"/>
      <c r="M1268" s="47"/>
      <c r="N1268" s="39"/>
      <c r="O1268" s="242"/>
      <c r="Q1268" s="49"/>
      <c r="S1268" s="25"/>
    </row>
    <row r="1269" spans="1:19" ht="20.100000000000001" hidden="1" customHeight="1" x14ac:dyDescent="0.25">
      <c r="A1269" s="221"/>
      <c r="B1269" s="221"/>
      <c r="C1269" s="221"/>
      <c r="D1269" s="221">
        <v>3211</v>
      </c>
      <c r="E1269" s="221"/>
      <c r="F1269" s="58"/>
      <c r="G1269" s="227">
        <v>31</v>
      </c>
      <c r="H1269" s="52" t="s">
        <v>24</v>
      </c>
      <c r="I1269" s="342">
        <f t="shared" ref="I1269:K1270" si="255">I1270</f>
        <v>0</v>
      </c>
      <c r="J1269" s="342">
        <f t="shared" si="255"/>
        <v>0</v>
      </c>
      <c r="K1269" s="342">
        <f t="shared" si="255"/>
        <v>0</v>
      </c>
      <c r="L1269" s="47"/>
      <c r="M1269" s="47"/>
      <c r="N1269" s="39"/>
      <c r="O1269" s="242"/>
      <c r="Q1269" s="49"/>
      <c r="S1269" s="25"/>
    </row>
    <row r="1270" spans="1:19" ht="20.100000000000001" hidden="1" customHeight="1" x14ac:dyDescent="0.25">
      <c r="A1270" s="221"/>
      <c r="B1270" s="221"/>
      <c r="C1270" s="221"/>
      <c r="D1270" s="221"/>
      <c r="E1270" s="218" t="s">
        <v>308</v>
      </c>
      <c r="F1270" s="52"/>
      <c r="G1270" s="227">
        <v>31</v>
      </c>
      <c r="H1270" s="52" t="s">
        <v>103</v>
      </c>
      <c r="I1270" s="342">
        <f t="shared" si="255"/>
        <v>0</v>
      </c>
      <c r="J1270" s="342">
        <f t="shared" si="255"/>
        <v>0</v>
      </c>
      <c r="K1270" s="342">
        <f t="shared" si="255"/>
        <v>0</v>
      </c>
      <c r="L1270" s="47"/>
      <c r="M1270" s="47"/>
      <c r="N1270" s="39"/>
      <c r="O1270" s="242"/>
      <c r="Q1270" s="49"/>
      <c r="S1270" s="25"/>
    </row>
    <row r="1271" spans="1:19" ht="20.100000000000001" hidden="1" customHeight="1" x14ac:dyDescent="0.25">
      <c r="A1271" s="221"/>
      <c r="B1271" s="221"/>
      <c r="C1271" s="221"/>
      <c r="D1271" s="221"/>
      <c r="E1271" s="218"/>
      <c r="F1271" s="52" t="s">
        <v>309</v>
      </c>
      <c r="G1271" s="227">
        <v>31</v>
      </c>
      <c r="H1271" s="52" t="s">
        <v>103</v>
      </c>
      <c r="I1271" s="342">
        <v>0</v>
      </c>
      <c r="J1271" s="342">
        <f>K1271-I1271</f>
        <v>0</v>
      </c>
      <c r="K1271" s="342">
        <v>0</v>
      </c>
      <c r="L1271" s="47"/>
      <c r="M1271" s="47"/>
      <c r="N1271" s="39"/>
      <c r="O1271" s="242"/>
      <c r="Q1271" s="49"/>
      <c r="S1271" s="25"/>
    </row>
    <row r="1272" spans="1:19" ht="20.100000000000001" hidden="1" customHeight="1" x14ac:dyDescent="0.25">
      <c r="A1272" s="221"/>
      <c r="B1272" s="221"/>
      <c r="C1272" s="221"/>
      <c r="D1272" s="221"/>
      <c r="E1272" s="218" t="s">
        <v>310</v>
      </c>
      <c r="F1272" s="52"/>
      <c r="G1272" s="227">
        <v>31</v>
      </c>
      <c r="H1272" s="52" t="s">
        <v>104</v>
      </c>
      <c r="I1272" s="342"/>
      <c r="J1272" s="342"/>
      <c r="K1272" s="342"/>
      <c r="L1272" s="47"/>
      <c r="M1272" s="47"/>
      <c r="N1272" s="39"/>
      <c r="O1272" s="242"/>
      <c r="Q1272" s="49"/>
      <c r="S1272" s="25"/>
    </row>
    <row r="1273" spans="1:19" ht="20.100000000000001" hidden="1" customHeight="1" x14ac:dyDescent="0.25">
      <c r="A1273" s="221"/>
      <c r="B1273" s="221"/>
      <c r="C1273" s="221"/>
      <c r="D1273" s="221"/>
      <c r="E1273" s="218"/>
      <c r="F1273" s="52" t="s">
        <v>311</v>
      </c>
      <c r="G1273" s="227">
        <v>31</v>
      </c>
      <c r="H1273" s="52" t="s">
        <v>104</v>
      </c>
      <c r="I1273" s="342"/>
      <c r="J1273" s="342"/>
      <c r="K1273" s="342"/>
      <c r="L1273" s="47"/>
      <c r="M1273" s="47"/>
      <c r="N1273" s="39"/>
      <c r="O1273" s="242"/>
      <c r="Q1273" s="49"/>
      <c r="S1273" s="25"/>
    </row>
    <row r="1274" spans="1:19" ht="20.100000000000001" hidden="1" customHeight="1" x14ac:dyDescent="0.25">
      <c r="A1274" s="221"/>
      <c r="B1274" s="221"/>
      <c r="C1274" s="221"/>
      <c r="D1274" s="221"/>
      <c r="E1274" s="218" t="s">
        <v>312</v>
      </c>
      <c r="F1274" s="52"/>
      <c r="G1274" s="227">
        <v>31</v>
      </c>
      <c r="H1274" s="52" t="s">
        <v>357</v>
      </c>
      <c r="I1274" s="342"/>
      <c r="J1274" s="342"/>
      <c r="K1274" s="342"/>
      <c r="L1274" s="47"/>
      <c r="M1274" s="47"/>
      <c r="N1274" s="39"/>
      <c r="O1274" s="242"/>
      <c r="Q1274" s="49"/>
      <c r="S1274" s="25"/>
    </row>
    <row r="1275" spans="1:19" ht="20.100000000000001" hidden="1" customHeight="1" x14ac:dyDescent="0.25">
      <c r="A1275" s="221"/>
      <c r="B1275" s="221"/>
      <c r="C1275" s="221"/>
      <c r="D1275" s="221"/>
      <c r="E1275" s="218"/>
      <c r="F1275" s="52" t="s">
        <v>313</v>
      </c>
      <c r="G1275" s="227">
        <v>31</v>
      </c>
      <c r="H1275" s="52" t="s">
        <v>357</v>
      </c>
      <c r="I1275" s="342"/>
      <c r="J1275" s="342"/>
      <c r="K1275" s="342"/>
      <c r="L1275" s="47"/>
      <c r="M1275" s="47"/>
      <c r="N1275" s="39"/>
      <c r="O1275" s="242"/>
      <c r="Q1275" s="49"/>
      <c r="S1275" s="25"/>
    </row>
    <row r="1276" spans="1:19" ht="20.100000000000001" hidden="1" customHeight="1" x14ac:dyDescent="0.25">
      <c r="A1276" s="221"/>
      <c r="B1276" s="221"/>
      <c r="C1276" s="221"/>
      <c r="D1276" s="221"/>
      <c r="E1276" s="218" t="s">
        <v>314</v>
      </c>
      <c r="F1276" s="52"/>
      <c r="G1276" s="227">
        <v>31</v>
      </c>
      <c r="H1276" s="52" t="s">
        <v>106</v>
      </c>
      <c r="I1276" s="342"/>
      <c r="J1276" s="342"/>
      <c r="K1276" s="342"/>
      <c r="L1276" s="47"/>
      <c r="M1276" s="47"/>
      <c r="N1276" s="39"/>
      <c r="O1276" s="242"/>
      <c r="Q1276" s="49"/>
      <c r="S1276" s="25"/>
    </row>
    <row r="1277" spans="1:19" ht="20.100000000000001" hidden="1" customHeight="1" x14ac:dyDescent="0.25">
      <c r="A1277" s="221"/>
      <c r="B1277" s="221"/>
      <c r="C1277" s="221"/>
      <c r="D1277" s="221"/>
      <c r="E1277" s="218"/>
      <c r="F1277" s="52" t="s">
        <v>315</v>
      </c>
      <c r="G1277" s="227">
        <v>31</v>
      </c>
      <c r="H1277" s="52" t="s">
        <v>106</v>
      </c>
      <c r="I1277" s="342"/>
      <c r="J1277" s="342"/>
      <c r="K1277" s="342"/>
      <c r="L1277" s="47"/>
      <c r="M1277" s="47"/>
      <c r="N1277" s="39"/>
      <c r="O1277" s="242"/>
      <c r="Q1277" s="49"/>
      <c r="S1277" s="25"/>
    </row>
    <row r="1278" spans="1:19" ht="20.100000000000001" hidden="1" customHeight="1" x14ac:dyDescent="0.25">
      <c r="A1278" s="221"/>
      <c r="B1278" s="221"/>
      <c r="C1278" s="221"/>
      <c r="D1278" s="221">
        <v>3213</v>
      </c>
      <c r="E1278" s="221"/>
      <c r="F1278" s="58"/>
      <c r="G1278" s="227">
        <v>31</v>
      </c>
      <c r="H1278" s="52" t="s">
        <v>26</v>
      </c>
      <c r="I1278" s="342">
        <f t="shared" ref="I1278:K1279" si="256">I1279</f>
        <v>0</v>
      </c>
      <c r="J1278" s="342">
        <f t="shared" si="256"/>
        <v>0</v>
      </c>
      <c r="K1278" s="342">
        <f t="shared" si="256"/>
        <v>0</v>
      </c>
      <c r="L1278" s="47"/>
      <c r="M1278" s="47"/>
      <c r="N1278" s="39"/>
      <c r="O1278" s="242"/>
      <c r="Q1278" s="49"/>
      <c r="S1278" s="25"/>
    </row>
    <row r="1279" spans="1:19" ht="20.100000000000001" hidden="1" customHeight="1" x14ac:dyDescent="0.25">
      <c r="A1279" s="221"/>
      <c r="B1279" s="221"/>
      <c r="C1279" s="221"/>
      <c r="D1279" s="221"/>
      <c r="E1279" s="218" t="s">
        <v>109</v>
      </c>
      <c r="F1279" s="52"/>
      <c r="G1279" s="227">
        <v>31</v>
      </c>
      <c r="H1279" s="52" t="s">
        <v>110</v>
      </c>
      <c r="I1279" s="342">
        <f t="shared" si="256"/>
        <v>0</v>
      </c>
      <c r="J1279" s="342">
        <f t="shared" si="256"/>
        <v>0</v>
      </c>
      <c r="K1279" s="342">
        <f t="shared" si="256"/>
        <v>0</v>
      </c>
      <c r="L1279" s="47"/>
      <c r="M1279" s="47"/>
      <c r="N1279" s="39"/>
      <c r="O1279" s="242"/>
      <c r="Q1279" s="49"/>
      <c r="S1279" s="25"/>
    </row>
    <row r="1280" spans="1:19" ht="20.100000000000001" hidden="1" customHeight="1" x14ac:dyDescent="0.25">
      <c r="A1280" s="221"/>
      <c r="B1280" s="221"/>
      <c r="C1280" s="221"/>
      <c r="D1280" s="221"/>
      <c r="E1280" s="218"/>
      <c r="F1280" s="52" t="s">
        <v>111</v>
      </c>
      <c r="G1280" s="227">
        <v>31</v>
      </c>
      <c r="H1280" s="52" t="s">
        <v>321</v>
      </c>
      <c r="I1280" s="342">
        <v>0</v>
      </c>
      <c r="J1280" s="342">
        <f>K1280-I1280</f>
        <v>0</v>
      </c>
      <c r="K1280" s="342">
        <v>0</v>
      </c>
      <c r="L1280" s="47"/>
      <c r="M1280" s="47"/>
      <c r="N1280" s="39"/>
      <c r="O1280" s="242"/>
      <c r="Q1280" s="49"/>
      <c r="S1280" s="25"/>
    </row>
    <row r="1281" spans="1:19" ht="20.100000000000001" hidden="1" customHeight="1" x14ac:dyDescent="0.25">
      <c r="A1281" s="221"/>
      <c r="B1281" s="221"/>
      <c r="C1281" s="221"/>
      <c r="D1281" s="221"/>
      <c r="E1281" s="218"/>
      <c r="F1281" s="52" t="s">
        <v>113</v>
      </c>
      <c r="G1281" s="227">
        <v>31</v>
      </c>
      <c r="H1281" s="52" t="s">
        <v>322</v>
      </c>
      <c r="I1281" s="342"/>
      <c r="J1281" s="342"/>
      <c r="K1281" s="342"/>
      <c r="L1281" s="47"/>
      <c r="M1281" s="47"/>
      <c r="N1281" s="39"/>
      <c r="O1281" s="242"/>
      <c r="Q1281" s="49"/>
      <c r="S1281" s="25"/>
    </row>
    <row r="1282" spans="1:19" ht="20.100000000000001" hidden="1" customHeight="1" x14ac:dyDescent="0.25">
      <c r="A1282" s="221"/>
      <c r="B1282" s="221"/>
      <c r="C1282" s="221"/>
      <c r="D1282" s="221"/>
      <c r="E1282" s="218" t="s">
        <v>115</v>
      </c>
      <c r="F1282" s="52"/>
      <c r="G1282" s="227">
        <v>31</v>
      </c>
      <c r="H1282" s="52" t="s">
        <v>116</v>
      </c>
      <c r="I1282" s="342"/>
      <c r="J1282" s="342"/>
      <c r="K1282" s="342"/>
      <c r="L1282" s="47"/>
      <c r="M1282" s="47"/>
      <c r="N1282" s="39"/>
      <c r="O1282" s="242"/>
      <c r="Q1282" s="49"/>
      <c r="S1282" s="25"/>
    </row>
    <row r="1283" spans="1:19" ht="20.100000000000001" hidden="1" customHeight="1" x14ac:dyDescent="0.25">
      <c r="A1283" s="221"/>
      <c r="B1283" s="221"/>
      <c r="C1283" s="221"/>
      <c r="D1283" s="221"/>
      <c r="E1283" s="218"/>
      <c r="F1283" s="52" t="s">
        <v>117</v>
      </c>
      <c r="G1283" s="227">
        <v>31</v>
      </c>
      <c r="H1283" s="52" t="s">
        <v>116</v>
      </c>
      <c r="I1283" s="342"/>
      <c r="J1283" s="342"/>
      <c r="K1283" s="342"/>
      <c r="L1283" s="47"/>
      <c r="M1283" s="47"/>
      <c r="N1283" s="39"/>
      <c r="O1283" s="242"/>
      <c r="Q1283" s="49"/>
      <c r="S1283" s="25"/>
    </row>
    <row r="1284" spans="1:19" ht="20.100000000000001" hidden="1" customHeight="1" x14ac:dyDescent="0.25">
      <c r="A1284" s="219"/>
      <c r="B1284" s="219"/>
      <c r="C1284" s="219">
        <v>322</v>
      </c>
      <c r="D1284" s="219"/>
      <c r="E1284" s="219"/>
      <c r="F1284" s="56"/>
      <c r="G1284" s="227">
        <v>31</v>
      </c>
      <c r="H1284" s="57" t="s">
        <v>27</v>
      </c>
      <c r="I1284" s="341">
        <f>I1285+I1295+I1300</f>
        <v>0</v>
      </c>
      <c r="J1284" s="341">
        <f>J1285+J1295+J1300</f>
        <v>0</v>
      </c>
      <c r="K1284" s="341">
        <f>K1285+K1295+K1300</f>
        <v>0</v>
      </c>
      <c r="L1284" s="47"/>
      <c r="M1284" s="47"/>
      <c r="N1284" s="39"/>
      <c r="O1284" s="242"/>
      <c r="Q1284" s="49"/>
      <c r="S1284" s="25"/>
    </row>
    <row r="1285" spans="1:19" ht="20.100000000000001" hidden="1" customHeight="1" x14ac:dyDescent="0.25">
      <c r="A1285" s="221"/>
      <c r="B1285" s="221"/>
      <c r="C1285" s="221"/>
      <c r="D1285" s="221">
        <v>3221</v>
      </c>
      <c r="E1285" s="221"/>
      <c r="F1285" s="58"/>
      <c r="G1285" s="227">
        <v>31</v>
      </c>
      <c r="H1285" s="52" t="s">
        <v>118</v>
      </c>
      <c r="I1285" s="342">
        <f>I1286+I1291+I1293</f>
        <v>0</v>
      </c>
      <c r="J1285" s="342">
        <f>J1286+J1291+J1293</f>
        <v>0</v>
      </c>
      <c r="K1285" s="342">
        <f>K1286+K1291+K1293</f>
        <v>0</v>
      </c>
      <c r="L1285" s="47"/>
      <c r="M1285" s="47"/>
      <c r="N1285" s="39"/>
      <c r="O1285" s="242"/>
      <c r="Q1285" s="49"/>
      <c r="S1285" s="25"/>
    </row>
    <row r="1286" spans="1:19" ht="20.100000000000001" hidden="1" customHeight="1" x14ac:dyDescent="0.25">
      <c r="A1286" s="221"/>
      <c r="B1286" s="221"/>
      <c r="C1286" s="221"/>
      <c r="D1286" s="221"/>
      <c r="E1286" s="218" t="s">
        <v>119</v>
      </c>
      <c r="F1286" s="52"/>
      <c r="G1286" s="227">
        <v>31</v>
      </c>
      <c r="H1286" s="52" t="s">
        <v>120</v>
      </c>
      <c r="I1286" s="342">
        <f>I1287+I1288</f>
        <v>0</v>
      </c>
      <c r="J1286" s="342">
        <f>J1287+J1288</f>
        <v>0</v>
      </c>
      <c r="K1286" s="342">
        <f>K1287+K1288</f>
        <v>0</v>
      </c>
      <c r="L1286" s="47"/>
      <c r="M1286" s="47"/>
      <c r="N1286" s="39"/>
      <c r="O1286" s="242"/>
      <c r="Q1286" s="49"/>
      <c r="S1286" s="25"/>
    </row>
    <row r="1287" spans="1:19" ht="20.100000000000001" hidden="1" customHeight="1" x14ac:dyDescent="0.25">
      <c r="A1287" s="221"/>
      <c r="B1287" s="221"/>
      <c r="C1287" s="221"/>
      <c r="D1287" s="221"/>
      <c r="E1287" s="218"/>
      <c r="F1287" s="52" t="s">
        <v>121</v>
      </c>
      <c r="G1287" s="227">
        <v>31</v>
      </c>
      <c r="H1287" s="52" t="s">
        <v>120</v>
      </c>
      <c r="I1287" s="342">
        <v>0</v>
      </c>
      <c r="J1287" s="342">
        <f>K1287-I1287</f>
        <v>0</v>
      </c>
      <c r="K1287" s="342">
        <v>0</v>
      </c>
      <c r="L1287" s="47"/>
      <c r="M1287" s="47"/>
      <c r="N1287" s="39"/>
      <c r="O1287" s="242"/>
      <c r="Q1287" s="49"/>
      <c r="S1287" s="25"/>
    </row>
    <row r="1288" spans="1:19" ht="20.100000000000001" hidden="1" customHeight="1" x14ac:dyDescent="0.25">
      <c r="A1288" s="221"/>
      <c r="B1288" s="221"/>
      <c r="C1288" s="221"/>
      <c r="D1288" s="221"/>
      <c r="E1288" s="218"/>
      <c r="F1288" s="52" t="s">
        <v>122</v>
      </c>
      <c r="G1288" s="227">
        <v>31</v>
      </c>
      <c r="H1288" s="52" t="s">
        <v>323</v>
      </c>
      <c r="I1288" s="342">
        <v>0</v>
      </c>
      <c r="J1288" s="342">
        <f>K1288-I1288</f>
        <v>0</v>
      </c>
      <c r="K1288" s="342">
        <v>0</v>
      </c>
      <c r="L1288" s="47"/>
      <c r="M1288" s="47"/>
      <c r="N1288" s="39"/>
      <c r="O1288" s="242"/>
      <c r="Q1288" s="49"/>
      <c r="S1288" s="25"/>
    </row>
    <row r="1289" spans="1:19" ht="30" hidden="1" customHeight="1" x14ac:dyDescent="0.25">
      <c r="A1289" s="221"/>
      <c r="B1289" s="221"/>
      <c r="C1289" s="221"/>
      <c r="D1289" s="221"/>
      <c r="E1289" s="218" t="s">
        <v>124</v>
      </c>
      <c r="F1289" s="52"/>
      <c r="G1289" s="227">
        <v>31</v>
      </c>
      <c r="H1289" s="52" t="s">
        <v>125</v>
      </c>
      <c r="I1289" s="342"/>
      <c r="J1289" s="342"/>
      <c r="K1289" s="342"/>
      <c r="L1289" s="47"/>
      <c r="M1289" s="47"/>
      <c r="N1289" s="39"/>
      <c r="O1289" s="242"/>
      <c r="Q1289" s="49"/>
      <c r="S1289" s="25"/>
    </row>
    <row r="1290" spans="1:19" ht="30" hidden="1" customHeight="1" x14ac:dyDescent="0.25">
      <c r="A1290" s="221"/>
      <c r="B1290" s="221"/>
      <c r="C1290" s="221"/>
      <c r="D1290" s="221"/>
      <c r="E1290" s="218"/>
      <c r="F1290" s="52" t="s">
        <v>126</v>
      </c>
      <c r="G1290" s="227">
        <v>31</v>
      </c>
      <c r="H1290" s="52" t="s">
        <v>125</v>
      </c>
      <c r="I1290" s="342"/>
      <c r="J1290" s="342"/>
      <c r="K1290" s="342"/>
      <c r="L1290" s="47"/>
      <c r="M1290" s="47"/>
      <c r="N1290" s="39"/>
      <c r="O1290" s="242"/>
      <c r="Q1290" s="49"/>
      <c r="S1290" s="25"/>
    </row>
    <row r="1291" spans="1:19" ht="20.100000000000001" hidden="1" customHeight="1" x14ac:dyDescent="0.25">
      <c r="A1291" s="221"/>
      <c r="B1291" s="221"/>
      <c r="C1291" s="221"/>
      <c r="D1291" s="221"/>
      <c r="E1291" s="218" t="s">
        <v>127</v>
      </c>
      <c r="F1291" s="52"/>
      <c r="G1291" s="227">
        <v>31</v>
      </c>
      <c r="H1291" s="52" t="s">
        <v>128</v>
      </c>
      <c r="I1291" s="342">
        <f>I1292</f>
        <v>0</v>
      </c>
      <c r="J1291" s="342">
        <f>J1292</f>
        <v>0</v>
      </c>
      <c r="K1291" s="342">
        <f>K1292</f>
        <v>0</v>
      </c>
      <c r="L1291" s="47"/>
      <c r="M1291" s="47"/>
      <c r="N1291" s="39"/>
      <c r="O1291" s="242"/>
      <c r="Q1291" s="49"/>
      <c r="S1291" s="25"/>
    </row>
    <row r="1292" spans="1:19" ht="20.100000000000001" hidden="1" customHeight="1" x14ac:dyDescent="0.25">
      <c r="A1292" s="221"/>
      <c r="B1292" s="221"/>
      <c r="C1292" s="221"/>
      <c r="D1292" s="221"/>
      <c r="E1292" s="218"/>
      <c r="F1292" s="52" t="s">
        <v>129</v>
      </c>
      <c r="G1292" s="227">
        <v>31</v>
      </c>
      <c r="H1292" s="52" t="s">
        <v>128</v>
      </c>
      <c r="I1292" s="342">
        <v>0</v>
      </c>
      <c r="J1292" s="342">
        <f>K1292-I1292</f>
        <v>0</v>
      </c>
      <c r="K1292" s="342">
        <v>0</v>
      </c>
      <c r="L1292" s="47"/>
      <c r="M1292" s="47"/>
      <c r="N1292" s="39"/>
      <c r="O1292" s="242"/>
      <c r="Q1292" s="49"/>
      <c r="S1292" s="25"/>
    </row>
    <row r="1293" spans="1:19" ht="20.100000000000001" hidden="1" customHeight="1" x14ac:dyDescent="0.25">
      <c r="A1293" s="221"/>
      <c r="B1293" s="221"/>
      <c r="C1293" s="221"/>
      <c r="D1293" s="221"/>
      <c r="E1293" s="218" t="s">
        <v>130</v>
      </c>
      <c r="F1293" s="52"/>
      <c r="G1293" s="227">
        <v>31</v>
      </c>
      <c r="H1293" s="52" t="s">
        <v>131</v>
      </c>
      <c r="I1293" s="342">
        <f>I1294</f>
        <v>0</v>
      </c>
      <c r="J1293" s="342">
        <f>J1294</f>
        <v>0</v>
      </c>
      <c r="K1293" s="342">
        <f>K1294</f>
        <v>0</v>
      </c>
      <c r="L1293" s="47"/>
      <c r="M1293" s="47"/>
      <c r="N1293" s="39"/>
      <c r="O1293" s="242"/>
      <c r="Q1293" s="49"/>
      <c r="S1293" s="25"/>
    </row>
    <row r="1294" spans="1:19" ht="20.100000000000001" hidden="1" customHeight="1" x14ac:dyDescent="0.25">
      <c r="A1294" s="221"/>
      <c r="B1294" s="221"/>
      <c r="C1294" s="221"/>
      <c r="D1294" s="221"/>
      <c r="E1294" s="218"/>
      <c r="F1294" s="52" t="s">
        <v>132</v>
      </c>
      <c r="G1294" s="227">
        <v>31</v>
      </c>
      <c r="H1294" s="52" t="s">
        <v>131</v>
      </c>
      <c r="I1294" s="342">
        <v>0</v>
      </c>
      <c r="J1294" s="342">
        <f>K1294-I1294</f>
        <v>0</v>
      </c>
      <c r="K1294" s="342">
        <v>0</v>
      </c>
      <c r="L1294" s="47"/>
      <c r="M1294" s="47"/>
      <c r="N1294" s="39"/>
      <c r="O1294" s="242"/>
      <c r="Q1294" s="49"/>
      <c r="S1294" s="25"/>
    </row>
    <row r="1295" spans="1:19" ht="20.100000000000001" hidden="1" customHeight="1" x14ac:dyDescent="0.25">
      <c r="A1295" s="221"/>
      <c r="B1295" s="221"/>
      <c r="C1295" s="221"/>
      <c r="D1295" s="221">
        <v>3222</v>
      </c>
      <c r="E1295" s="221"/>
      <c r="F1295" s="58"/>
      <c r="G1295" s="227">
        <v>31</v>
      </c>
      <c r="H1295" s="52" t="s">
        <v>29</v>
      </c>
      <c r="I1295" s="342">
        <f>I1296+I1298</f>
        <v>0</v>
      </c>
      <c r="J1295" s="342">
        <f>J1296+J1298</f>
        <v>0</v>
      </c>
      <c r="K1295" s="342">
        <f>K1296+K1298</f>
        <v>0</v>
      </c>
      <c r="L1295" s="47"/>
      <c r="M1295" s="47"/>
      <c r="N1295" s="39"/>
      <c r="O1295" s="242"/>
      <c r="Q1295" s="49"/>
      <c r="S1295" s="25"/>
    </row>
    <row r="1296" spans="1:19" ht="20.100000000000001" hidden="1" customHeight="1" x14ac:dyDescent="0.25">
      <c r="A1296" s="221"/>
      <c r="B1296" s="221"/>
      <c r="C1296" s="221"/>
      <c r="D1296" s="221"/>
      <c r="E1296" s="218" t="s">
        <v>136</v>
      </c>
      <c r="F1296" s="52"/>
      <c r="G1296" s="227">
        <v>31</v>
      </c>
      <c r="H1296" s="52" t="s">
        <v>137</v>
      </c>
      <c r="I1296" s="342">
        <f>I1297</f>
        <v>0</v>
      </c>
      <c r="J1296" s="342">
        <f>J1297</f>
        <v>0</v>
      </c>
      <c r="K1296" s="342">
        <f>K1297</f>
        <v>0</v>
      </c>
      <c r="L1296" s="47"/>
      <c r="M1296" s="47"/>
      <c r="N1296" s="39"/>
      <c r="O1296" s="242"/>
      <c r="Q1296" s="49"/>
      <c r="S1296" s="25"/>
    </row>
    <row r="1297" spans="1:19" ht="20.100000000000001" hidden="1" customHeight="1" x14ac:dyDescent="0.25">
      <c r="A1297" s="221"/>
      <c r="B1297" s="221"/>
      <c r="C1297" s="221"/>
      <c r="D1297" s="221"/>
      <c r="E1297" s="218"/>
      <c r="F1297" s="52" t="s">
        <v>138</v>
      </c>
      <c r="G1297" s="227">
        <v>31</v>
      </c>
      <c r="H1297" s="52" t="s">
        <v>137</v>
      </c>
      <c r="I1297" s="342">
        <v>0</v>
      </c>
      <c r="J1297" s="342">
        <f>K1297-I1297</f>
        <v>0</v>
      </c>
      <c r="K1297" s="342">
        <v>0</v>
      </c>
      <c r="L1297" s="47"/>
      <c r="M1297" s="47"/>
      <c r="N1297" s="39"/>
      <c r="O1297" s="242"/>
      <c r="Q1297" s="49"/>
      <c r="S1297" s="25"/>
    </row>
    <row r="1298" spans="1:19" ht="20.100000000000001" hidden="1" customHeight="1" x14ac:dyDescent="0.25">
      <c r="A1298" s="221"/>
      <c r="B1298" s="221"/>
      <c r="C1298" s="221"/>
      <c r="D1298" s="221"/>
      <c r="E1298" s="218" t="s">
        <v>139</v>
      </c>
      <c r="F1298" s="52"/>
      <c r="G1298" s="227">
        <v>31</v>
      </c>
      <c r="H1298" s="52" t="s">
        <v>140</v>
      </c>
      <c r="I1298" s="342">
        <f>I1299</f>
        <v>0</v>
      </c>
      <c r="J1298" s="342">
        <f>J1299</f>
        <v>0</v>
      </c>
      <c r="K1298" s="342">
        <f>K1299</f>
        <v>0</v>
      </c>
      <c r="L1298" s="47"/>
      <c r="M1298" s="47"/>
      <c r="N1298" s="39"/>
      <c r="O1298" s="242"/>
      <c r="Q1298" s="49"/>
      <c r="S1298" s="25"/>
    </row>
    <row r="1299" spans="1:19" ht="20.100000000000001" hidden="1" customHeight="1" x14ac:dyDescent="0.25">
      <c r="A1299" s="221"/>
      <c r="B1299" s="221"/>
      <c r="C1299" s="221"/>
      <c r="D1299" s="221"/>
      <c r="E1299" s="218"/>
      <c r="F1299" s="52" t="s">
        <v>141</v>
      </c>
      <c r="G1299" s="227">
        <v>31</v>
      </c>
      <c r="H1299" s="52" t="s">
        <v>140</v>
      </c>
      <c r="I1299" s="342">
        <v>0</v>
      </c>
      <c r="J1299" s="342">
        <f>K1299-I1299</f>
        <v>0</v>
      </c>
      <c r="K1299" s="342">
        <v>0</v>
      </c>
      <c r="L1299" s="47"/>
      <c r="M1299" s="47"/>
      <c r="N1299" s="39"/>
      <c r="O1299" s="242"/>
      <c r="Q1299" s="49"/>
      <c r="S1299" s="25"/>
    </row>
    <row r="1300" spans="1:19" ht="20.100000000000001" hidden="1" customHeight="1" x14ac:dyDescent="0.25">
      <c r="A1300" s="221"/>
      <c r="B1300" s="221"/>
      <c r="C1300" s="221"/>
      <c r="D1300" s="222">
        <v>3223</v>
      </c>
      <c r="E1300" s="222"/>
      <c r="F1300" s="73"/>
      <c r="G1300" s="227">
        <v>31</v>
      </c>
      <c r="H1300" s="69" t="s">
        <v>30</v>
      </c>
      <c r="I1300" s="342">
        <f>I1301+I1304+I1306</f>
        <v>0</v>
      </c>
      <c r="J1300" s="342">
        <f>J1301+J1304+J1306</f>
        <v>0</v>
      </c>
      <c r="K1300" s="342">
        <f>K1301+K1304+K1306</f>
        <v>0</v>
      </c>
      <c r="L1300" s="47"/>
      <c r="M1300" s="47"/>
      <c r="N1300" s="39"/>
      <c r="O1300" s="242"/>
      <c r="Q1300" s="49"/>
      <c r="S1300" s="25"/>
    </row>
    <row r="1301" spans="1:19" ht="20.100000000000001" hidden="1" customHeight="1" x14ac:dyDescent="0.25">
      <c r="A1301" s="221"/>
      <c r="B1301" s="221"/>
      <c r="C1301" s="221"/>
      <c r="D1301" s="222"/>
      <c r="E1301" s="218" t="s">
        <v>142</v>
      </c>
      <c r="F1301" s="52"/>
      <c r="G1301" s="227">
        <v>31</v>
      </c>
      <c r="H1301" s="52" t="s">
        <v>143</v>
      </c>
      <c r="I1301" s="342">
        <f>I1302+I1303</f>
        <v>0</v>
      </c>
      <c r="J1301" s="342">
        <f>J1302+J1303</f>
        <v>0</v>
      </c>
      <c r="K1301" s="342">
        <f>K1302+K1303</f>
        <v>0</v>
      </c>
      <c r="L1301" s="47"/>
      <c r="M1301" s="47"/>
      <c r="N1301" s="39"/>
      <c r="O1301" s="242"/>
      <c r="Q1301" s="49"/>
      <c r="S1301" s="25"/>
    </row>
    <row r="1302" spans="1:19" ht="20.100000000000001" hidden="1" customHeight="1" x14ac:dyDescent="0.25">
      <c r="A1302" s="221"/>
      <c r="B1302" s="221"/>
      <c r="C1302" s="221"/>
      <c r="D1302" s="222"/>
      <c r="E1302" s="218"/>
      <c r="F1302" s="52" t="s">
        <v>144</v>
      </c>
      <c r="G1302" s="227">
        <v>31</v>
      </c>
      <c r="H1302" s="52" t="s">
        <v>143</v>
      </c>
      <c r="I1302" s="342">
        <v>0</v>
      </c>
      <c r="J1302" s="342">
        <f>K1302-I1302</f>
        <v>0</v>
      </c>
      <c r="K1302" s="342">
        <v>0</v>
      </c>
      <c r="L1302" s="47"/>
      <c r="M1302" s="47"/>
      <c r="N1302" s="39"/>
      <c r="O1302" s="242"/>
      <c r="Q1302" s="49"/>
      <c r="S1302" s="25"/>
    </row>
    <row r="1303" spans="1:19" ht="20.100000000000001" hidden="1" customHeight="1" x14ac:dyDescent="0.25">
      <c r="A1303" s="221"/>
      <c r="B1303" s="221"/>
      <c r="C1303" s="221"/>
      <c r="D1303" s="222"/>
      <c r="E1303" s="218"/>
      <c r="F1303" s="52" t="s">
        <v>145</v>
      </c>
      <c r="G1303" s="227">
        <v>31</v>
      </c>
      <c r="H1303" s="52" t="s">
        <v>146</v>
      </c>
      <c r="I1303" s="342">
        <v>0</v>
      </c>
      <c r="J1303" s="342">
        <f>K1303-I1303</f>
        <v>0</v>
      </c>
      <c r="K1303" s="342">
        <v>0</v>
      </c>
      <c r="L1303" s="47"/>
      <c r="M1303" s="47"/>
      <c r="N1303" s="39"/>
      <c r="O1303" s="242"/>
      <c r="Q1303" s="49"/>
      <c r="S1303" s="25"/>
    </row>
    <row r="1304" spans="1:19" ht="20.100000000000001" hidden="1" customHeight="1" x14ac:dyDescent="0.25">
      <c r="A1304" s="221"/>
      <c r="B1304" s="221"/>
      <c r="C1304" s="221"/>
      <c r="D1304" s="222"/>
      <c r="E1304" s="218" t="s">
        <v>147</v>
      </c>
      <c r="F1304" s="52"/>
      <c r="G1304" s="227">
        <v>31</v>
      </c>
      <c r="H1304" s="52" t="s">
        <v>148</v>
      </c>
      <c r="I1304" s="342">
        <f>I1305</f>
        <v>0</v>
      </c>
      <c r="J1304" s="342">
        <f>J1305</f>
        <v>0</v>
      </c>
      <c r="K1304" s="342">
        <f>K1305</f>
        <v>0</v>
      </c>
      <c r="L1304" s="47"/>
      <c r="M1304" s="47"/>
      <c r="N1304" s="39"/>
      <c r="O1304" s="242"/>
      <c r="Q1304" s="49"/>
      <c r="S1304" s="25"/>
    </row>
    <row r="1305" spans="1:19" ht="20.100000000000001" hidden="1" customHeight="1" x14ac:dyDescent="0.25">
      <c r="A1305" s="221"/>
      <c r="B1305" s="221"/>
      <c r="C1305" s="221"/>
      <c r="D1305" s="222"/>
      <c r="E1305" s="218"/>
      <c r="F1305" s="52" t="s">
        <v>149</v>
      </c>
      <c r="G1305" s="227">
        <v>31</v>
      </c>
      <c r="H1305" s="52" t="s">
        <v>148</v>
      </c>
      <c r="I1305" s="342">
        <v>0</v>
      </c>
      <c r="J1305" s="342">
        <f>K1305-I1305</f>
        <v>0</v>
      </c>
      <c r="K1305" s="342">
        <v>0</v>
      </c>
      <c r="L1305" s="47"/>
      <c r="M1305" s="47"/>
      <c r="N1305" s="39"/>
      <c r="O1305" s="242"/>
      <c r="Q1305" s="49"/>
      <c r="S1305" s="25"/>
    </row>
    <row r="1306" spans="1:19" ht="20.100000000000001" hidden="1" customHeight="1" x14ac:dyDescent="0.25">
      <c r="A1306" s="221"/>
      <c r="B1306" s="221"/>
      <c r="C1306" s="221"/>
      <c r="D1306" s="222"/>
      <c r="E1306" s="218" t="s">
        <v>150</v>
      </c>
      <c r="F1306" s="52"/>
      <c r="G1306" s="227">
        <v>31</v>
      </c>
      <c r="H1306" s="52" t="s">
        <v>151</v>
      </c>
      <c r="I1306" s="342">
        <f>I1307</f>
        <v>0</v>
      </c>
      <c r="J1306" s="342">
        <f>J1307</f>
        <v>0</v>
      </c>
      <c r="K1306" s="342">
        <f>K1307</f>
        <v>0</v>
      </c>
      <c r="L1306" s="47"/>
      <c r="M1306" s="47"/>
      <c r="N1306" s="39"/>
      <c r="O1306" s="242"/>
      <c r="Q1306" s="49"/>
      <c r="S1306" s="25"/>
    </row>
    <row r="1307" spans="1:19" ht="20.100000000000001" hidden="1" customHeight="1" x14ac:dyDescent="0.25">
      <c r="A1307" s="221"/>
      <c r="B1307" s="221"/>
      <c r="C1307" s="221"/>
      <c r="D1307" s="222"/>
      <c r="E1307" s="218"/>
      <c r="F1307" s="52" t="s">
        <v>152</v>
      </c>
      <c r="G1307" s="227">
        <v>31</v>
      </c>
      <c r="H1307" s="52" t="s">
        <v>151</v>
      </c>
      <c r="I1307" s="342">
        <v>0</v>
      </c>
      <c r="J1307" s="342">
        <f>K1307-I1307</f>
        <v>0</v>
      </c>
      <c r="K1307" s="342">
        <v>0</v>
      </c>
      <c r="L1307" s="47"/>
      <c r="M1307" s="47"/>
      <c r="N1307" s="39"/>
      <c r="O1307" s="242"/>
      <c r="Q1307" s="49"/>
      <c r="S1307" s="25"/>
    </row>
    <row r="1308" spans="1:19" ht="20.100000000000001" hidden="1" customHeight="1" x14ac:dyDescent="0.25">
      <c r="A1308" s="219"/>
      <c r="B1308" s="219"/>
      <c r="C1308" s="219">
        <v>323</v>
      </c>
      <c r="D1308" s="219"/>
      <c r="E1308" s="219"/>
      <c r="F1308" s="56"/>
      <c r="G1308" s="227">
        <v>31</v>
      </c>
      <c r="H1308" s="57" t="s">
        <v>34</v>
      </c>
      <c r="I1308" s="341">
        <f>I1309+I1318+I1324+I1329</f>
        <v>0</v>
      </c>
      <c r="J1308" s="341">
        <f>J1309+J1318+J1324+J1329</f>
        <v>0</v>
      </c>
      <c r="K1308" s="341">
        <f>K1309+K1318+K1324+K1329</f>
        <v>0</v>
      </c>
      <c r="L1308" s="47"/>
      <c r="M1308" s="47"/>
      <c r="N1308" s="39"/>
      <c r="O1308" s="242"/>
      <c r="Q1308" s="49"/>
      <c r="S1308" s="25"/>
    </row>
    <row r="1309" spans="1:19" ht="20.100000000000001" hidden="1" customHeight="1" x14ac:dyDescent="0.25">
      <c r="A1309" s="221"/>
      <c r="B1309" s="221"/>
      <c r="C1309" s="221"/>
      <c r="D1309" s="221">
        <v>3231</v>
      </c>
      <c r="E1309" s="221"/>
      <c r="F1309" s="58"/>
      <c r="G1309" s="227">
        <v>31</v>
      </c>
      <c r="H1309" s="69" t="s">
        <v>167</v>
      </c>
      <c r="I1309" s="342">
        <f t="shared" ref="I1309:K1310" si="257">I1310</f>
        <v>0</v>
      </c>
      <c r="J1309" s="342">
        <f t="shared" si="257"/>
        <v>0</v>
      </c>
      <c r="K1309" s="342">
        <f t="shared" si="257"/>
        <v>0</v>
      </c>
      <c r="L1309" s="47"/>
      <c r="M1309" s="47"/>
      <c r="N1309" s="39"/>
      <c r="O1309" s="242"/>
      <c r="Q1309" s="49"/>
      <c r="S1309" s="25"/>
    </row>
    <row r="1310" spans="1:19" ht="20.100000000000001" hidden="1" customHeight="1" x14ac:dyDescent="0.25">
      <c r="A1310" s="221"/>
      <c r="B1310" s="221"/>
      <c r="C1310" s="221"/>
      <c r="D1310" s="221"/>
      <c r="E1310" s="218" t="s">
        <v>168</v>
      </c>
      <c r="F1310" s="52"/>
      <c r="G1310" s="227">
        <v>31</v>
      </c>
      <c r="H1310" s="52" t="s">
        <v>169</v>
      </c>
      <c r="I1310" s="342">
        <f t="shared" si="257"/>
        <v>0</v>
      </c>
      <c r="J1310" s="342">
        <f t="shared" si="257"/>
        <v>0</v>
      </c>
      <c r="K1310" s="342">
        <f t="shared" si="257"/>
        <v>0</v>
      </c>
      <c r="L1310" s="47"/>
      <c r="M1310" s="47"/>
      <c r="N1310" s="39"/>
      <c r="O1310" s="242"/>
      <c r="Q1310" s="49"/>
      <c r="S1310" s="25"/>
    </row>
    <row r="1311" spans="1:19" ht="20.100000000000001" hidden="1" customHeight="1" x14ac:dyDescent="0.25">
      <c r="A1311" s="221"/>
      <c r="B1311" s="221"/>
      <c r="C1311" s="221"/>
      <c r="D1311" s="221"/>
      <c r="E1311" s="218"/>
      <c r="F1311" s="52" t="s">
        <v>170</v>
      </c>
      <c r="G1311" s="227">
        <v>31</v>
      </c>
      <c r="H1311" s="52" t="s">
        <v>169</v>
      </c>
      <c r="I1311" s="342">
        <v>0</v>
      </c>
      <c r="J1311" s="342">
        <f>K1311-I1311</f>
        <v>0</v>
      </c>
      <c r="K1311" s="342">
        <v>0</v>
      </c>
      <c r="L1311" s="47"/>
      <c r="M1311" s="47"/>
      <c r="N1311" s="39"/>
      <c r="O1311" s="242"/>
      <c r="Q1311" s="49"/>
      <c r="S1311" s="25"/>
    </row>
    <row r="1312" spans="1:19" ht="20.100000000000001" hidden="1" customHeight="1" x14ac:dyDescent="0.25">
      <c r="A1312" s="221"/>
      <c r="B1312" s="221"/>
      <c r="C1312" s="221"/>
      <c r="D1312" s="221"/>
      <c r="E1312" s="218" t="s">
        <v>171</v>
      </c>
      <c r="F1312" s="52"/>
      <c r="G1312" s="227">
        <v>31</v>
      </c>
      <c r="H1312" s="52" t="s">
        <v>172</v>
      </c>
      <c r="I1312" s="342"/>
      <c r="J1312" s="342"/>
      <c r="K1312" s="342"/>
      <c r="L1312" s="47"/>
      <c r="M1312" s="47"/>
      <c r="N1312" s="39"/>
      <c r="O1312" s="242"/>
      <c r="Q1312" s="49"/>
      <c r="S1312" s="25"/>
    </row>
    <row r="1313" spans="1:19" ht="20.100000000000001" hidden="1" customHeight="1" x14ac:dyDescent="0.25">
      <c r="A1313" s="221"/>
      <c r="B1313" s="221"/>
      <c r="C1313" s="221"/>
      <c r="D1313" s="221"/>
      <c r="E1313" s="218"/>
      <c r="F1313" s="52" t="s">
        <v>173</v>
      </c>
      <c r="G1313" s="227">
        <v>31</v>
      </c>
      <c r="H1313" s="52" t="s">
        <v>172</v>
      </c>
      <c r="I1313" s="342"/>
      <c r="J1313" s="342"/>
      <c r="K1313" s="342"/>
      <c r="L1313" s="47"/>
      <c r="M1313" s="47"/>
      <c r="N1313" s="39"/>
      <c r="O1313" s="242"/>
      <c r="Q1313" s="49"/>
      <c r="S1313" s="25"/>
    </row>
    <row r="1314" spans="1:19" ht="20.100000000000001" hidden="1" customHeight="1" x14ac:dyDescent="0.25">
      <c r="A1314" s="221"/>
      <c r="B1314" s="221"/>
      <c r="C1314" s="221"/>
      <c r="D1314" s="221"/>
      <c r="E1314" s="218" t="s">
        <v>174</v>
      </c>
      <c r="F1314" s="52"/>
      <c r="G1314" s="227">
        <v>31</v>
      </c>
      <c r="H1314" s="52" t="s">
        <v>175</v>
      </c>
      <c r="I1314" s="342"/>
      <c r="J1314" s="342"/>
      <c r="K1314" s="342"/>
      <c r="L1314" s="47"/>
      <c r="M1314" s="47"/>
      <c r="N1314" s="39"/>
      <c r="O1314" s="242"/>
      <c r="Q1314" s="49"/>
      <c r="S1314" s="25"/>
    </row>
    <row r="1315" spans="1:19" ht="20.100000000000001" hidden="1" customHeight="1" x14ac:dyDescent="0.25">
      <c r="A1315" s="221"/>
      <c r="B1315" s="221"/>
      <c r="C1315" s="221"/>
      <c r="D1315" s="221"/>
      <c r="E1315" s="218"/>
      <c r="F1315" s="52" t="s">
        <v>176</v>
      </c>
      <c r="G1315" s="227">
        <v>31</v>
      </c>
      <c r="H1315" s="52" t="s">
        <v>175</v>
      </c>
      <c r="I1315" s="342"/>
      <c r="J1315" s="342"/>
      <c r="K1315" s="342"/>
      <c r="L1315" s="47"/>
      <c r="M1315" s="47"/>
      <c r="N1315" s="39"/>
      <c r="O1315" s="242"/>
      <c r="Q1315" s="49"/>
      <c r="S1315" s="25"/>
    </row>
    <row r="1316" spans="1:19" ht="20.100000000000001" hidden="1" customHeight="1" x14ac:dyDescent="0.25">
      <c r="A1316" s="221"/>
      <c r="B1316" s="221"/>
      <c r="C1316" s="221"/>
      <c r="D1316" s="221"/>
      <c r="E1316" s="218" t="s">
        <v>177</v>
      </c>
      <c r="F1316" s="52"/>
      <c r="G1316" s="227">
        <v>31</v>
      </c>
      <c r="H1316" s="52" t="s">
        <v>178</v>
      </c>
      <c r="I1316" s="342"/>
      <c r="J1316" s="342"/>
      <c r="K1316" s="342"/>
      <c r="L1316" s="47"/>
      <c r="M1316" s="47"/>
      <c r="N1316" s="39"/>
      <c r="O1316" s="242"/>
      <c r="Q1316" s="49"/>
      <c r="S1316" s="25"/>
    </row>
    <row r="1317" spans="1:19" ht="20.100000000000001" hidden="1" customHeight="1" x14ac:dyDescent="0.25">
      <c r="A1317" s="221"/>
      <c r="B1317" s="221"/>
      <c r="C1317" s="221"/>
      <c r="D1317" s="221"/>
      <c r="E1317" s="218"/>
      <c r="F1317" s="52" t="s">
        <v>179</v>
      </c>
      <c r="G1317" s="227">
        <v>31</v>
      </c>
      <c r="H1317" s="52" t="s">
        <v>178</v>
      </c>
      <c r="I1317" s="342"/>
      <c r="J1317" s="342"/>
      <c r="K1317" s="342"/>
      <c r="L1317" s="47"/>
      <c r="M1317" s="47"/>
      <c r="N1317" s="39"/>
      <c r="O1317" s="242"/>
      <c r="Q1317" s="49"/>
      <c r="S1317" s="25"/>
    </row>
    <row r="1318" spans="1:19" ht="20.100000000000001" hidden="1" customHeight="1" x14ac:dyDescent="0.25">
      <c r="A1318" s="221"/>
      <c r="B1318" s="221"/>
      <c r="C1318" s="221"/>
      <c r="D1318" s="221">
        <v>3232</v>
      </c>
      <c r="E1318" s="221"/>
      <c r="F1318" s="58"/>
      <c r="G1318" s="227">
        <v>31</v>
      </c>
      <c r="H1318" s="52" t="s">
        <v>36</v>
      </c>
      <c r="I1318" s="342">
        <f t="shared" ref="I1318:K1319" si="258">I1319</f>
        <v>0</v>
      </c>
      <c r="J1318" s="342">
        <f t="shared" si="258"/>
        <v>0</v>
      </c>
      <c r="K1318" s="342">
        <f t="shared" si="258"/>
        <v>0</v>
      </c>
      <c r="L1318" s="47"/>
      <c r="M1318" s="47"/>
      <c r="N1318" s="39"/>
      <c r="O1318" s="242"/>
      <c r="Q1318" s="49"/>
      <c r="S1318" s="25"/>
    </row>
    <row r="1319" spans="1:19" ht="30" hidden="1" customHeight="1" x14ac:dyDescent="0.25">
      <c r="A1319" s="221"/>
      <c r="B1319" s="221"/>
      <c r="C1319" s="221"/>
      <c r="D1319" s="221"/>
      <c r="E1319" s="218" t="s">
        <v>180</v>
      </c>
      <c r="F1319" s="52"/>
      <c r="G1319" s="227">
        <v>31</v>
      </c>
      <c r="H1319" s="52" t="s">
        <v>181</v>
      </c>
      <c r="I1319" s="342">
        <f t="shared" si="258"/>
        <v>0</v>
      </c>
      <c r="J1319" s="342">
        <f t="shared" si="258"/>
        <v>0</v>
      </c>
      <c r="K1319" s="342">
        <f t="shared" si="258"/>
        <v>0</v>
      </c>
      <c r="L1319" s="47"/>
      <c r="M1319" s="47"/>
      <c r="N1319" s="39"/>
      <c r="O1319" s="242"/>
      <c r="Q1319" s="49"/>
      <c r="S1319" s="25"/>
    </row>
    <row r="1320" spans="1:19" ht="30" hidden="1" customHeight="1" x14ac:dyDescent="0.25">
      <c r="A1320" s="221"/>
      <c r="B1320" s="221"/>
      <c r="C1320" s="221"/>
      <c r="D1320" s="221"/>
      <c r="E1320" s="218"/>
      <c r="F1320" s="52" t="s">
        <v>182</v>
      </c>
      <c r="G1320" s="227">
        <v>31</v>
      </c>
      <c r="H1320" s="52" t="s">
        <v>181</v>
      </c>
      <c r="I1320" s="342">
        <v>0</v>
      </c>
      <c r="J1320" s="342">
        <f>K1320-I1320</f>
        <v>0</v>
      </c>
      <c r="K1320" s="342">
        <v>0</v>
      </c>
      <c r="L1320" s="47"/>
      <c r="M1320" s="47"/>
      <c r="N1320" s="39"/>
      <c r="O1320" s="242"/>
      <c r="Q1320" s="49"/>
      <c r="S1320" s="25"/>
    </row>
    <row r="1321" spans="1:19" ht="20.100000000000001" hidden="1" customHeight="1" x14ac:dyDescent="0.25">
      <c r="A1321" s="221"/>
      <c r="B1321" s="221"/>
      <c r="C1321" s="221"/>
      <c r="D1321" s="221">
        <v>3233</v>
      </c>
      <c r="E1321" s="221"/>
      <c r="F1321" s="58"/>
      <c r="G1321" s="227">
        <v>31</v>
      </c>
      <c r="H1321" s="52" t="s">
        <v>37</v>
      </c>
      <c r="I1321" s="342"/>
      <c r="J1321" s="342"/>
      <c r="K1321" s="342"/>
      <c r="L1321" s="47"/>
      <c r="M1321" s="47"/>
      <c r="N1321" s="39"/>
      <c r="O1321" s="242"/>
      <c r="Q1321" s="49"/>
      <c r="S1321" s="25"/>
    </row>
    <row r="1322" spans="1:19" ht="20.100000000000001" hidden="1" customHeight="1" x14ac:dyDescent="0.25">
      <c r="A1322" s="221"/>
      <c r="B1322" s="221"/>
      <c r="C1322" s="221"/>
      <c r="D1322" s="221"/>
      <c r="E1322" s="218" t="s">
        <v>183</v>
      </c>
      <c r="F1322" s="52"/>
      <c r="G1322" s="227">
        <v>31</v>
      </c>
      <c r="H1322" s="52" t="s">
        <v>184</v>
      </c>
      <c r="I1322" s="342"/>
      <c r="J1322" s="342"/>
      <c r="K1322" s="342"/>
      <c r="L1322" s="47"/>
      <c r="M1322" s="47"/>
      <c r="N1322" s="39"/>
      <c r="O1322" s="242"/>
      <c r="Q1322" s="49"/>
      <c r="S1322" s="25"/>
    </row>
    <row r="1323" spans="1:19" ht="20.100000000000001" hidden="1" customHeight="1" x14ac:dyDescent="0.25">
      <c r="A1323" s="221"/>
      <c r="B1323" s="221"/>
      <c r="C1323" s="221"/>
      <c r="D1323" s="221"/>
      <c r="E1323" s="218"/>
      <c r="F1323" s="52" t="s">
        <v>185</v>
      </c>
      <c r="G1323" s="227">
        <v>31</v>
      </c>
      <c r="H1323" s="52" t="s">
        <v>184</v>
      </c>
      <c r="I1323" s="342"/>
      <c r="J1323" s="342"/>
      <c r="K1323" s="342"/>
      <c r="L1323" s="47"/>
      <c r="M1323" s="47"/>
      <c r="N1323" s="39"/>
      <c r="O1323" s="242"/>
      <c r="Q1323" s="49"/>
      <c r="S1323" s="25"/>
    </row>
    <row r="1324" spans="1:19" ht="20.100000000000001" hidden="1" customHeight="1" x14ac:dyDescent="0.25">
      <c r="A1324" s="221"/>
      <c r="B1324" s="221"/>
      <c r="C1324" s="221"/>
      <c r="D1324" s="221">
        <v>3236</v>
      </c>
      <c r="E1324" s="221"/>
      <c r="F1324" s="58"/>
      <c r="G1324" s="227">
        <v>31</v>
      </c>
      <c r="H1324" s="52" t="s">
        <v>40</v>
      </c>
      <c r="I1324" s="342">
        <f t="shared" ref="I1324:K1325" si="259">I1325</f>
        <v>0</v>
      </c>
      <c r="J1324" s="342">
        <f t="shared" si="259"/>
        <v>0</v>
      </c>
      <c r="K1324" s="342">
        <f t="shared" si="259"/>
        <v>0</v>
      </c>
      <c r="L1324" s="47"/>
      <c r="M1324" s="47"/>
      <c r="N1324" s="39"/>
      <c r="O1324" s="242"/>
      <c r="Q1324" s="49"/>
      <c r="S1324" s="25"/>
    </row>
    <row r="1325" spans="1:19" ht="20.100000000000001" hidden="1" customHeight="1" x14ac:dyDescent="0.25">
      <c r="A1325" s="221"/>
      <c r="B1325" s="221"/>
      <c r="C1325" s="221"/>
      <c r="D1325" s="221"/>
      <c r="E1325" s="218" t="s">
        <v>203</v>
      </c>
      <c r="F1325" s="52"/>
      <c r="G1325" s="227">
        <v>31</v>
      </c>
      <c r="H1325" s="52" t="s">
        <v>204</v>
      </c>
      <c r="I1325" s="342">
        <f t="shared" si="259"/>
        <v>0</v>
      </c>
      <c r="J1325" s="342">
        <f t="shared" si="259"/>
        <v>0</v>
      </c>
      <c r="K1325" s="342">
        <f t="shared" si="259"/>
        <v>0</v>
      </c>
      <c r="L1325" s="47"/>
      <c r="M1325" s="47"/>
      <c r="N1325" s="39"/>
      <c r="O1325" s="242"/>
      <c r="Q1325" s="49"/>
      <c r="S1325" s="25"/>
    </row>
    <row r="1326" spans="1:19" ht="20.100000000000001" hidden="1" customHeight="1" x14ac:dyDescent="0.25">
      <c r="A1326" s="221"/>
      <c r="B1326" s="221"/>
      <c r="C1326" s="221"/>
      <c r="D1326" s="221"/>
      <c r="E1326" s="218"/>
      <c r="F1326" s="52" t="s">
        <v>205</v>
      </c>
      <c r="G1326" s="227">
        <v>31</v>
      </c>
      <c r="H1326" s="52" t="s">
        <v>204</v>
      </c>
      <c r="I1326" s="342">
        <v>0</v>
      </c>
      <c r="J1326" s="342">
        <f>K1326-I1326</f>
        <v>0</v>
      </c>
      <c r="K1326" s="342">
        <v>0</v>
      </c>
      <c r="L1326" s="47"/>
      <c r="M1326" s="47"/>
      <c r="N1326" s="39"/>
      <c r="O1326" s="242"/>
      <c r="Q1326" s="49"/>
      <c r="S1326" s="25"/>
    </row>
    <row r="1327" spans="1:19" ht="20.100000000000001" hidden="1" customHeight="1" x14ac:dyDescent="0.25">
      <c r="A1327" s="221"/>
      <c r="B1327" s="221"/>
      <c r="C1327" s="221"/>
      <c r="D1327" s="221"/>
      <c r="E1327" s="218" t="s">
        <v>206</v>
      </c>
      <c r="F1327" s="52"/>
      <c r="G1327" s="227">
        <v>31</v>
      </c>
      <c r="H1327" s="52" t="s">
        <v>207</v>
      </c>
      <c r="I1327" s="342"/>
      <c r="J1327" s="342"/>
      <c r="K1327" s="342"/>
      <c r="L1327" s="47"/>
      <c r="M1327" s="47"/>
      <c r="N1327" s="39"/>
      <c r="O1327" s="242"/>
      <c r="Q1327" s="49"/>
      <c r="S1327" s="25"/>
    </row>
    <row r="1328" spans="1:19" ht="20.100000000000001" hidden="1" customHeight="1" x14ac:dyDescent="0.25">
      <c r="A1328" s="221"/>
      <c r="B1328" s="221"/>
      <c r="C1328" s="221"/>
      <c r="D1328" s="221"/>
      <c r="E1328" s="218"/>
      <c r="F1328" s="52" t="s">
        <v>208</v>
      </c>
      <c r="G1328" s="227">
        <v>31</v>
      </c>
      <c r="H1328" s="52" t="s">
        <v>207</v>
      </c>
      <c r="I1328" s="342"/>
      <c r="J1328" s="342"/>
      <c r="K1328" s="342"/>
      <c r="L1328" s="47"/>
      <c r="M1328" s="47"/>
      <c r="N1328" s="39"/>
      <c r="O1328" s="242"/>
      <c r="Q1328" s="49"/>
      <c r="S1328" s="25"/>
    </row>
    <row r="1329" spans="1:19" ht="20.100000000000001" hidden="1" customHeight="1" x14ac:dyDescent="0.25">
      <c r="A1329" s="221"/>
      <c r="B1329" s="221"/>
      <c r="C1329" s="221"/>
      <c r="D1329" s="221">
        <v>3238</v>
      </c>
      <c r="E1329" s="221"/>
      <c r="F1329" s="58"/>
      <c r="G1329" s="227">
        <v>31</v>
      </c>
      <c r="H1329" s="52" t="s">
        <v>41</v>
      </c>
      <c r="I1329" s="342">
        <f t="shared" ref="I1329:K1330" si="260">I1330</f>
        <v>0</v>
      </c>
      <c r="J1329" s="342">
        <f t="shared" si="260"/>
        <v>0</v>
      </c>
      <c r="K1329" s="342">
        <f t="shared" si="260"/>
        <v>0</v>
      </c>
      <c r="L1329" s="47"/>
      <c r="M1329" s="47"/>
      <c r="N1329" s="39"/>
      <c r="O1329" s="242"/>
      <c r="Q1329" s="49"/>
      <c r="S1329" s="25"/>
    </row>
    <row r="1330" spans="1:19" ht="20.100000000000001" hidden="1" customHeight="1" x14ac:dyDescent="0.25">
      <c r="A1330" s="221"/>
      <c r="B1330" s="221"/>
      <c r="C1330" s="221"/>
      <c r="D1330" s="221"/>
      <c r="E1330" s="218" t="s">
        <v>220</v>
      </c>
      <c r="F1330" s="52"/>
      <c r="G1330" s="227">
        <v>31</v>
      </c>
      <c r="H1330" s="52" t="s">
        <v>221</v>
      </c>
      <c r="I1330" s="342">
        <f t="shared" si="260"/>
        <v>0</v>
      </c>
      <c r="J1330" s="342">
        <f t="shared" si="260"/>
        <v>0</v>
      </c>
      <c r="K1330" s="342">
        <f t="shared" si="260"/>
        <v>0</v>
      </c>
      <c r="L1330" s="47"/>
      <c r="M1330" s="47"/>
      <c r="N1330" s="39"/>
      <c r="O1330" s="242"/>
      <c r="Q1330" s="49"/>
      <c r="S1330" s="25"/>
    </row>
    <row r="1331" spans="1:19" ht="20.100000000000001" hidden="1" customHeight="1" x14ac:dyDescent="0.25">
      <c r="A1331" s="221"/>
      <c r="B1331" s="221"/>
      <c r="C1331" s="221"/>
      <c r="D1331" s="221"/>
      <c r="E1331" s="218"/>
      <c r="F1331" s="52" t="s">
        <v>222</v>
      </c>
      <c r="G1331" s="227">
        <v>31</v>
      </c>
      <c r="H1331" s="52" t="s">
        <v>221</v>
      </c>
      <c r="I1331" s="342">
        <v>0</v>
      </c>
      <c r="J1331" s="342">
        <f>K1331-I1331</f>
        <v>0</v>
      </c>
      <c r="K1331" s="342">
        <v>0</v>
      </c>
      <c r="L1331" s="47"/>
      <c r="M1331" s="47"/>
      <c r="N1331" s="39"/>
      <c r="O1331" s="242"/>
      <c r="Q1331" s="49"/>
      <c r="S1331" s="25"/>
    </row>
    <row r="1332" spans="1:19" ht="33" customHeight="1" x14ac:dyDescent="0.25">
      <c r="A1332" s="288"/>
      <c r="B1332" s="288"/>
      <c r="C1332" s="288"/>
      <c r="D1332" s="288"/>
      <c r="E1332" s="288"/>
      <c r="F1332" s="289"/>
      <c r="G1332" s="290"/>
      <c r="H1332" s="291" t="s">
        <v>375</v>
      </c>
      <c r="I1332" s="346"/>
      <c r="J1332" s="346"/>
      <c r="K1332" s="346"/>
      <c r="L1332" s="75"/>
      <c r="M1332" s="75"/>
      <c r="N1332" s="39"/>
      <c r="O1332" s="242"/>
      <c r="Q1332" s="49"/>
      <c r="S1332" s="25"/>
    </row>
    <row r="1333" spans="1:19" ht="20.100000000000001" customHeight="1" x14ac:dyDescent="0.25">
      <c r="A1333" s="221"/>
      <c r="B1333" s="221"/>
      <c r="C1333" s="221"/>
      <c r="D1333" s="221"/>
      <c r="E1333" s="218"/>
      <c r="F1333" s="52"/>
      <c r="G1333" s="227"/>
      <c r="H1333" s="265" t="s">
        <v>290</v>
      </c>
      <c r="I1333" s="342"/>
      <c r="J1333" s="342"/>
      <c r="K1333" s="342"/>
      <c r="L1333" s="47"/>
      <c r="M1333" s="47"/>
      <c r="N1333" s="39"/>
      <c r="O1333" s="242"/>
      <c r="Q1333" s="49"/>
      <c r="S1333" s="25"/>
    </row>
    <row r="1334" spans="1:19" ht="20.100000000000001" customHeight="1" x14ac:dyDescent="0.25">
      <c r="A1334" s="219">
        <v>3</v>
      </c>
      <c r="B1334" s="219"/>
      <c r="C1334" s="219"/>
      <c r="D1334" s="219"/>
      <c r="E1334" s="219"/>
      <c r="F1334" s="56"/>
      <c r="G1334" s="258"/>
      <c r="H1334" s="57" t="s">
        <v>82</v>
      </c>
      <c r="I1334" s="341">
        <f>I1335+I1367</f>
        <v>45000</v>
      </c>
      <c r="J1334" s="341">
        <f>J1335+J1367</f>
        <v>0</v>
      </c>
      <c r="K1334" s="341">
        <f>K1335+K1367</f>
        <v>45000</v>
      </c>
      <c r="L1334" s="59">
        <f>L1335+L1367</f>
        <v>58000</v>
      </c>
      <c r="M1334" s="59">
        <f>M1335+M1367</f>
        <v>58000</v>
      </c>
      <c r="N1334" s="39"/>
      <c r="O1334" s="242"/>
      <c r="Q1334" s="49"/>
      <c r="S1334" s="25"/>
    </row>
    <row r="1335" spans="1:19" ht="20.100000000000001" customHeight="1" x14ac:dyDescent="0.25">
      <c r="A1335" s="219"/>
      <c r="B1335" s="219">
        <v>31</v>
      </c>
      <c r="C1335" s="219"/>
      <c r="D1335" s="219"/>
      <c r="E1335" s="219"/>
      <c r="F1335" s="56"/>
      <c r="G1335" s="258"/>
      <c r="H1335" s="57" t="s">
        <v>13</v>
      </c>
      <c r="I1335" s="341">
        <f>I1336+I1358</f>
        <v>26200</v>
      </c>
      <c r="J1335" s="341">
        <f>J1336+J1358</f>
        <v>0</v>
      </c>
      <c r="K1335" s="341">
        <f>K1336+K1358</f>
        <v>26200</v>
      </c>
      <c r="L1335" s="59">
        <f t="shared" ref="L1335:M1335" si="261">L1336+L1358</f>
        <v>42050</v>
      </c>
      <c r="M1335" s="59">
        <f t="shared" si="261"/>
        <v>42050</v>
      </c>
      <c r="N1335" s="39"/>
      <c r="O1335" s="242"/>
      <c r="Q1335" s="49"/>
      <c r="S1335" s="25"/>
    </row>
    <row r="1336" spans="1:19" s="195" customFormat="1" ht="20.100000000000001" customHeight="1" x14ac:dyDescent="0.25">
      <c r="A1336" s="219"/>
      <c r="B1336" s="219"/>
      <c r="C1336" s="219">
        <v>311</v>
      </c>
      <c r="D1336" s="219"/>
      <c r="E1336" s="219"/>
      <c r="F1336" s="56"/>
      <c r="G1336" s="227" t="s">
        <v>471</v>
      </c>
      <c r="H1336" s="57" t="s">
        <v>14</v>
      </c>
      <c r="I1336" s="341">
        <f>I1337+I1340+I1343</f>
        <v>22700</v>
      </c>
      <c r="J1336" s="341">
        <f>J1337+J1340+J1343</f>
        <v>0</v>
      </c>
      <c r="K1336" s="341">
        <f>K1337+K1340+K1343</f>
        <v>22700</v>
      </c>
      <c r="L1336" s="198">
        <f t="shared" ref="L1336:M1336" si="262">L1337+L1340+L1343</f>
        <v>37200</v>
      </c>
      <c r="M1336" s="198">
        <f t="shared" si="262"/>
        <v>37200</v>
      </c>
      <c r="N1336" s="39"/>
      <c r="O1336" s="242"/>
      <c r="P1336" s="194"/>
      <c r="Q1336" s="193"/>
      <c r="R1336" s="194"/>
      <c r="S1336" s="194"/>
    </row>
    <row r="1337" spans="1:19" ht="20.100000000000001" hidden="1" customHeight="1" x14ac:dyDescent="0.25">
      <c r="A1337" s="221"/>
      <c r="B1337" s="221"/>
      <c r="C1337" s="221"/>
      <c r="D1337" s="221">
        <v>3111</v>
      </c>
      <c r="E1337" s="221"/>
      <c r="F1337" s="58"/>
      <c r="G1337" s="227" t="s">
        <v>471</v>
      </c>
      <c r="H1337" s="52" t="s">
        <v>15</v>
      </c>
      <c r="I1337" s="342">
        <f t="shared" ref="I1337:K1338" si="263">I1338</f>
        <v>20000</v>
      </c>
      <c r="J1337" s="342">
        <f t="shared" si="263"/>
        <v>0</v>
      </c>
      <c r="K1337" s="342">
        <f t="shared" si="263"/>
        <v>20000</v>
      </c>
      <c r="L1337" s="53">
        <f t="shared" ref="L1337:M1337" si="264">L1338</f>
        <v>29000</v>
      </c>
      <c r="M1337" s="53">
        <f t="shared" si="264"/>
        <v>29000</v>
      </c>
      <c r="N1337" s="39"/>
      <c r="O1337" s="242"/>
      <c r="Q1337" s="49"/>
      <c r="S1337" s="25"/>
    </row>
    <row r="1338" spans="1:19" ht="20.100000000000001" hidden="1" customHeight="1" x14ac:dyDescent="0.25">
      <c r="A1338" s="221"/>
      <c r="B1338" s="221"/>
      <c r="C1338" s="221"/>
      <c r="D1338" s="221"/>
      <c r="E1338" s="218" t="s">
        <v>291</v>
      </c>
      <c r="F1338" s="52"/>
      <c r="G1338" s="227" t="s">
        <v>471</v>
      </c>
      <c r="H1338" s="52" t="s">
        <v>292</v>
      </c>
      <c r="I1338" s="342">
        <f t="shared" si="263"/>
        <v>20000</v>
      </c>
      <c r="J1338" s="342">
        <f t="shared" si="263"/>
        <v>0</v>
      </c>
      <c r="K1338" s="342">
        <f t="shared" si="263"/>
        <v>20000</v>
      </c>
      <c r="L1338" s="53">
        <f t="shared" ref="L1338:M1338" si="265">L1339</f>
        <v>29000</v>
      </c>
      <c r="M1338" s="53">
        <f t="shared" si="265"/>
        <v>29000</v>
      </c>
      <c r="N1338" s="39"/>
      <c r="O1338" s="242"/>
      <c r="Q1338" s="49"/>
      <c r="S1338" s="25"/>
    </row>
    <row r="1339" spans="1:19" ht="20.100000000000001" hidden="1" customHeight="1" x14ac:dyDescent="0.25">
      <c r="A1339" s="221"/>
      <c r="B1339" s="221"/>
      <c r="C1339" s="221"/>
      <c r="D1339" s="221"/>
      <c r="E1339" s="218"/>
      <c r="F1339" s="52" t="s">
        <v>293</v>
      </c>
      <c r="G1339" s="227" t="s">
        <v>471</v>
      </c>
      <c r="H1339" s="52" t="s">
        <v>355</v>
      </c>
      <c r="I1339" s="342">
        <v>20000</v>
      </c>
      <c r="J1339" s="342">
        <f>K1339-I1339</f>
        <v>0</v>
      </c>
      <c r="K1339" s="342">
        <v>20000</v>
      </c>
      <c r="L1339" s="53">
        <v>29000</v>
      </c>
      <c r="M1339" s="53">
        <v>29000</v>
      </c>
      <c r="N1339" s="39"/>
      <c r="O1339" s="242"/>
      <c r="Q1339" s="49"/>
      <c r="S1339" s="25"/>
    </row>
    <row r="1340" spans="1:19" ht="20.100000000000001" hidden="1" customHeight="1" x14ac:dyDescent="0.25">
      <c r="A1340" s="221"/>
      <c r="B1340" s="221"/>
      <c r="C1340" s="221"/>
      <c r="D1340" s="221">
        <v>3113</v>
      </c>
      <c r="E1340" s="221"/>
      <c r="F1340" s="58"/>
      <c r="G1340" s="227" t="s">
        <v>471</v>
      </c>
      <c r="H1340" s="52" t="s">
        <v>16</v>
      </c>
      <c r="I1340" s="342">
        <f t="shared" ref="I1340:K1341" si="266">I1341</f>
        <v>1500</v>
      </c>
      <c r="J1340" s="342">
        <f t="shared" si="266"/>
        <v>0</v>
      </c>
      <c r="K1340" s="342">
        <f t="shared" si="266"/>
        <v>1500</v>
      </c>
      <c r="L1340" s="53">
        <f t="shared" ref="L1340:M1340" si="267">L1341</f>
        <v>5600</v>
      </c>
      <c r="M1340" s="53">
        <f t="shared" si="267"/>
        <v>5600</v>
      </c>
      <c r="N1340" s="39"/>
      <c r="O1340" s="242"/>
      <c r="Q1340" s="49"/>
      <c r="S1340" s="25"/>
    </row>
    <row r="1341" spans="1:19" ht="20.100000000000001" hidden="1" customHeight="1" x14ac:dyDescent="0.25">
      <c r="A1341" s="221"/>
      <c r="B1341" s="221"/>
      <c r="C1341" s="221"/>
      <c r="D1341" s="221"/>
      <c r="E1341" s="218" t="s">
        <v>295</v>
      </c>
      <c r="F1341" s="52"/>
      <c r="G1341" s="227" t="s">
        <v>471</v>
      </c>
      <c r="H1341" s="52" t="s">
        <v>16</v>
      </c>
      <c r="I1341" s="342">
        <f t="shared" si="266"/>
        <v>1500</v>
      </c>
      <c r="J1341" s="342">
        <f t="shared" si="266"/>
        <v>0</v>
      </c>
      <c r="K1341" s="342">
        <f t="shared" si="266"/>
        <v>1500</v>
      </c>
      <c r="L1341" s="53">
        <f>L1342</f>
        <v>5600</v>
      </c>
      <c r="M1341" s="53">
        <f>M1342</f>
        <v>5600</v>
      </c>
      <c r="N1341" s="39"/>
      <c r="O1341" s="242"/>
      <c r="Q1341" s="49"/>
      <c r="S1341" s="25"/>
    </row>
    <row r="1342" spans="1:19" ht="20.100000000000001" hidden="1" customHeight="1" x14ac:dyDescent="0.25">
      <c r="A1342" s="221"/>
      <c r="B1342" s="221"/>
      <c r="C1342" s="221"/>
      <c r="D1342" s="221"/>
      <c r="E1342" s="218"/>
      <c r="F1342" s="52" t="s">
        <v>296</v>
      </c>
      <c r="G1342" s="227" t="s">
        <v>471</v>
      </c>
      <c r="H1342" s="52" t="s">
        <v>16</v>
      </c>
      <c r="I1342" s="342">
        <v>1500</v>
      </c>
      <c r="J1342" s="342">
        <f>K1342-I1342</f>
        <v>0</v>
      </c>
      <c r="K1342" s="342">
        <v>1500</v>
      </c>
      <c r="L1342" s="53">
        <v>5600</v>
      </c>
      <c r="M1342" s="53">
        <v>5600</v>
      </c>
      <c r="N1342" s="39"/>
      <c r="O1342" s="242"/>
      <c r="Q1342" s="49"/>
      <c r="S1342" s="25"/>
    </row>
    <row r="1343" spans="1:19" ht="20.100000000000001" hidden="1" customHeight="1" x14ac:dyDescent="0.25">
      <c r="A1343" s="221"/>
      <c r="B1343" s="221"/>
      <c r="C1343" s="221"/>
      <c r="D1343" s="221">
        <v>3114</v>
      </c>
      <c r="E1343" s="221"/>
      <c r="F1343" s="58"/>
      <c r="G1343" s="227" t="s">
        <v>471</v>
      </c>
      <c r="H1343" s="52" t="s">
        <v>367</v>
      </c>
      <c r="I1343" s="342">
        <f t="shared" ref="I1343:K1344" si="268">I1344</f>
        <v>1200</v>
      </c>
      <c r="J1343" s="342">
        <f t="shared" si="268"/>
        <v>0</v>
      </c>
      <c r="K1343" s="342">
        <f t="shared" si="268"/>
        <v>1200</v>
      </c>
      <c r="L1343" s="53">
        <f t="shared" ref="L1343:M1343" si="269">L1344</f>
        <v>2600</v>
      </c>
      <c r="M1343" s="53">
        <f t="shared" si="269"/>
        <v>2600</v>
      </c>
      <c r="N1343" s="39"/>
      <c r="O1343" s="242"/>
      <c r="Q1343" s="49"/>
      <c r="S1343" s="25"/>
    </row>
    <row r="1344" spans="1:19" ht="20.100000000000001" hidden="1" customHeight="1" x14ac:dyDescent="0.25">
      <c r="A1344" s="221"/>
      <c r="B1344" s="221"/>
      <c r="C1344" s="221"/>
      <c r="D1344" s="221"/>
      <c r="E1344" s="218" t="s">
        <v>297</v>
      </c>
      <c r="F1344" s="52"/>
      <c r="G1344" s="227" t="s">
        <v>471</v>
      </c>
      <c r="H1344" s="52" t="s">
        <v>17</v>
      </c>
      <c r="I1344" s="342">
        <f t="shared" si="268"/>
        <v>1200</v>
      </c>
      <c r="J1344" s="342">
        <f t="shared" si="268"/>
        <v>0</v>
      </c>
      <c r="K1344" s="342">
        <f t="shared" si="268"/>
        <v>1200</v>
      </c>
      <c r="L1344" s="53">
        <f t="shared" ref="L1344:M1344" si="270">L1345</f>
        <v>2600</v>
      </c>
      <c r="M1344" s="53">
        <f t="shared" si="270"/>
        <v>2600</v>
      </c>
      <c r="N1344" s="39"/>
      <c r="O1344" s="242"/>
      <c r="Q1344" s="49"/>
      <c r="S1344" s="25"/>
    </row>
    <row r="1345" spans="1:19" ht="20.100000000000001" hidden="1" customHeight="1" x14ac:dyDescent="0.25">
      <c r="A1345" s="221"/>
      <c r="B1345" s="221"/>
      <c r="C1345" s="221"/>
      <c r="D1345" s="221"/>
      <c r="E1345" s="218"/>
      <c r="F1345" s="52" t="s">
        <v>298</v>
      </c>
      <c r="G1345" s="227" t="s">
        <v>471</v>
      </c>
      <c r="H1345" s="52" t="s">
        <v>17</v>
      </c>
      <c r="I1345" s="342">
        <v>1200</v>
      </c>
      <c r="J1345" s="342">
        <f>K1345-I1345</f>
        <v>0</v>
      </c>
      <c r="K1345" s="342">
        <v>1200</v>
      </c>
      <c r="L1345" s="53">
        <v>2600</v>
      </c>
      <c r="M1345" s="53">
        <v>2600</v>
      </c>
      <c r="N1345" s="39"/>
      <c r="O1345" s="242"/>
      <c r="Q1345" s="49"/>
      <c r="S1345" s="25"/>
    </row>
    <row r="1346" spans="1:19" ht="20.100000000000001" hidden="1" customHeight="1" x14ac:dyDescent="0.25">
      <c r="A1346" s="219"/>
      <c r="B1346" s="219"/>
      <c r="C1346" s="219">
        <v>312</v>
      </c>
      <c r="D1346" s="219"/>
      <c r="E1346" s="219"/>
      <c r="F1346" s="56"/>
      <c r="G1346" s="227" t="s">
        <v>471</v>
      </c>
      <c r="H1346" s="57" t="s">
        <v>18</v>
      </c>
      <c r="I1346" s="342"/>
      <c r="J1346" s="342"/>
      <c r="K1346" s="342"/>
      <c r="L1346" s="44"/>
      <c r="M1346" s="44"/>
      <c r="N1346" s="39"/>
      <c r="O1346" s="242"/>
      <c r="Q1346" s="49"/>
      <c r="S1346" s="25"/>
    </row>
    <row r="1347" spans="1:19" ht="20.100000000000001" hidden="1" customHeight="1" x14ac:dyDescent="0.25">
      <c r="A1347" s="221"/>
      <c r="B1347" s="221"/>
      <c r="C1347" s="221"/>
      <c r="D1347" s="221">
        <v>3121</v>
      </c>
      <c r="E1347" s="221"/>
      <c r="F1347" s="58"/>
      <c r="G1347" s="227" t="s">
        <v>471</v>
      </c>
      <c r="H1347" s="52" t="s">
        <v>18</v>
      </c>
      <c r="I1347" s="342"/>
      <c r="J1347" s="342"/>
      <c r="K1347" s="342"/>
      <c r="L1347" s="44"/>
      <c r="M1347" s="44"/>
      <c r="N1347" s="39"/>
      <c r="O1347" s="242"/>
      <c r="Q1347" s="49"/>
      <c r="S1347" s="25"/>
    </row>
    <row r="1348" spans="1:19" ht="20.100000000000001" hidden="1" customHeight="1" x14ac:dyDescent="0.25">
      <c r="A1348" s="221"/>
      <c r="B1348" s="221"/>
      <c r="C1348" s="221"/>
      <c r="D1348" s="221"/>
      <c r="E1348" s="218" t="s">
        <v>85</v>
      </c>
      <c r="F1348" s="52"/>
      <c r="G1348" s="227" t="s">
        <v>471</v>
      </c>
      <c r="H1348" s="52" t="s">
        <v>86</v>
      </c>
      <c r="I1348" s="342"/>
      <c r="J1348" s="342"/>
      <c r="K1348" s="342"/>
      <c r="L1348" s="44"/>
      <c r="M1348" s="44"/>
      <c r="N1348" s="39"/>
      <c r="O1348" s="242"/>
      <c r="Q1348" s="49"/>
      <c r="S1348" s="25"/>
    </row>
    <row r="1349" spans="1:19" ht="20.100000000000001" hidden="1" customHeight="1" x14ac:dyDescent="0.25">
      <c r="A1349" s="221"/>
      <c r="B1349" s="221"/>
      <c r="C1349" s="221"/>
      <c r="D1349" s="221"/>
      <c r="E1349" s="218"/>
      <c r="F1349" s="52" t="s">
        <v>87</v>
      </c>
      <c r="G1349" s="227" t="s">
        <v>471</v>
      </c>
      <c r="H1349" s="52" t="s">
        <v>86</v>
      </c>
      <c r="I1349" s="342"/>
      <c r="J1349" s="342"/>
      <c r="K1349" s="342"/>
      <c r="L1349" s="44"/>
      <c r="M1349" s="44"/>
      <c r="N1349" s="39"/>
      <c r="O1349" s="242"/>
      <c r="Q1349" s="49"/>
      <c r="S1349" s="25"/>
    </row>
    <row r="1350" spans="1:19" ht="20.100000000000001" hidden="1" customHeight="1" x14ac:dyDescent="0.25">
      <c r="A1350" s="221"/>
      <c r="B1350" s="221"/>
      <c r="C1350" s="221"/>
      <c r="D1350" s="221"/>
      <c r="E1350" s="218" t="s">
        <v>88</v>
      </c>
      <c r="F1350" s="52"/>
      <c r="G1350" s="227" t="s">
        <v>471</v>
      </c>
      <c r="H1350" s="52" t="s">
        <v>89</v>
      </c>
      <c r="I1350" s="342"/>
      <c r="J1350" s="342"/>
      <c r="K1350" s="342"/>
      <c r="L1350" s="44"/>
      <c r="M1350" s="44"/>
      <c r="N1350" s="39"/>
      <c r="O1350" s="242"/>
      <c r="Q1350" s="49"/>
      <c r="S1350" s="25"/>
    </row>
    <row r="1351" spans="1:19" ht="20.100000000000001" hidden="1" customHeight="1" x14ac:dyDescent="0.25">
      <c r="A1351" s="221"/>
      <c r="B1351" s="221"/>
      <c r="C1351" s="221"/>
      <c r="D1351" s="221"/>
      <c r="E1351" s="218"/>
      <c r="F1351" s="52" t="s">
        <v>90</v>
      </c>
      <c r="G1351" s="227" t="s">
        <v>471</v>
      </c>
      <c r="H1351" s="52" t="s">
        <v>89</v>
      </c>
      <c r="I1351" s="342"/>
      <c r="J1351" s="342"/>
      <c r="K1351" s="342"/>
      <c r="L1351" s="44"/>
      <c r="M1351" s="44"/>
      <c r="N1351" s="39"/>
      <c r="O1351" s="242"/>
      <c r="Q1351" s="49"/>
      <c r="S1351" s="25"/>
    </row>
    <row r="1352" spans="1:19" ht="20.100000000000001" hidden="1" customHeight="1" x14ac:dyDescent="0.25">
      <c r="A1352" s="221"/>
      <c r="B1352" s="221"/>
      <c r="C1352" s="221"/>
      <c r="D1352" s="221"/>
      <c r="E1352" s="218" t="s">
        <v>91</v>
      </c>
      <c r="F1352" s="52"/>
      <c r="G1352" s="227" t="s">
        <v>471</v>
      </c>
      <c r="H1352" s="52" t="s">
        <v>92</v>
      </c>
      <c r="I1352" s="342"/>
      <c r="J1352" s="342"/>
      <c r="K1352" s="342"/>
      <c r="L1352" s="44"/>
      <c r="M1352" s="44"/>
      <c r="N1352" s="39"/>
      <c r="O1352" s="242"/>
      <c r="Q1352" s="49"/>
      <c r="S1352" s="25"/>
    </row>
    <row r="1353" spans="1:19" ht="20.100000000000001" hidden="1" customHeight="1" x14ac:dyDescent="0.25">
      <c r="A1353" s="221"/>
      <c r="B1353" s="221"/>
      <c r="C1353" s="221"/>
      <c r="D1353" s="221"/>
      <c r="E1353" s="218"/>
      <c r="F1353" s="52" t="s">
        <v>93</v>
      </c>
      <c r="G1353" s="227" t="s">
        <v>471</v>
      </c>
      <c r="H1353" s="52" t="s">
        <v>92</v>
      </c>
      <c r="I1353" s="342"/>
      <c r="J1353" s="342"/>
      <c r="K1353" s="342"/>
      <c r="L1353" s="44"/>
      <c r="M1353" s="44"/>
      <c r="N1353" s="39"/>
      <c r="O1353" s="242"/>
      <c r="Q1353" s="49"/>
      <c r="S1353" s="25"/>
    </row>
    <row r="1354" spans="1:19" ht="20.100000000000001" hidden="1" customHeight="1" x14ac:dyDescent="0.25">
      <c r="A1354" s="221"/>
      <c r="B1354" s="221"/>
      <c r="C1354" s="221"/>
      <c r="D1354" s="221"/>
      <c r="E1354" s="218" t="s">
        <v>94</v>
      </c>
      <c r="F1354" s="52"/>
      <c r="G1354" s="227" t="s">
        <v>471</v>
      </c>
      <c r="H1354" s="52" t="s">
        <v>95</v>
      </c>
      <c r="I1354" s="342"/>
      <c r="J1354" s="342"/>
      <c r="K1354" s="342"/>
      <c r="L1354" s="44"/>
      <c r="M1354" s="44"/>
      <c r="N1354" s="39"/>
      <c r="O1354" s="242"/>
      <c r="Q1354" s="49"/>
      <c r="S1354" s="25"/>
    </row>
    <row r="1355" spans="1:19" ht="20.100000000000001" hidden="1" customHeight="1" x14ac:dyDescent="0.25">
      <c r="A1355" s="221"/>
      <c r="B1355" s="221"/>
      <c r="C1355" s="221"/>
      <c r="D1355" s="221"/>
      <c r="E1355" s="218"/>
      <c r="F1355" s="52" t="s">
        <v>96</v>
      </c>
      <c r="G1355" s="227" t="s">
        <v>471</v>
      </c>
      <c r="H1355" s="52" t="s">
        <v>95</v>
      </c>
      <c r="I1355" s="342"/>
      <c r="J1355" s="342"/>
      <c r="K1355" s="342"/>
      <c r="L1355" s="44"/>
      <c r="M1355" s="44"/>
      <c r="N1355" s="39"/>
      <c r="O1355" s="242"/>
      <c r="Q1355" s="49"/>
      <c r="S1355" s="25"/>
    </row>
    <row r="1356" spans="1:19" ht="20.100000000000001" hidden="1" customHeight="1" x14ac:dyDescent="0.25">
      <c r="A1356" s="221"/>
      <c r="B1356" s="221"/>
      <c r="C1356" s="221"/>
      <c r="D1356" s="221"/>
      <c r="E1356" s="218" t="s">
        <v>97</v>
      </c>
      <c r="F1356" s="52"/>
      <c r="G1356" s="227" t="s">
        <v>471</v>
      </c>
      <c r="H1356" s="52" t="s">
        <v>98</v>
      </c>
      <c r="I1356" s="342"/>
      <c r="J1356" s="342"/>
      <c r="K1356" s="342"/>
      <c r="L1356" s="44"/>
      <c r="M1356" s="44"/>
      <c r="N1356" s="39"/>
      <c r="O1356" s="242"/>
      <c r="Q1356" s="49"/>
      <c r="S1356" s="25"/>
    </row>
    <row r="1357" spans="1:19" ht="20.100000000000001" hidden="1" customHeight="1" x14ac:dyDescent="0.25">
      <c r="A1357" s="221"/>
      <c r="B1357" s="221"/>
      <c r="C1357" s="221"/>
      <c r="D1357" s="221"/>
      <c r="E1357" s="218"/>
      <c r="F1357" s="52" t="s">
        <v>99</v>
      </c>
      <c r="G1357" s="227" t="s">
        <v>471</v>
      </c>
      <c r="H1357" s="52" t="s">
        <v>98</v>
      </c>
      <c r="I1357" s="342"/>
      <c r="J1357" s="342"/>
      <c r="K1357" s="342"/>
      <c r="L1357" s="44"/>
      <c r="M1357" s="44"/>
      <c r="N1357" s="39"/>
      <c r="O1357" s="242"/>
      <c r="Q1357" s="49"/>
      <c r="S1357" s="25"/>
    </row>
    <row r="1358" spans="1:19" s="195" customFormat="1" ht="20.100000000000001" customHeight="1" x14ac:dyDescent="0.25">
      <c r="A1358" s="219"/>
      <c r="B1358" s="219"/>
      <c r="C1358" s="219">
        <v>313</v>
      </c>
      <c r="D1358" s="219"/>
      <c r="E1358" s="219"/>
      <c r="F1358" s="56"/>
      <c r="G1358" s="227" t="s">
        <v>471</v>
      </c>
      <c r="H1358" s="57" t="s">
        <v>101</v>
      </c>
      <c r="I1358" s="341">
        <f>I1359+I1364</f>
        <v>3500</v>
      </c>
      <c r="J1358" s="341">
        <f>J1359+J1364</f>
        <v>0</v>
      </c>
      <c r="K1358" s="341">
        <f>K1359+K1364</f>
        <v>3500</v>
      </c>
      <c r="L1358" s="192">
        <f t="shared" ref="L1358:M1358" si="271">L1359+L1364</f>
        <v>4850</v>
      </c>
      <c r="M1358" s="192">
        <f t="shared" si="271"/>
        <v>4850</v>
      </c>
      <c r="N1358" s="39"/>
      <c r="O1358" s="242"/>
      <c r="P1358" s="194"/>
      <c r="Q1358" s="193"/>
      <c r="R1358" s="194"/>
      <c r="S1358" s="194"/>
    </row>
    <row r="1359" spans="1:19" ht="20.100000000000001" hidden="1" customHeight="1" x14ac:dyDescent="0.25">
      <c r="A1359" s="221"/>
      <c r="B1359" s="221"/>
      <c r="C1359" s="221"/>
      <c r="D1359" s="221">
        <v>3132</v>
      </c>
      <c r="E1359" s="221"/>
      <c r="F1359" s="58"/>
      <c r="G1359" s="227" t="s">
        <v>471</v>
      </c>
      <c r="H1359" s="52" t="s">
        <v>20</v>
      </c>
      <c r="I1359" s="342">
        <f>I1360+I1362</f>
        <v>3500</v>
      </c>
      <c r="J1359" s="342">
        <f>J1360+J1362</f>
        <v>0</v>
      </c>
      <c r="K1359" s="342">
        <f>K1360+K1362</f>
        <v>3500</v>
      </c>
      <c r="L1359" s="53">
        <f t="shared" ref="L1359:M1359" si="272">L1360+L1362</f>
        <v>4450</v>
      </c>
      <c r="M1359" s="53">
        <f t="shared" si="272"/>
        <v>4450</v>
      </c>
      <c r="N1359" s="39"/>
      <c r="O1359" s="242"/>
      <c r="Q1359" s="49"/>
      <c r="S1359" s="25"/>
    </row>
    <row r="1360" spans="1:19" ht="20.100000000000001" hidden="1" customHeight="1" x14ac:dyDescent="0.25">
      <c r="A1360" s="221"/>
      <c r="B1360" s="221"/>
      <c r="C1360" s="221"/>
      <c r="D1360" s="221"/>
      <c r="E1360" s="218" t="s">
        <v>302</v>
      </c>
      <c r="F1360" s="52"/>
      <c r="G1360" s="227" t="s">
        <v>471</v>
      </c>
      <c r="H1360" s="52" t="s">
        <v>20</v>
      </c>
      <c r="I1360" s="342">
        <f>I1361</f>
        <v>3500</v>
      </c>
      <c r="J1360" s="342">
        <f>J1361</f>
        <v>0</v>
      </c>
      <c r="K1360" s="342">
        <f>K1361</f>
        <v>3500</v>
      </c>
      <c r="L1360" s="53">
        <f t="shared" ref="L1360:M1360" si="273">L1361</f>
        <v>4300</v>
      </c>
      <c r="M1360" s="53">
        <f t="shared" si="273"/>
        <v>4300</v>
      </c>
      <c r="N1360" s="39"/>
      <c r="O1360" s="242"/>
      <c r="Q1360" s="49"/>
      <c r="S1360" s="25"/>
    </row>
    <row r="1361" spans="1:19" ht="20.100000000000001" hidden="1" customHeight="1" x14ac:dyDescent="0.25">
      <c r="A1361" s="221"/>
      <c r="B1361" s="221"/>
      <c r="C1361" s="221"/>
      <c r="D1361" s="221"/>
      <c r="E1361" s="218"/>
      <c r="F1361" s="52" t="s">
        <v>303</v>
      </c>
      <c r="G1361" s="227" t="s">
        <v>471</v>
      </c>
      <c r="H1361" s="52" t="s">
        <v>20</v>
      </c>
      <c r="I1361" s="342">
        <v>3500</v>
      </c>
      <c r="J1361" s="342">
        <f>K1361-I1361</f>
        <v>0</v>
      </c>
      <c r="K1361" s="342">
        <v>3500</v>
      </c>
      <c r="L1361" s="47">
        <v>4300</v>
      </c>
      <c r="M1361" s="47">
        <v>4300</v>
      </c>
      <c r="N1361" s="39"/>
      <c r="O1361" s="242"/>
      <c r="Q1361" s="49"/>
      <c r="S1361" s="25"/>
    </row>
    <row r="1362" spans="1:19" ht="30" hidden="1" customHeight="1" x14ac:dyDescent="0.25">
      <c r="A1362" s="221"/>
      <c r="B1362" s="221"/>
      <c r="C1362" s="221"/>
      <c r="D1362" s="221"/>
      <c r="E1362" s="218" t="s">
        <v>304</v>
      </c>
      <c r="F1362" s="52"/>
      <c r="G1362" s="227" t="s">
        <v>471</v>
      </c>
      <c r="H1362" s="52" t="s">
        <v>102</v>
      </c>
      <c r="I1362" s="342">
        <f>I1363</f>
        <v>0</v>
      </c>
      <c r="J1362" s="342">
        <f>J1363</f>
        <v>0</v>
      </c>
      <c r="K1362" s="342">
        <f>K1363</f>
        <v>0</v>
      </c>
      <c r="L1362" s="53">
        <f t="shared" ref="L1362:M1362" si="274">L1363</f>
        <v>150</v>
      </c>
      <c r="M1362" s="53">
        <f t="shared" si="274"/>
        <v>150</v>
      </c>
      <c r="N1362" s="39"/>
      <c r="O1362" s="242"/>
      <c r="Q1362" s="49"/>
      <c r="S1362" s="25"/>
    </row>
    <row r="1363" spans="1:19" ht="30" hidden="1" customHeight="1" x14ac:dyDescent="0.25">
      <c r="A1363" s="221"/>
      <c r="B1363" s="221"/>
      <c r="C1363" s="221"/>
      <c r="D1363" s="221"/>
      <c r="E1363" s="218"/>
      <c r="F1363" s="52" t="s">
        <v>305</v>
      </c>
      <c r="G1363" s="227" t="s">
        <v>471</v>
      </c>
      <c r="H1363" s="52" t="s">
        <v>102</v>
      </c>
      <c r="I1363" s="342">
        <v>0</v>
      </c>
      <c r="J1363" s="342">
        <f>K1363-I1363</f>
        <v>0</v>
      </c>
      <c r="K1363" s="342">
        <v>0</v>
      </c>
      <c r="L1363" s="47">
        <v>150</v>
      </c>
      <c r="M1363" s="47">
        <v>150</v>
      </c>
      <c r="N1363" s="39"/>
      <c r="O1363" s="242"/>
      <c r="Q1363" s="49"/>
      <c r="S1363" s="25"/>
    </row>
    <row r="1364" spans="1:19" ht="30" hidden="1" customHeight="1" x14ac:dyDescent="0.25">
      <c r="A1364" s="221"/>
      <c r="B1364" s="221"/>
      <c r="C1364" s="221"/>
      <c r="D1364" s="221">
        <v>3133</v>
      </c>
      <c r="E1364" s="218"/>
      <c r="F1364" s="52"/>
      <c r="G1364" s="227" t="s">
        <v>471</v>
      </c>
      <c r="H1364" s="52" t="s">
        <v>21</v>
      </c>
      <c r="I1364" s="342">
        <f t="shared" ref="I1364:K1365" si="275">I1365</f>
        <v>0</v>
      </c>
      <c r="J1364" s="342">
        <f t="shared" si="275"/>
        <v>0</v>
      </c>
      <c r="K1364" s="342">
        <f t="shared" si="275"/>
        <v>0</v>
      </c>
      <c r="L1364" s="53">
        <f t="shared" ref="L1364:M1364" si="276">L1365</f>
        <v>400</v>
      </c>
      <c r="M1364" s="53">
        <f t="shared" si="276"/>
        <v>400</v>
      </c>
      <c r="N1364" s="39"/>
      <c r="O1364" s="242"/>
      <c r="Q1364" s="49"/>
      <c r="S1364" s="25"/>
    </row>
    <row r="1365" spans="1:19" ht="30" hidden="1" customHeight="1" x14ac:dyDescent="0.25">
      <c r="A1365" s="221"/>
      <c r="B1365" s="221"/>
      <c r="C1365" s="221"/>
      <c r="D1365" s="221"/>
      <c r="E1365" s="218" t="s">
        <v>306</v>
      </c>
      <c r="F1365" s="52"/>
      <c r="G1365" s="227" t="s">
        <v>471</v>
      </c>
      <c r="H1365" s="52" t="s">
        <v>21</v>
      </c>
      <c r="I1365" s="342">
        <f t="shared" si="275"/>
        <v>0</v>
      </c>
      <c r="J1365" s="342">
        <f t="shared" si="275"/>
        <v>0</v>
      </c>
      <c r="K1365" s="342">
        <f t="shared" si="275"/>
        <v>0</v>
      </c>
      <c r="L1365" s="53">
        <f t="shared" ref="L1365:M1365" si="277">L1366</f>
        <v>400</v>
      </c>
      <c r="M1365" s="53">
        <f t="shared" si="277"/>
        <v>400</v>
      </c>
      <c r="N1365" s="39"/>
      <c r="O1365" s="242"/>
      <c r="Q1365" s="49"/>
      <c r="S1365" s="25"/>
    </row>
    <row r="1366" spans="1:19" ht="30" hidden="1" customHeight="1" x14ac:dyDescent="0.25">
      <c r="A1366" s="221"/>
      <c r="B1366" s="221"/>
      <c r="C1366" s="221"/>
      <c r="D1366" s="221"/>
      <c r="E1366" s="218"/>
      <c r="F1366" s="52" t="s">
        <v>307</v>
      </c>
      <c r="G1366" s="227" t="s">
        <v>471</v>
      </c>
      <c r="H1366" s="52" t="s">
        <v>21</v>
      </c>
      <c r="I1366" s="342">
        <v>0</v>
      </c>
      <c r="J1366" s="342">
        <f>K1366-I1366</f>
        <v>0</v>
      </c>
      <c r="K1366" s="342">
        <v>0</v>
      </c>
      <c r="L1366" s="47">
        <v>400</v>
      </c>
      <c r="M1366" s="47">
        <v>400</v>
      </c>
      <c r="N1366" s="39"/>
      <c r="O1366" s="242"/>
      <c r="Q1366" s="49"/>
      <c r="S1366" s="25"/>
    </row>
    <row r="1367" spans="1:19" ht="20.100000000000001" customHeight="1" x14ac:dyDescent="0.25">
      <c r="A1367" s="221"/>
      <c r="B1367" s="219">
        <v>32</v>
      </c>
      <c r="C1367" s="219"/>
      <c r="D1367" s="219"/>
      <c r="E1367" s="220"/>
      <c r="F1367" s="57"/>
      <c r="G1367" s="227"/>
      <c r="H1367" s="57" t="s">
        <v>22</v>
      </c>
      <c r="I1367" s="341">
        <f>I1384+I1407</f>
        <v>18800</v>
      </c>
      <c r="J1367" s="341">
        <f>J1384+J1407</f>
        <v>0</v>
      </c>
      <c r="K1367" s="341">
        <f>K1384+K1407</f>
        <v>18800</v>
      </c>
      <c r="L1367" s="59">
        <f t="shared" ref="L1367:M1367" si="278">L1384+L1407</f>
        <v>15950</v>
      </c>
      <c r="M1367" s="59">
        <f t="shared" si="278"/>
        <v>15950</v>
      </c>
      <c r="N1367" s="39"/>
      <c r="O1367" s="242"/>
      <c r="Q1367" s="49"/>
      <c r="S1367" s="25"/>
    </row>
    <row r="1368" spans="1:19" ht="20.100000000000001" hidden="1" customHeight="1" x14ac:dyDescent="0.25">
      <c r="A1368" s="221"/>
      <c r="B1368" s="221"/>
      <c r="C1368" s="221">
        <v>321</v>
      </c>
      <c r="D1368" s="221"/>
      <c r="E1368" s="218"/>
      <c r="F1368" s="52"/>
      <c r="G1368" s="227"/>
      <c r="H1368" s="52" t="s">
        <v>23</v>
      </c>
      <c r="I1368" s="342">
        <f>I1369+I1378</f>
        <v>0</v>
      </c>
      <c r="J1368" s="342">
        <f>J1369+J1378</f>
        <v>0</v>
      </c>
      <c r="K1368" s="342">
        <f>K1369+K1378</f>
        <v>0</v>
      </c>
      <c r="L1368" s="47">
        <f t="shared" ref="L1368:M1368" si="279">L1369+L1378</f>
        <v>0</v>
      </c>
      <c r="M1368" s="47">
        <f t="shared" si="279"/>
        <v>0</v>
      </c>
      <c r="N1368" s="39"/>
      <c r="O1368" s="242"/>
      <c r="Q1368" s="49"/>
      <c r="S1368" s="25"/>
    </row>
    <row r="1369" spans="1:19" ht="20.100000000000001" hidden="1" customHeight="1" x14ac:dyDescent="0.25">
      <c r="A1369" s="221"/>
      <c r="B1369" s="221"/>
      <c r="C1369" s="221"/>
      <c r="D1369" s="221">
        <v>3211</v>
      </c>
      <c r="E1369" s="218"/>
      <c r="F1369" s="52"/>
      <c r="G1369" s="227"/>
      <c r="H1369" s="52" t="s">
        <v>24</v>
      </c>
      <c r="I1369" s="342">
        <f t="shared" ref="I1369:K1370" si="280">I1370</f>
        <v>0</v>
      </c>
      <c r="J1369" s="342">
        <f t="shared" si="280"/>
        <v>0</v>
      </c>
      <c r="K1369" s="342">
        <f t="shared" si="280"/>
        <v>0</v>
      </c>
      <c r="L1369" s="47">
        <f t="shared" ref="L1369:M1369" si="281">L1370</f>
        <v>0</v>
      </c>
      <c r="M1369" s="47">
        <f t="shared" si="281"/>
        <v>0</v>
      </c>
      <c r="N1369" s="39"/>
      <c r="O1369" s="242"/>
      <c r="Q1369" s="49"/>
      <c r="S1369" s="25"/>
    </row>
    <row r="1370" spans="1:19" ht="20.100000000000001" hidden="1" customHeight="1" x14ac:dyDescent="0.25">
      <c r="A1370" s="221"/>
      <c r="B1370" s="221"/>
      <c r="C1370" s="221"/>
      <c r="D1370" s="221"/>
      <c r="E1370" s="218" t="s">
        <v>308</v>
      </c>
      <c r="F1370" s="52"/>
      <c r="G1370" s="227"/>
      <c r="H1370" s="52" t="s">
        <v>103</v>
      </c>
      <c r="I1370" s="342">
        <f t="shared" si="280"/>
        <v>0</v>
      </c>
      <c r="J1370" s="342">
        <f t="shared" si="280"/>
        <v>0</v>
      </c>
      <c r="K1370" s="342">
        <f t="shared" si="280"/>
        <v>0</v>
      </c>
      <c r="L1370" s="47">
        <f t="shared" ref="L1370:M1370" si="282">L1371</f>
        <v>0</v>
      </c>
      <c r="M1370" s="47">
        <f t="shared" si="282"/>
        <v>0</v>
      </c>
      <c r="N1370" s="39"/>
      <c r="O1370" s="242"/>
      <c r="Q1370" s="49"/>
      <c r="S1370" s="25"/>
    </row>
    <row r="1371" spans="1:19" ht="20.100000000000001" hidden="1" customHeight="1" x14ac:dyDescent="0.25">
      <c r="A1371" s="221"/>
      <c r="B1371" s="221"/>
      <c r="C1371" s="221"/>
      <c r="D1371" s="221"/>
      <c r="E1371" s="218"/>
      <c r="F1371" s="52" t="s">
        <v>309</v>
      </c>
      <c r="G1371" s="227"/>
      <c r="H1371" s="52" t="s">
        <v>103</v>
      </c>
      <c r="I1371" s="342">
        <v>0</v>
      </c>
      <c r="J1371" s="342">
        <v>0</v>
      </c>
      <c r="K1371" s="342">
        <f>I1371+J1371</f>
        <v>0</v>
      </c>
      <c r="L1371" s="47">
        <v>0</v>
      </c>
      <c r="M1371" s="47">
        <v>0</v>
      </c>
      <c r="N1371" s="39"/>
      <c r="O1371" s="242"/>
      <c r="Q1371" s="49"/>
      <c r="S1371" s="25"/>
    </row>
    <row r="1372" spans="1:19" ht="20.100000000000001" hidden="1" customHeight="1" x14ac:dyDescent="0.25">
      <c r="A1372" s="221"/>
      <c r="B1372" s="221"/>
      <c r="C1372" s="221"/>
      <c r="D1372" s="221"/>
      <c r="E1372" s="218" t="s">
        <v>310</v>
      </c>
      <c r="F1372" s="52"/>
      <c r="G1372" s="227"/>
      <c r="H1372" s="52" t="s">
        <v>104</v>
      </c>
      <c r="I1372" s="342">
        <v>0</v>
      </c>
      <c r="J1372" s="342">
        <v>0</v>
      </c>
      <c r="K1372" s="342">
        <v>0</v>
      </c>
      <c r="L1372" s="47"/>
      <c r="M1372" s="47"/>
      <c r="N1372" s="39"/>
      <c r="O1372" s="242"/>
      <c r="Q1372" s="49"/>
      <c r="S1372" s="25"/>
    </row>
    <row r="1373" spans="1:19" ht="20.100000000000001" hidden="1" customHeight="1" x14ac:dyDescent="0.25">
      <c r="A1373" s="221"/>
      <c r="B1373" s="221"/>
      <c r="C1373" s="221"/>
      <c r="D1373" s="221"/>
      <c r="E1373" s="218"/>
      <c r="F1373" s="52" t="s">
        <v>311</v>
      </c>
      <c r="G1373" s="227"/>
      <c r="H1373" s="52" t="s">
        <v>104</v>
      </c>
      <c r="I1373" s="342">
        <v>0</v>
      </c>
      <c r="J1373" s="342">
        <v>0</v>
      </c>
      <c r="K1373" s="342">
        <f>I1373+J1373</f>
        <v>0</v>
      </c>
      <c r="L1373" s="47"/>
      <c r="M1373" s="47"/>
      <c r="N1373" s="39"/>
      <c r="O1373" s="242"/>
      <c r="Q1373" s="49"/>
      <c r="S1373" s="25"/>
    </row>
    <row r="1374" spans="1:19" ht="20.100000000000001" hidden="1" customHeight="1" x14ac:dyDescent="0.25">
      <c r="A1374" s="221"/>
      <c r="B1374" s="221"/>
      <c r="C1374" s="221"/>
      <c r="D1374" s="221"/>
      <c r="E1374" s="218" t="s">
        <v>312</v>
      </c>
      <c r="F1374" s="52"/>
      <c r="G1374" s="227"/>
      <c r="H1374" s="52" t="s">
        <v>105</v>
      </c>
      <c r="I1374" s="342">
        <v>0</v>
      </c>
      <c r="J1374" s="342">
        <v>0</v>
      </c>
      <c r="K1374" s="342">
        <v>0</v>
      </c>
      <c r="L1374" s="47"/>
      <c r="M1374" s="47"/>
      <c r="N1374" s="39"/>
      <c r="O1374" s="242"/>
      <c r="Q1374" s="49"/>
      <c r="S1374" s="25"/>
    </row>
    <row r="1375" spans="1:19" ht="20.100000000000001" hidden="1" customHeight="1" x14ac:dyDescent="0.25">
      <c r="A1375" s="221"/>
      <c r="B1375" s="221"/>
      <c r="C1375" s="221"/>
      <c r="D1375" s="221"/>
      <c r="E1375" s="218"/>
      <c r="F1375" s="52" t="s">
        <v>313</v>
      </c>
      <c r="G1375" s="227"/>
      <c r="H1375" s="52" t="s">
        <v>105</v>
      </c>
      <c r="I1375" s="342">
        <v>0</v>
      </c>
      <c r="J1375" s="342">
        <v>0</v>
      </c>
      <c r="K1375" s="342">
        <f>I1375+J1375</f>
        <v>0</v>
      </c>
      <c r="L1375" s="47"/>
      <c r="M1375" s="47"/>
      <c r="N1375" s="39"/>
      <c r="O1375" s="242"/>
      <c r="Q1375" s="49"/>
      <c r="S1375" s="25"/>
    </row>
    <row r="1376" spans="1:19" ht="20.100000000000001" hidden="1" customHeight="1" x14ac:dyDescent="0.25">
      <c r="A1376" s="221"/>
      <c r="B1376" s="221"/>
      <c r="C1376" s="221"/>
      <c r="D1376" s="221"/>
      <c r="E1376" s="218" t="s">
        <v>314</v>
      </c>
      <c r="F1376" s="52"/>
      <c r="G1376" s="227"/>
      <c r="H1376" s="52" t="s">
        <v>106</v>
      </c>
      <c r="I1376" s="342">
        <v>0</v>
      </c>
      <c r="J1376" s="342">
        <v>0</v>
      </c>
      <c r="K1376" s="342">
        <v>0</v>
      </c>
      <c r="L1376" s="47"/>
      <c r="M1376" s="47"/>
      <c r="N1376" s="39"/>
      <c r="O1376" s="242"/>
      <c r="Q1376" s="49"/>
      <c r="S1376" s="25"/>
    </row>
    <row r="1377" spans="1:19" ht="20.100000000000001" hidden="1" customHeight="1" x14ac:dyDescent="0.25">
      <c r="A1377" s="221"/>
      <c r="B1377" s="221"/>
      <c r="C1377" s="221"/>
      <c r="D1377" s="221"/>
      <c r="E1377" s="218"/>
      <c r="F1377" s="52" t="s">
        <v>315</v>
      </c>
      <c r="G1377" s="227"/>
      <c r="H1377" s="52" t="s">
        <v>106</v>
      </c>
      <c r="I1377" s="342">
        <v>0</v>
      </c>
      <c r="J1377" s="342">
        <v>0</v>
      </c>
      <c r="K1377" s="342">
        <f>I1377+J1377</f>
        <v>0</v>
      </c>
      <c r="L1377" s="47"/>
      <c r="M1377" s="47"/>
      <c r="N1377" s="39"/>
      <c r="O1377" s="242"/>
      <c r="Q1377" s="49"/>
      <c r="S1377" s="25"/>
    </row>
    <row r="1378" spans="1:19" ht="20.100000000000001" hidden="1" customHeight="1" x14ac:dyDescent="0.25">
      <c r="A1378" s="221"/>
      <c r="B1378" s="221"/>
      <c r="C1378" s="221"/>
      <c r="D1378" s="221">
        <v>3213</v>
      </c>
      <c r="E1378" s="218"/>
      <c r="F1378" s="52"/>
      <c r="G1378" s="227"/>
      <c r="H1378" s="52" t="s">
        <v>26</v>
      </c>
      <c r="I1378" s="342">
        <f t="shared" ref="I1378:K1379" si="283">I1379</f>
        <v>0</v>
      </c>
      <c r="J1378" s="342">
        <f t="shared" si="283"/>
        <v>0</v>
      </c>
      <c r="K1378" s="342">
        <f t="shared" si="283"/>
        <v>0</v>
      </c>
      <c r="L1378" s="47">
        <f t="shared" ref="L1378:M1378" si="284">L1379</f>
        <v>0</v>
      </c>
      <c r="M1378" s="47">
        <f t="shared" si="284"/>
        <v>0</v>
      </c>
      <c r="N1378" s="39"/>
      <c r="O1378" s="242"/>
      <c r="Q1378" s="49"/>
      <c r="S1378" s="25"/>
    </row>
    <row r="1379" spans="1:19" ht="20.100000000000001" hidden="1" customHeight="1" x14ac:dyDescent="0.25">
      <c r="A1379" s="221"/>
      <c r="B1379" s="221"/>
      <c r="C1379" s="221"/>
      <c r="D1379" s="221"/>
      <c r="E1379" s="218" t="s">
        <v>109</v>
      </c>
      <c r="F1379" s="52"/>
      <c r="G1379" s="227"/>
      <c r="H1379" s="52" t="s">
        <v>110</v>
      </c>
      <c r="I1379" s="342">
        <f t="shared" si="283"/>
        <v>0</v>
      </c>
      <c r="J1379" s="342">
        <f t="shared" si="283"/>
        <v>0</v>
      </c>
      <c r="K1379" s="342">
        <f t="shared" si="283"/>
        <v>0</v>
      </c>
      <c r="L1379" s="47">
        <f t="shared" ref="L1379:M1379" si="285">L1380</f>
        <v>0</v>
      </c>
      <c r="M1379" s="47">
        <f t="shared" si="285"/>
        <v>0</v>
      </c>
      <c r="N1379" s="39"/>
      <c r="O1379" s="242"/>
      <c r="Q1379" s="49"/>
      <c r="S1379" s="25"/>
    </row>
    <row r="1380" spans="1:19" ht="20.100000000000001" hidden="1" customHeight="1" x14ac:dyDescent="0.25">
      <c r="A1380" s="221"/>
      <c r="B1380" s="221"/>
      <c r="C1380" s="221"/>
      <c r="D1380" s="221"/>
      <c r="E1380" s="218"/>
      <c r="F1380" s="52" t="s">
        <v>111</v>
      </c>
      <c r="G1380" s="227"/>
      <c r="H1380" s="52" t="s">
        <v>321</v>
      </c>
      <c r="I1380" s="342">
        <v>0</v>
      </c>
      <c r="J1380" s="342">
        <v>0</v>
      </c>
      <c r="K1380" s="342">
        <f>I1380+J1380</f>
        <v>0</v>
      </c>
      <c r="L1380" s="47">
        <v>0</v>
      </c>
      <c r="M1380" s="47">
        <v>0</v>
      </c>
      <c r="N1380" s="39"/>
      <c r="O1380" s="242"/>
      <c r="Q1380" s="49"/>
      <c r="S1380" s="25"/>
    </row>
    <row r="1381" spans="1:19" ht="20.100000000000001" hidden="1" customHeight="1" x14ac:dyDescent="0.25">
      <c r="A1381" s="221"/>
      <c r="B1381" s="221"/>
      <c r="C1381" s="221"/>
      <c r="D1381" s="221"/>
      <c r="E1381" s="218"/>
      <c r="F1381" s="52" t="s">
        <v>113</v>
      </c>
      <c r="G1381" s="227"/>
      <c r="H1381" s="52" t="s">
        <v>322</v>
      </c>
      <c r="I1381" s="342">
        <v>0</v>
      </c>
      <c r="J1381" s="342">
        <v>0</v>
      </c>
      <c r="K1381" s="342">
        <f>I1381+J1381</f>
        <v>0</v>
      </c>
      <c r="L1381" s="47"/>
      <c r="M1381" s="47"/>
      <c r="N1381" s="39"/>
      <c r="O1381" s="242"/>
      <c r="Q1381" s="49"/>
      <c r="S1381" s="25"/>
    </row>
    <row r="1382" spans="1:19" ht="20.100000000000001" hidden="1" customHeight="1" x14ac:dyDescent="0.25">
      <c r="A1382" s="221"/>
      <c r="B1382" s="221"/>
      <c r="C1382" s="221"/>
      <c r="D1382" s="221"/>
      <c r="E1382" s="218" t="s">
        <v>115</v>
      </c>
      <c r="F1382" s="52"/>
      <c r="G1382" s="227"/>
      <c r="H1382" s="52" t="s">
        <v>116</v>
      </c>
      <c r="I1382" s="342">
        <v>0</v>
      </c>
      <c r="J1382" s="342">
        <v>0</v>
      </c>
      <c r="K1382" s="342">
        <v>0</v>
      </c>
      <c r="L1382" s="47"/>
      <c r="M1382" s="47"/>
      <c r="N1382" s="39"/>
      <c r="O1382" s="242"/>
      <c r="Q1382" s="49"/>
      <c r="S1382" s="25"/>
    </row>
    <row r="1383" spans="1:19" ht="20.100000000000001" hidden="1" customHeight="1" x14ac:dyDescent="0.25">
      <c r="A1383" s="221"/>
      <c r="B1383" s="221"/>
      <c r="C1383" s="221"/>
      <c r="D1383" s="221"/>
      <c r="E1383" s="218"/>
      <c r="F1383" s="52" t="s">
        <v>117</v>
      </c>
      <c r="G1383" s="227"/>
      <c r="H1383" s="52" t="s">
        <v>116</v>
      </c>
      <c r="I1383" s="342">
        <v>0</v>
      </c>
      <c r="J1383" s="342">
        <v>0</v>
      </c>
      <c r="K1383" s="342">
        <f>I1383+J1383</f>
        <v>0</v>
      </c>
      <c r="L1383" s="47"/>
      <c r="M1383" s="47"/>
      <c r="N1383" s="39"/>
      <c r="O1383" s="242"/>
      <c r="Q1383" s="49"/>
      <c r="S1383" s="25"/>
    </row>
    <row r="1384" spans="1:19" s="191" customFormat="1" ht="20.100000000000001" customHeight="1" x14ac:dyDescent="0.25">
      <c r="A1384" s="219"/>
      <c r="B1384" s="219"/>
      <c r="C1384" s="219">
        <v>322</v>
      </c>
      <c r="D1384" s="219"/>
      <c r="E1384" s="220"/>
      <c r="F1384" s="57"/>
      <c r="G1384" s="227" t="s">
        <v>471</v>
      </c>
      <c r="H1384" s="57" t="s">
        <v>27</v>
      </c>
      <c r="I1384" s="341">
        <f>I1385+I1395+I1400</f>
        <v>10300</v>
      </c>
      <c r="J1384" s="341">
        <f>J1385+J1395+J1400</f>
        <v>0</v>
      </c>
      <c r="K1384" s="341">
        <f>K1385+K1395+K1400</f>
        <v>10300</v>
      </c>
      <c r="L1384" s="192">
        <f t="shared" ref="L1384:M1384" si="286">L1385+L1395+L1400</f>
        <v>3650</v>
      </c>
      <c r="M1384" s="192">
        <f t="shared" si="286"/>
        <v>3650</v>
      </c>
      <c r="N1384" s="39"/>
      <c r="O1384" s="242"/>
      <c r="P1384" s="190"/>
      <c r="Q1384" s="196"/>
      <c r="R1384" s="190"/>
      <c r="S1384" s="190"/>
    </row>
    <row r="1385" spans="1:19" ht="20.100000000000001" hidden="1" customHeight="1" x14ac:dyDescent="0.25">
      <c r="A1385" s="221"/>
      <c r="B1385" s="221"/>
      <c r="C1385" s="221"/>
      <c r="D1385" s="221">
        <v>3221</v>
      </c>
      <c r="E1385" s="218"/>
      <c r="F1385" s="52"/>
      <c r="G1385" s="227" t="s">
        <v>471</v>
      </c>
      <c r="H1385" s="52" t="s">
        <v>118</v>
      </c>
      <c r="I1385" s="342">
        <f>I1386+I1391+I1393</f>
        <v>4500</v>
      </c>
      <c r="J1385" s="342">
        <f>J1386+J1391+J1393</f>
        <v>0</v>
      </c>
      <c r="K1385" s="342">
        <f>K1386+K1391+K1393</f>
        <v>4500</v>
      </c>
      <c r="L1385" s="53">
        <f t="shared" ref="L1385:M1385" si="287">L1386+L1391+L1393</f>
        <v>850</v>
      </c>
      <c r="M1385" s="53">
        <f t="shared" si="287"/>
        <v>850</v>
      </c>
      <c r="N1385" s="39"/>
      <c r="O1385" s="242"/>
      <c r="Q1385" s="49"/>
      <c r="S1385" s="25"/>
    </row>
    <row r="1386" spans="1:19" ht="20.100000000000001" hidden="1" customHeight="1" x14ac:dyDescent="0.25">
      <c r="A1386" s="221"/>
      <c r="B1386" s="221"/>
      <c r="C1386" s="221"/>
      <c r="D1386" s="221"/>
      <c r="E1386" s="218" t="s">
        <v>119</v>
      </c>
      <c r="F1386" s="52"/>
      <c r="G1386" s="227" t="s">
        <v>471</v>
      </c>
      <c r="H1386" s="52" t="s">
        <v>120</v>
      </c>
      <c r="I1386" s="342">
        <f>I1388+I1387</f>
        <v>1700</v>
      </c>
      <c r="J1386" s="342">
        <f>J1388+J1387</f>
        <v>0</v>
      </c>
      <c r="K1386" s="342">
        <f>K1388+K1387</f>
        <v>1700</v>
      </c>
      <c r="L1386" s="53">
        <f t="shared" ref="L1386:M1386" si="288">L1388+L1387</f>
        <v>650</v>
      </c>
      <c r="M1386" s="53">
        <f t="shared" si="288"/>
        <v>650</v>
      </c>
      <c r="N1386" s="39"/>
      <c r="O1386" s="242"/>
      <c r="Q1386" s="49"/>
      <c r="S1386" s="25"/>
    </row>
    <row r="1387" spans="1:19" ht="20.100000000000001" hidden="1" customHeight="1" x14ac:dyDescent="0.25">
      <c r="A1387" s="221"/>
      <c r="B1387" s="221"/>
      <c r="C1387" s="221"/>
      <c r="D1387" s="221"/>
      <c r="E1387" s="218"/>
      <c r="F1387" s="52" t="s">
        <v>121</v>
      </c>
      <c r="G1387" s="227" t="s">
        <v>471</v>
      </c>
      <c r="H1387" s="52" t="s">
        <v>120</v>
      </c>
      <c r="I1387" s="342">
        <v>800</v>
      </c>
      <c r="J1387" s="342">
        <f>K1387-I1387</f>
        <v>0</v>
      </c>
      <c r="K1387" s="342">
        <v>800</v>
      </c>
      <c r="L1387" s="47">
        <v>200</v>
      </c>
      <c r="M1387" s="47">
        <v>200</v>
      </c>
      <c r="N1387" s="39"/>
      <c r="O1387" s="242"/>
      <c r="Q1387" s="49"/>
      <c r="S1387" s="25"/>
    </row>
    <row r="1388" spans="1:19" ht="20.100000000000001" hidden="1" customHeight="1" x14ac:dyDescent="0.25">
      <c r="A1388" s="221"/>
      <c r="B1388" s="221"/>
      <c r="C1388" s="221"/>
      <c r="D1388" s="221"/>
      <c r="E1388" s="218"/>
      <c r="F1388" s="52" t="s">
        <v>122</v>
      </c>
      <c r="G1388" s="227" t="s">
        <v>471</v>
      </c>
      <c r="H1388" s="52" t="s">
        <v>323</v>
      </c>
      <c r="I1388" s="342">
        <v>900</v>
      </c>
      <c r="J1388" s="342">
        <f>K1388-I1388</f>
        <v>0</v>
      </c>
      <c r="K1388" s="342">
        <v>900</v>
      </c>
      <c r="L1388" s="47">
        <v>450</v>
      </c>
      <c r="M1388" s="47">
        <v>450</v>
      </c>
      <c r="N1388" s="39"/>
      <c r="O1388" s="242"/>
      <c r="Q1388" s="49"/>
      <c r="S1388" s="25"/>
    </row>
    <row r="1389" spans="1:19" ht="20.100000000000001" hidden="1" customHeight="1" x14ac:dyDescent="0.25">
      <c r="A1389" s="221"/>
      <c r="B1389" s="221"/>
      <c r="C1389" s="221"/>
      <c r="D1389" s="221"/>
      <c r="E1389" s="218" t="s">
        <v>124</v>
      </c>
      <c r="F1389" s="52"/>
      <c r="G1389" s="227" t="s">
        <v>471</v>
      </c>
      <c r="H1389" s="52" t="s">
        <v>125</v>
      </c>
      <c r="I1389" s="342">
        <v>0</v>
      </c>
      <c r="J1389" s="342">
        <v>0</v>
      </c>
      <c r="K1389" s="342">
        <v>0</v>
      </c>
      <c r="L1389" s="47"/>
      <c r="M1389" s="47"/>
      <c r="N1389" s="39"/>
      <c r="O1389" s="242"/>
      <c r="Q1389" s="49"/>
      <c r="S1389" s="25"/>
    </row>
    <row r="1390" spans="1:19" ht="20.100000000000001" hidden="1" customHeight="1" x14ac:dyDescent="0.25">
      <c r="A1390" s="221"/>
      <c r="B1390" s="221"/>
      <c r="C1390" s="221"/>
      <c r="D1390" s="221"/>
      <c r="E1390" s="218"/>
      <c r="F1390" s="52" t="s">
        <v>126</v>
      </c>
      <c r="G1390" s="227" t="s">
        <v>471</v>
      </c>
      <c r="H1390" s="52" t="s">
        <v>125</v>
      </c>
      <c r="I1390" s="342">
        <v>0</v>
      </c>
      <c r="J1390" s="342">
        <v>0</v>
      </c>
      <c r="K1390" s="342">
        <f>I1390+J1390</f>
        <v>0</v>
      </c>
      <c r="L1390" s="47"/>
      <c r="M1390" s="47"/>
      <c r="N1390" s="39"/>
      <c r="O1390" s="242"/>
      <c r="Q1390" s="49"/>
      <c r="S1390" s="25"/>
    </row>
    <row r="1391" spans="1:19" ht="27.75" hidden="1" customHeight="1" x14ac:dyDescent="0.25">
      <c r="A1391" s="221"/>
      <c r="B1391" s="221"/>
      <c r="C1391" s="221"/>
      <c r="D1391" s="221"/>
      <c r="E1391" s="218" t="s">
        <v>127</v>
      </c>
      <c r="F1391" s="52"/>
      <c r="G1391" s="227" t="s">
        <v>471</v>
      </c>
      <c r="H1391" s="52" t="s">
        <v>128</v>
      </c>
      <c r="I1391" s="342">
        <f>I1392</f>
        <v>1500</v>
      </c>
      <c r="J1391" s="342">
        <f>J1392</f>
        <v>0</v>
      </c>
      <c r="K1391" s="342">
        <f>K1392</f>
        <v>1500</v>
      </c>
      <c r="L1391" s="53">
        <f t="shared" ref="L1391:M1391" si="289">L1392</f>
        <v>100</v>
      </c>
      <c r="M1391" s="53">
        <f t="shared" si="289"/>
        <v>100</v>
      </c>
      <c r="N1391" s="39"/>
      <c r="O1391" s="242"/>
      <c r="Q1391" s="49"/>
      <c r="S1391" s="25"/>
    </row>
    <row r="1392" spans="1:19" ht="20.100000000000001" hidden="1" customHeight="1" x14ac:dyDescent="0.25">
      <c r="A1392" s="221"/>
      <c r="B1392" s="221"/>
      <c r="C1392" s="221"/>
      <c r="D1392" s="221"/>
      <c r="E1392" s="218"/>
      <c r="F1392" s="52" t="s">
        <v>129</v>
      </c>
      <c r="G1392" s="227" t="s">
        <v>471</v>
      </c>
      <c r="H1392" s="52" t="s">
        <v>128</v>
      </c>
      <c r="I1392" s="342">
        <v>1500</v>
      </c>
      <c r="J1392" s="342">
        <f>K1392-I1392</f>
        <v>0</v>
      </c>
      <c r="K1392" s="342">
        <v>1500</v>
      </c>
      <c r="L1392" s="47">
        <v>100</v>
      </c>
      <c r="M1392" s="47">
        <v>100</v>
      </c>
      <c r="N1392" s="39"/>
      <c r="O1392" s="242"/>
      <c r="Q1392" s="49"/>
      <c r="S1392" s="25"/>
    </row>
    <row r="1393" spans="1:19" ht="20.100000000000001" hidden="1" customHeight="1" x14ac:dyDescent="0.25">
      <c r="A1393" s="221"/>
      <c r="B1393" s="221"/>
      <c r="C1393" s="221"/>
      <c r="D1393" s="221"/>
      <c r="E1393" s="218" t="s">
        <v>130</v>
      </c>
      <c r="F1393" s="52"/>
      <c r="G1393" s="227" t="s">
        <v>471</v>
      </c>
      <c r="H1393" s="52" t="s">
        <v>131</v>
      </c>
      <c r="I1393" s="342">
        <f>I1394</f>
        <v>1300</v>
      </c>
      <c r="J1393" s="342">
        <f>J1394</f>
        <v>0</v>
      </c>
      <c r="K1393" s="342">
        <f>K1394</f>
        <v>1300</v>
      </c>
      <c r="L1393" s="53">
        <f t="shared" ref="L1393:M1393" si="290">L1394</f>
        <v>100</v>
      </c>
      <c r="M1393" s="53">
        <f t="shared" si="290"/>
        <v>100</v>
      </c>
      <c r="N1393" s="39"/>
      <c r="O1393" s="242"/>
      <c r="Q1393" s="49"/>
      <c r="S1393" s="25"/>
    </row>
    <row r="1394" spans="1:19" ht="20.100000000000001" hidden="1" customHeight="1" x14ac:dyDescent="0.25">
      <c r="A1394" s="221"/>
      <c r="B1394" s="221"/>
      <c r="C1394" s="221"/>
      <c r="D1394" s="221"/>
      <c r="E1394" s="218"/>
      <c r="F1394" s="52" t="s">
        <v>132</v>
      </c>
      <c r="G1394" s="227" t="s">
        <v>471</v>
      </c>
      <c r="H1394" s="52" t="s">
        <v>131</v>
      </c>
      <c r="I1394" s="342">
        <v>1300</v>
      </c>
      <c r="J1394" s="342">
        <f>K1394-I1394</f>
        <v>0</v>
      </c>
      <c r="K1394" s="342">
        <v>1300</v>
      </c>
      <c r="L1394" s="53">
        <v>100</v>
      </c>
      <c r="M1394" s="53">
        <v>100</v>
      </c>
      <c r="N1394" s="39"/>
      <c r="O1394" s="242"/>
      <c r="Q1394" s="49"/>
      <c r="S1394" s="25"/>
    </row>
    <row r="1395" spans="1:19" ht="20.100000000000001" hidden="1" customHeight="1" x14ac:dyDescent="0.25">
      <c r="A1395" s="221"/>
      <c r="B1395" s="221"/>
      <c r="C1395" s="221"/>
      <c r="D1395" s="221">
        <v>3222</v>
      </c>
      <c r="E1395" s="218"/>
      <c r="F1395" s="52"/>
      <c r="G1395" s="227" t="s">
        <v>471</v>
      </c>
      <c r="H1395" s="52" t="s">
        <v>29</v>
      </c>
      <c r="I1395" s="342">
        <f>I1396+I1398</f>
        <v>600</v>
      </c>
      <c r="J1395" s="342">
        <f>J1396+J1398</f>
        <v>0</v>
      </c>
      <c r="K1395" s="342">
        <f>K1396+K1398</f>
        <v>600</v>
      </c>
      <c r="L1395" s="53">
        <f t="shared" ref="L1395:M1395" si="291">L1396+L1398</f>
        <v>300</v>
      </c>
      <c r="M1395" s="53">
        <f t="shared" si="291"/>
        <v>300</v>
      </c>
      <c r="N1395" s="39"/>
      <c r="O1395" s="242"/>
      <c r="Q1395" s="49"/>
      <c r="S1395" s="25"/>
    </row>
    <row r="1396" spans="1:19" ht="20.100000000000001" hidden="1" customHeight="1" x14ac:dyDescent="0.25">
      <c r="A1396" s="221"/>
      <c r="B1396" s="221"/>
      <c r="C1396" s="221"/>
      <c r="D1396" s="221"/>
      <c r="E1396" s="218" t="s">
        <v>136</v>
      </c>
      <c r="F1396" s="52"/>
      <c r="G1396" s="227" t="s">
        <v>471</v>
      </c>
      <c r="H1396" s="52" t="s">
        <v>137</v>
      </c>
      <c r="I1396" s="342">
        <f>I1397</f>
        <v>0</v>
      </c>
      <c r="J1396" s="342">
        <f>J1397</f>
        <v>0</v>
      </c>
      <c r="K1396" s="342">
        <f>K1397</f>
        <v>0</v>
      </c>
      <c r="L1396" s="53">
        <f t="shared" ref="L1396:M1396" si="292">L1397</f>
        <v>0</v>
      </c>
      <c r="M1396" s="53">
        <f t="shared" si="292"/>
        <v>0</v>
      </c>
      <c r="N1396" s="39"/>
      <c r="O1396" s="242"/>
      <c r="Q1396" s="49"/>
      <c r="S1396" s="25"/>
    </row>
    <row r="1397" spans="1:19" ht="20.100000000000001" hidden="1" customHeight="1" x14ac:dyDescent="0.25">
      <c r="A1397" s="221"/>
      <c r="B1397" s="221"/>
      <c r="C1397" s="221"/>
      <c r="D1397" s="221"/>
      <c r="E1397" s="218"/>
      <c r="F1397" s="52" t="s">
        <v>138</v>
      </c>
      <c r="G1397" s="227" t="s">
        <v>471</v>
      </c>
      <c r="H1397" s="52" t="s">
        <v>137</v>
      </c>
      <c r="I1397" s="342">
        <v>0</v>
      </c>
      <c r="J1397" s="342">
        <v>0</v>
      </c>
      <c r="K1397" s="342">
        <f>I1397+J1397</f>
        <v>0</v>
      </c>
      <c r="L1397" s="47">
        <v>0</v>
      </c>
      <c r="M1397" s="47">
        <v>0</v>
      </c>
      <c r="N1397" s="39"/>
      <c r="O1397" s="242"/>
      <c r="Q1397" s="49"/>
      <c r="S1397" s="25"/>
    </row>
    <row r="1398" spans="1:19" ht="20.100000000000001" hidden="1" customHeight="1" x14ac:dyDescent="0.25">
      <c r="A1398" s="221"/>
      <c r="B1398" s="221"/>
      <c r="C1398" s="221"/>
      <c r="D1398" s="221"/>
      <c r="E1398" s="218" t="s">
        <v>139</v>
      </c>
      <c r="F1398" s="52"/>
      <c r="G1398" s="227" t="s">
        <v>471</v>
      </c>
      <c r="H1398" s="52" t="s">
        <v>140</v>
      </c>
      <c r="I1398" s="342">
        <f>I1399</f>
        <v>600</v>
      </c>
      <c r="J1398" s="342">
        <f>J1399</f>
        <v>0</v>
      </c>
      <c r="K1398" s="342">
        <f>K1399</f>
        <v>600</v>
      </c>
      <c r="L1398" s="53">
        <f t="shared" ref="L1398:M1398" si="293">L1399</f>
        <v>300</v>
      </c>
      <c r="M1398" s="53">
        <f t="shared" si="293"/>
        <v>300</v>
      </c>
      <c r="N1398" s="39"/>
      <c r="O1398" s="242"/>
      <c r="Q1398" s="49"/>
      <c r="S1398" s="25"/>
    </row>
    <row r="1399" spans="1:19" ht="20.100000000000001" hidden="1" customHeight="1" x14ac:dyDescent="0.25">
      <c r="A1399" s="221"/>
      <c r="B1399" s="221"/>
      <c r="C1399" s="221"/>
      <c r="D1399" s="221"/>
      <c r="E1399" s="218"/>
      <c r="F1399" s="52" t="s">
        <v>141</v>
      </c>
      <c r="G1399" s="227" t="s">
        <v>471</v>
      </c>
      <c r="H1399" s="52" t="s">
        <v>140</v>
      </c>
      <c r="I1399" s="342">
        <v>600</v>
      </c>
      <c r="J1399" s="342">
        <f>K1399-I1399</f>
        <v>0</v>
      </c>
      <c r="K1399" s="342">
        <v>600</v>
      </c>
      <c r="L1399" s="47">
        <v>300</v>
      </c>
      <c r="M1399" s="47">
        <v>300</v>
      </c>
      <c r="N1399" s="39"/>
      <c r="O1399" s="242"/>
      <c r="Q1399" s="49"/>
      <c r="S1399" s="25"/>
    </row>
    <row r="1400" spans="1:19" ht="20.100000000000001" hidden="1" customHeight="1" x14ac:dyDescent="0.25">
      <c r="A1400" s="221"/>
      <c r="B1400" s="221"/>
      <c r="C1400" s="221"/>
      <c r="D1400" s="221">
        <v>3223</v>
      </c>
      <c r="E1400" s="218"/>
      <c r="F1400" s="52"/>
      <c r="G1400" s="227" t="s">
        <v>471</v>
      </c>
      <c r="H1400" s="52" t="s">
        <v>30</v>
      </c>
      <c r="I1400" s="342">
        <f>I1401+I1404</f>
        <v>5200</v>
      </c>
      <c r="J1400" s="342">
        <f>J1401+J1404</f>
        <v>0</v>
      </c>
      <c r="K1400" s="342">
        <f>K1401+K1404</f>
        <v>5200</v>
      </c>
      <c r="L1400" s="53">
        <f t="shared" ref="L1400:M1400" si="294">L1401+L1404</f>
        <v>2500</v>
      </c>
      <c r="M1400" s="53">
        <f t="shared" si="294"/>
        <v>2500</v>
      </c>
      <c r="N1400" s="39"/>
      <c r="O1400" s="242"/>
      <c r="Q1400" s="49"/>
      <c r="S1400" s="25"/>
    </row>
    <row r="1401" spans="1:19" ht="20.100000000000001" hidden="1" customHeight="1" x14ac:dyDescent="0.25">
      <c r="A1401" s="221"/>
      <c r="B1401" s="221"/>
      <c r="C1401" s="221"/>
      <c r="D1401" s="221"/>
      <c r="E1401" s="218" t="s">
        <v>142</v>
      </c>
      <c r="F1401" s="52"/>
      <c r="G1401" s="227" t="s">
        <v>471</v>
      </c>
      <c r="H1401" s="52" t="s">
        <v>143</v>
      </c>
      <c r="I1401" s="342">
        <f>I1402+I1403</f>
        <v>3700</v>
      </c>
      <c r="J1401" s="342">
        <f>J1402+J1403</f>
        <v>0</v>
      </c>
      <c r="K1401" s="342">
        <f>K1402+K1403</f>
        <v>3700</v>
      </c>
      <c r="L1401" s="53">
        <f t="shared" ref="L1401:M1401" si="295">L1402+L1403</f>
        <v>1500</v>
      </c>
      <c r="M1401" s="53">
        <f t="shared" si="295"/>
        <v>1500</v>
      </c>
      <c r="N1401" s="39"/>
      <c r="O1401" s="242"/>
      <c r="Q1401" s="49"/>
      <c r="S1401" s="25"/>
    </row>
    <row r="1402" spans="1:19" ht="20.100000000000001" hidden="1" customHeight="1" x14ac:dyDescent="0.25">
      <c r="A1402" s="221"/>
      <c r="B1402" s="221"/>
      <c r="C1402" s="221"/>
      <c r="D1402" s="221"/>
      <c r="E1402" s="218"/>
      <c r="F1402" s="52" t="s">
        <v>144</v>
      </c>
      <c r="G1402" s="227" t="s">
        <v>471</v>
      </c>
      <c r="H1402" s="52" t="s">
        <v>143</v>
      </c>
      <c r="I1402" s="342">
        <v>1900</v>
      </c>
      <c r="J1402" s="342">
        <f>K1402-I1402</f>
        <v>0</v>
      </c>
      <c r="K1402" s="342">
        <v>1900</v>
      </c>
      <c r="L1402" s="47">
        <v>700</v>
      </c>
      <c r="M1402" s="47">
        <v>700</v>
      </c>
      <c r="N1402" s="39"/>
      <c r="O1402" s="242"/>
      <c r="Q1402" s="49"/>
      <c r="S1402" s="25"/>
    </row>
    <row r="1403" spans="1:19" ht="20.100000000000001" hidden="1" customHeight="1" x14ac:dyDescent="0.25">
      <c r="A1403" s="221"/>
      <c r="B1403" s="221"/>
      <c r="C1403" s="221"/>
      <c r="D1403" s="221"/>
      <c r="E1403" s="218"/>
      <c r="F1403" s="52" t="s">
        <v>145</v>
      </c>
      <c r="G1403" s="227" t="s">
        <v>471</v>
      </c>
      <c r="H1403" s="52" t="s">
        <v>146</v>
      </c>
      <c r="I1403" s="342">
        <v>1800</v>
      </c>
      <c r="J1403" s="342">
        <f>K1403-I1403</f>
        <v>0</v>
      </c>
      <c r="K1403" s="342">
        <v>1800</v>
      </c>
      <c r="L1403" s="47">
        <v>800</v>
      </c>
      <c r="M1403" s="47">
        <v>800</v>
      </c>
      <c r="N1403" s="39"/>
      <c r="O1403" s="242"/>
      <c r="Q1403" s="49"/>
      <c r="S1403" s="25"/>
    </row>
    <row r="1404" spans="1:19" ht="20.100000000000001" hidden="1" customHeight="1" x14ac:dyDescent="0.25">
      <c r="A1404" s="221"/>
      <c r="B1404" s="221"/>
      <c r="C1404" s="221"/>
      <c r="D1404" s="221"/>
      <c r="E1404" s="218" t="s">
        <v>147</v>
      </c>
      <c r="F1404" s="52"/>
      <c r="G1404" s="227" t="s">
        <v>471</v>
      </c>
      <c r="H1404" s="52" t="s">
        <v>148</v>
      </c>
      <c r="I1404" s="342">
        <f>I1405</f>
        <v>1500</v>
      </c>
      <c r="J1404" s="342">
        <f>J1405</f>
        <v>0</v>
      </c>
      <c r="K1404" s="342">
        <f>K1405</f>
        <v>1500</v>
      </c>
      <c r="L1404" s="53">
        <f t="shared" ref="L1404:M1404" si="296">L1405</f>
        <v>1000</v>
      </c>
      <c r="M1404" s="53">
        <f t="shared" si="296"/>
        <v>1000</v>
      </c>
      <c r="N1404" s="39"/>
      <c r="O1404" s="242"/>
      <c r="Q1404" s="49"/>
      <c r="S1404" s="25"/>
    </row>
    <row r="1405" spans="1:19" ht="20.100000000000001" hidden="1" customHeight="1" x14ac:dyDescent="0.25">
      <c r="A1405" s="221"/>
      <c r="B1405" s="221"/>
      <c r="C1405" s="221"/>
      <c r="D1405" s="221"/>
      <c r="E1405" s="218"/>
      <c r="F1405" s="52" t="s">
        <v>149</v>
      </c>
      <c r="G1405" s="227" t="s">
        <v>471</v>
      </c>
      <c r="H1405" s="52" t="s">
        <v>148</v>
      </c>
      <c r="I1405" s="342">
        <v>1500</v>
      </c>
      <c r="J1405" s="342">
        <f>K1405-I1405</f>
        <v>0</v>
      </c>
      <c r="K1405" s="342">
        <v>1500</v>
      </c>
      <c r="L1405" s="47">
        <v>1000</v>
      </c>
      <c r="M1405" s="47">
        <v>1000</v>
      </c>
      <c r="N1405" s="39"/>
      <c r="O1405" s="242"/>
      <c r="Q1405" s="49"/>
      <c r="S1405" s="25"/>
    </row>
    <row r="1406" spans="1:19" ht="20.100000000000001" hidden="1" customHeight="1" x14ac:dyDescent="0.25">
      <c r="A1406" s="221"/>
      <c r="B1406" s="221"/>
      <c r="C1406" s="221"/>
      <c r="D1406" s="221"/>
      <c r="E1406" s="218" t="s">
        <v>150</v>
      </c>
      <c r="F1406" s="52"/>
      <c r="G1406" s="227" t="s">
        <v>471</v>
      </c>
      <c r="H1406" s="52" t="s">
        <v>151</v>
      </c>
      <c r="I1406" s="342">
        <v>0</v>
      </c>
      <c r="J1406" s="342">
        <v>0</v>
      </c>
      <c r="K1406" s="342">
        <v>0</v>
      </c>
      <c r="L1406" s="47">
        <v>0</v>
      </c>
      <c r="M1406" s="47">
        <v>0</v>
      </c>
      <c r="N1406" s="39"/>
      <c r="O1406" s="242"/>
      <c r="Q1406" s="49"/>
      <c r="S1406" s="25"/>
    </row>
    <row r="1407" spans="1:19" s="195" customFormat="1" ht="20.100000000000001" customHeight="1" x14ac:dyDescent="0.25">
      <c r="A1407" s="221"/>
      <c r="B1407" s="221"/>
      <c r="C1407" s="219">
        <v>323</v>
      </c>
      <c r="D1407" s="221"/>
      <c r="E1407" s="218"/>
      <c r="F1407" s="52"/>
      <c r="G1407" s="227" t="s">
        <v>471</v>
      </c>
      <c r="H1407" s="57" t="s">
        <v>34</v>
      </c>
      <c r="I1407" s="341">
        <f>I1417+I1420+I1423</f>
        <v>8500</v>
      </c>
      <c r="J1407" s="341">
        <f>J1417+J1420+J1423</f>
        <v>0</v>
      </c>
      <c r="K1407" s="341">
        <f>K1417+K1420+K1423</f>
        <v>8500</v>
      </c>
      <c r="L1407" s="192">
        <f t="shared" ref="L1407:M1407" si="297">L1417+L1420+L1423</f>
        <v>12300</v>
      </c>
      <c r="M1407" s="192">
        <f t="shared" si="297"/>
        <v>12300</v>
      </c>
      <c r="N1407" s="39"/>
      <c r="O1407" s="242"/>
      <c r="P1407" s="194"/>
      <c r="Q1407" s="193"/>
      <c r="R1407" s="194"/>
      <c r="S1407" s="194"/>
    </row>
    <row r="1408" spans="1:19" ht="20.100000000000001" hidden="1" customHeight="1" x14ac:dyDescent="0.25">
      <c r="A1408" s="221"/>
      <c r="B1408" s="221"/>
      <c r="C1408" s="221"/>
      <c r="D1408" s="221">
        <v>3231</v>
      </c>
      <c r="E1408" s="218"/>
      <c r="F1408" s="52"/>
      <c r="G1408" s="227" t="s">
        <v>471</v>
      </c>
      <c r="H1408" s="52" t="s">
        <v>167</v>
      </c>
      <c r="I1408" s="342">
        <f t="shared" ref="I1408:M1409" si="298">I1409</f>
        <v>0</v>
      </c>
      <c r="J1408" s="342">
        <f t="shared" si="298"/>
        <v>0</v>
      </c>
      <c r="K1408" s="342">
        <f t="shared" si="298"/>
        <v>0</v>
      </c>
      <c r="L1408" s="47">
        <f t="shared" si="298"/>
        <v>0</v>
      </c>
      <c r="M1408" s="47">
        <f t="shared" si="298"/>
        <v>0</v>
      </c>
      <c r="N1408" s="39"/>
      <c r="O1408" s="242"/>
      <c r="Q1408" s="49"/>
      <c r="S1408" s="25"/>
    </row>
    <row r="1409" spans="1:19" ht="20.100000000000001" hidden="1" customHeight="1" x14ac:dyDescent="0.25">
      <c r="A1409" s="221"/>
      <c r="B1409" s="221"/>
      <c r="C1409" s="221"/>
      <c r="D1409" s="221"/>
      <c r="E1409" s="218" t="s">
        <v>168</v>
      </c>
      <c r="F1409" s="52"/>
      <c r="G1409" s="227" t="s">
        <v>471</v>
      </c>
      <c r="H1409" s="52" t="s">
        <v>169</v>
      </c>
      <c r="I1409" s="342">
        <f t="shared" si="298"/>
        <v>0</v>
      </c>
      <c r="J1409" s="342">
        <f t="shared" si="298"/>
        <v>0</v>
      </c>
      <c r="K1409" s="342">
        <f t="shared" si="298"/>
        <v>0</v>
      </c>
      <c r="L1409" s="47">
        <f t="shared" si="298"/>
        <v>0</v>
      </c>
      <c r="M1409" s="47">
        <f t="shared" si="298"/>
        <v>0</v>
      </c>
      <c r="N1409" s="39"/>
      <c r="O1409" s="242"/>
      <c r="Q1409" s="49"/>
      <c r="S1409" s="25"/>
    </row>
    <row r="1410" spans="1:19" ht="20.100000000000001" hidden="1" customHeight="1" x14ac:dyDescent="0.25">
      <c r="A1410" s="221"/>
      <c r="B1410" s="221"/>
      <c r="C1410" s="221"/>
      <c r="D1410" s="221"/>
      <c r="E1410" s="218"/>
      <c r="F1410" s="52" t="s">
        <v>170</v>
      </c>
      <c r="G1410" s="227" t="s">
        <v>471</v>
      </c>
      <c r="H1410" s="52" t="s">
        <v>169</v>
      </c>
      <c r="I1410" s="342">
        <v>0</v>
      </c>
      <c r="J1410" s="342">
        <v>0</v>
      </c>
      <c r="K1410" s="342">
        <f>I1410+J1410</f>
        <v>0</v>
      </c>
      <c r="L1410" s="47">
        <v>0</v>
      </c>
      <c r="M1410" s="47">
        <v>0</v>
      </c>
      <c r="N1410" s="39"/>
      <c r="O1410" s="242"/>
      <c r="Q1410" s="49"/>
      <c r="S1410" s="25"/>
    </row>
    <row r="1411" spans="1:19" ht="20.100000000000001" hidden="1" customHeight="1" x14ac:dyDescent="0.25">
      <c r="A1411" s="221"/>
      <c r="B1411" s="221"/>
      <c r="C1411" s="221"/>
      <c r="D1411" s="221"/>
      <c r="E1411" s="218" t="s">
        <v>171</v>
      </c>
      <c r="F1411" s="52"/>
      <c r="G1411" s="227" t="s">
        <v>471</v>
      </c>
      <c r="H1411" s="52" t="s">
        <v>172</v>
      </c>
      <c r="I1411" s="342">
        <v>0</v>
      </c>
      <c r="J1411" s="342">
        <v>0</v>
      </c>
      <c r="K1411" s="342">
        <v>0</v>
      </c>
      <c r="L1411" s="47"/>
      <c r="M1411" s="47"/>
      <c r="N1411" s="39"/>
      <c r="O1411" s="242"/>
      <c r="Q1411" s="49"/>
      <c r="S1411" s="25"/>
    </row>
    <row r="1412" spans="1:19" ht="20.100000000000001" hidden="1" customHeight="1" x14ac:dyDescent="0.25">
      <c r="A1412" s="221"/>
      <c r="B1412" s="221"/>
      <c r="C1412" s="221"/>
      <c r="D1412" s="221"/>
      <c r="E1412" s="218"/>
      <c r="F1412" s="52" t="s">
        <v>173</v>
      </c>
      <c r="G1412" s="227" t="s">
        <v>471</v>
      </c>
      <c r="H1412" s="52" t="s">
        <v>172</v>
      </c>
      <c r="I1412" s="342">
        <v>0</v>
      </c>
      <c r="J1412" s="342">
        <v>0</v>
      </c>
      <c r="K1412" s="342">
        <f>I1412+J1412</f>
        <v>0</v>
      </c>
      <c r="L1412" s="47"/>
      <c r="M1412" s="47"/>
      <c r="N1412" s="39"/>
      <c r="O1412" s="242"/>
      <c r="Q1412" s="49"/>
      <c r="S1412" s="25"/>
    </row>
    <row r="1413" spans="1:19" ht="20.100000000000001" hidden="1" customHeight="1" x14ac:dyDescent="0.25">
      <c r="A1413" s="221"/>
      <c r="B1413" s="221"/>
      <c r="C1413" s="221"/>
      <c r="D1413" s="221"/>
      <c r="E1413" s="218" t="s">
        <v>174</v>
      </c>
      <c r="F1413" s="52"/>
      <c r="G1413" s="227" t="s">
        <v>471</v>
      </c>
      <c r="H1413" s="52" t="s">
        <v>175</v>
      </c>
      <c r="I1413" s="342">
        <v>0</v>
      </c>
      <c r="J1413" s="342">
        <v>0</v>
      </c>
      <c r="K1413" s="342">
        <v>0</v>
      </c>
      <c r="L1413" s="47"/>
      <c r="M1413" s="47"/>
      <c r="N1413" s="39"/>
      <c r="O1413" s="242"/>
      <c r="Q1413" s="49"/>
      <c r="S1413" s="25"/>
    </row>
    <row r="1414" spans="1:19" ht="20.100000000000001" hidden="1" customHeight="1" x14ac:dyDescent="0.25">
      <c r="A1414" s="221"/>
      <c r="B1414" s="221"/>
      <c r="C1414" s="221"/>
      <c r="D1414" s="221"/>
      <c r="E1414" s="218"/>
      <c r="F1414" s="52" t="s">
        <v>176</v>
      </c>
      <c r="G1414" s="227" t="s">
        <v>471</v>
      </c>
      <c r="H1414" s="52" t="s">
        <v>175</v>
      </c>
      <c r="I1414" s="342">
        <v>0</v>
      </c>
      <c r="J1414" s="342">
        <v>0</v>
      </c>
      <c r="K1414" s="342">
        <f>I1414+J1414</f>
        <v>0</v>
      </c>
      <c r="L1414" s="47"/>
      <c r="M1414" s="47"/>
      <c r="N1414" s="39"/>
      <c r="O1414" s="242"/>
      <c r="Q1414" s="49"/>
      <c r="S1414" s="25"/>
    </row>
    <row r="1415" spans="1:19" ht="20.100000000000001" hidden="1" customHeight="1" x14ac:dyDescent="0.25">
      <c r="A1415" s="221"/>
      <c r="B1415" s="221"/>
      <c r="C1415" s="221"/>
      <c r="D1415" s="221"/>
      <c r="E1415" s="218" t="s">
        <v>177</v>
      </c>
      <c r="F1415" s="52"/>
      <c r="G1415" s="227" t="s">
        <v>471</v>
      </c>
      <c r="H1415" s="52" t="s">
        <v>178</v>
      </c>
      <c r="I1415" s="342">
        <v>0</v>
      </c>
      <c r="J1415" s="342">
        <v>0</v>
      </c>
      <c r="K1415" s="342">
        <v>0</v>
      </c>
      <c r="L1415" s="47"/>
      <c r="M1415" s="47"/>
      <c r="N1415" s="39"/>
      <c r="O1415" s="242"/>
      <c r="Q1415" s="49"/>
      <c r="S1415" s="25"/>
    </row>
    <row r="1416" spans="1:19" ht="20.100000000000001" hidden="1" customHeight="1" x14ac:dyDescent="0.25">
      <c r="A1416" s="221"/>
      <c r="B1416" s="221"/>
      <c r="C1416" s="221"/>
      <c r="D1416" s="221"/>
      <c r="E1416" s="218"/>
      <c r="F1416" s="52" t="s">
        <v>179</v>
      </c>
      <c r="G1416" s="227" t="s">
        <v>471</v>
      </c>
      <c r="H1416" s="52" t="s">
        <v>178</v>
      </c>
      <c r="I1416" s="342">
        <v>0</v>
      </c>
      <c r="J1416" s="342">
        <v>0</v>
      </c>
      <c r="K1416" s="342">
        <f>I1416+J1416</f>
        <v>0</v>
      </c>
      <c r="L1416" s="47"/>
      <c r="M1416" s="47"/>
      <c r="N1416" s="39"/>
      <c r="O1416" s="242"/>
      <c r="Q1416" s="49"/>
      <c r="S1416" s="25"/>
    </row>
    <row r="1417" spans="1:19" ht="20.100000000000001" hidden="1" customHeight="1" x14ac:dyDescent="0.25">
      <c r="A1417" s="221"/>
      <c r="B1417" s="221"/>
      <c r="C1417" s="221"/>
      <c r="D1417" s="221">
        <v>3232</v>
      </c>
      <c r="E1417" s="218"/>
      <c r="F1417" s="52"/>
      <c r="G1417" s="227" t="s">
        <v>471</v>
      </c>
      <c r="H1417" s="52" t="s">
        <v>36</v>
      </c>
      <c r="I1417" s="342">
        <f t="shared" ref="I1417:K1418" si="299">I1418</f>
        <v>1000</v>
      </c>
      <c r="J1417" s="342">
        <f t="shared" si="299"/>
        <v>0</v>
      </c>
      <c r="K1417" s="342">
        <f t="shared" si="299"/>
        <v>1000</v>
      </c>
      <c r="L1417" s="53">
        <f t="shared" ref="L1417:M1417" si="300">L1418</f>
        <v>800</v>
      </c>
      <c r="M1417" s="53">
        <f t="shared" si="300"/>
        <v>800</v>
      </c>
      <c r="N1417" s="39"/>
      <c r="O1417" s="242"/>
      <c r="Q1417" s="49"/>
      <c r="S1417" s="25"/>
    </row>
    <row r="1418" spans="1:19" ht="30" hidden="1" customHeight="1" x14ac:dyDescent="0.25">
      <c r="A1418" s="221"/>
      <c r="B1418" s="221"/>
      <c r="C1418" s="221"/>
      <c r="D1418" s="221"/>
      <c r="E1418" s="218" t="s">
        <v>180</v>
      </c>
      <c r="F1418" s="52"/>
      <c r="G1418" s="227" t="s">
        <v>471</v>
      </c>
      <c r="H1418" s="52" t="s">
        <v>181</v>
      </c>
      <c r="I1418" s="342">
        <f t="shared" si="299"/>
        <v>1000</v>
      </c>
      <c r="J1418" s="342">
        <f t="shared" si="299"/>
        <v>0</v>
      </c>
      <c r="K1418" s="342">
        <f t="shared" si="299"/>
        <v>1000</v>
      </c>
      <c r="L1418" s="53">
        <f t="shared" ref="L1418:M1418" si="301">L1419</f>
        <v>800</v>
      </c>
      <c r="M1418" s="53">
        <f t="shared" si="301"/>
        <v>800</v>
      </c>
      <c r="N1418" s="39"/>
      <c r="O1418" s="242"/>
      <c r="Q1418" s="49"/>
      <c r="S1418" s="25"/>
    </row>
    <row r="1419" spans="1:19" ht="30" hidden="1" customHeight="1" x14ac:dyDescent="0.25">
      <c r="A1419" s="221"/>
      <c r="B1419" s="221"/>
      <c r="C1419" s="221"/>
      <c r="D1419" s="221"/>
      <c r="E1419" s="218"/>
      <c r="F1419" s="52" t="s">
        <v>182</v>
      </c>
      <c r="G1419" s="227" t="s">
        <v>471</v>
      </c>
      <c r="H1419" s="52" t="s">
        <v>181</v>
      </c>
      <c r="I1419" s="342">
        <v>1000</v>
      </c>
      <c r="J1419" s="342">
        <f>K1419-I1419</f>
        <v>0</v>
      </c>
      <c r="K1419" s="342">
        <v>1000</v>
      </c>
      <c r="L1419" s="47">
        <v>800</v>
      </c>
      <c r="M1419" s="47">
        <v>800</v>
      </c>
      <c r="N1419" s="39"/>
      <c r="O1419" s="242"/>
      <c r="Q1419" s="49"/>
      <c r="S1419" s="25"/>
    </row>
    <row r="1420" spans="1:19" ht="20.100000000000001" hidden="1" customHeight="1" x14ac:dyDescent="0.25">
      <c r="A1420" s="221"/>
      <c r="B1420" s="221"/>
      <c r="C1420" s="221"/>
      <c r="D1420" s="221">
        <v>3233</v>
      </c>
      <c r="E1420" s="218"/>
      <c r="F1420" s="52"/>
      <c r="G1420" s="227" t="s">
        <v>471</v>
      </c>
      <c r="H1420" s="52" t="s">
        <v>37</v>
      </c>
      <c r="I1420" s="342">
        <f t="shared" ref="I1420:M1421" si="302">I1421</f>
        <v>2500</v>
      </c>
      <c r="J1420" s="342">
        <f t="shared" si="302"/>
        <v>0</v>
      </c>
      <c r="K1420" s="342">
        <f t="shared" si="302"/>
        <v>2500</v>
      </c>
      <c r="L1420" s="47">
        <f t="shared" si="302"/>
        <v>2500</v>
      </c>
      <c r="M1420" s="47">
        <f t="shared" si="302"/>
        <v>2500</v>
      </c>
      <c r="N1420" s="39"/>
      <c r="O1420" s="242"/>
      <c r="Q1420" s="49"/>
      <c r="S1420" s="25"/>
    </row>
    <row r="1421" spans="1:19" ht="20.100000000000001" hidden="1" customHeight="1" x14ac:dyDescent="0.25">
      <c r="A1421" s="221"/>
      <c r="B1421" s="221"/>
      <c r="C1421" s="221"/>
      <c r="D1421" s="221"/>
      <c r="E1421" s="218" t="s">
        <v>183</v>
      </c>
      <c r="F1421" s="52"/>
      <c r="G1421" s="227" t="s">
        <v>471</v>
      </c>
      <c r="H1421" s="52" t="s">
        <v>184</v>
      </c>
      <c r="I1421" s="342">
        <f t="shared" si="302"/>
        <v>2500</v>
      </c>
      <c r="J1421" s="342">
        <f t="shared" si="302"/>
        <v>0</v>
      </c>
      <c r="K1421" s="342">
        <f t="shared" si="302"/>
        <v>2500</v>
      </c>
      <c r="L1421" s="47">
        <f t="shared" si="302"/>
        <v>2500</v>
      </c>
      <c r="M1421" s="47">
        <f t="shared" si="302"/>
        <v>2500</v>
      </c>
      <c r="N1421" s="39"/>
      <c r="O1421" s="242"/>
      <c r="Q1421" s="49"/>
      <c r="S1421" s="25"/>
    </row>
    <row r="1422" spans="1:19" ht="20.100000000000001" hidden="1" customHeight="1" x14ac:dyDescent="0.25">
      <c r="A1422" s="221"/>
      <c r="B1422" s="221"/>
      <c r="C1422" s="221"/>
      <c r="D1422" s="221"/>
      <c r="E1422" s="218"/>
      <c r="F1422" s="52" t="s">
        <v>185</v>
      </c>
      <c r="G1422" s="227" t="s">
        <v>471</v>
      </c>
      <c r="H1422" s="52" t="s">
        <v>184</v>
      </c>
      <c r="I1422" s="342">
        <v>2500</v>
      </c>
      <c r="J1422" s="342">
        <f>K1422-I1422</f>
        <v>0</v>
      </c>
      <c r="K1422" s="342">
        <v>2500</v>
      </c>
      <c r="L1422" s="47">
        <v>2500</v>
      </c>
      <c r="M1422" s="47">
        <v>2500</v>
      </c>
      <c r="N1422" s="39"/>
      <c r="O1422" s="242"/>
      <c r="Q1422" s="49"/>
      <c r="S1422" s="25"/>
    </row>
    <row r="1423" spans="1:19" ht="20.100000000000001" hidden="1" customHeight="1" x14ac:dyDescent="0.25">
      <c r="A1423" s="221"/>
      <c r="B1423" s="221"/>
      <c r="C1423" s="221"/>
      <c r="D1423" s="221">
        <v>3237</v>
      </c>
      <c r="E1423" s="221"/>
      <c r="F1423" s="58"/>
      <c r="G1423" s="227" t="s">
        <v>471</v>
      </c>
      <c r="H1423" s="52" t="s">
        <v>209</v>
      </c>
      <c r="I1423" s="342">
        <f t="shared" ref="I1423:K1424" si="303">I1424</f>
        <v>5000</v>
      </c>
      <c r="J1423" s="342">
        <f t="shared" si="303"/>
        <v>0</v>
      </c>
      <c r="K1423" s="342">
        <f t="shared" si="303"/>
        <v>5000</v>
      </c>
      <c r="L1423" s="53">
        <f t="shared" ref="L1423:M1423" si="304">L1424</f>
        <v>9000</v>
      </c>
      <c r="M1423" s="53">
        <f t="shared" si="304"/>
        <v>9000</v>
      </c>
      <c r="N1423" s="39"/>
      <c r="O1423" s="242"/>
      <c r="Q1423" s="49"/>
      <c r="S1423" s="25"/>
    </row>
    <row r="1424" spans="1:19" ht="20.100000000000001" hidden="1" customHeight="1" x14ac:dyDescent="0.25">
      <c r="A1424" s="221"/>
      <c r="B1424" s="221"/>
      <c r="C1424" s="221"/>
      <c r="D1424" s="221"/>
      <c r="E1424" s="218" t="s">
        <v>210</v>
      </c>
      <c r="F1424" s="52"/>
      <c r="G1424" s="227" t="s">
        <v>471</v>
      </c>
      <c r="H1424" s="52" t="s">
        <v>211</v>
      </c>
      <c r="I1424" s="342">
        <f t="shared" si="303"/>
        <v>5000</v>
      </c>
      <c r="J1424" s="342">
        <f t="shared" si="303"/>
        <v>0</v>
      </c>
      <c r="K1424" s="342">
        <f t="shared" si="303"/>
        <v>5000</v>
      </c>
      <c r="L1424" s="53">
        <f>L1425</f>
        <v>9000</v>
      </c>
      <c r="M1424" s="47">
        <f>M1425</f>
        <v>9000</v>
      </c>
      <c r="N1424" s="39"/>
      <c r="O1424" s="242"/>
      <c r="Q1424" s="49"/>
      <c r="S1424" s="25"/>
    </row>
    <row r="1425" spans="1:19" ht="20.100000000000001" hidden="1" customHeight="1" x14ac:dyDescent="0.25">
      <c r="A1425" s="221"/>
      <c r="B1425" s="221"/>
      <c r="C1425" s="221"/>
      <c r="D1425" s="221"/>
      <c r="E1425" s="218"/>
      <c r="F1425" s="52" t="s">
        <v>212</v>
      </c>
      <c r="G1425" s="227" t="s">
        <v>471</v>
      </c>
      <c r="H1425" s="52" t="s">
        <v>211</v>
      </c>
      <c r="I1425" s="342">
        <v>5000</v>
      </c>
      <c r="J1425" s="342">
        <f>K1425-I1425</f>
        <v>0</v>
      </c>
      <c r="K1425" s="342">
        <v>5000</v>
      </c>
      <c r="L1425" s="47">
        <v>9000</v>
      </c>
      <c r="M1425" s="47">
        <v>9000</v>
      </c>
      <c r="N1425" s="39"/>
      <c r="O1425" s="242"/>
      <c r="Q1425" s="49"/>
      <c r="S1425" s="25"/>
    </row>
    <row r="1426" spans="1:19" s="206" customFormat="1" ht="38.25" hidden="1" x14ac:dyDescent="0.25">
      <c r="A1426" s="221"/>
      <c r="B1426" s="221"/>
      <c r="C1426" s="221"/>
      <c r="D1426" s="221"/>
      <c r="E1426" s="218"/>
      <c r="F1426" s="52"/>
      <c r="G1426" s="227"/>
      <c r="H1426" s="56" t="s">
        <v>462</v>
      </c>
      <c r="I1426" s="342"/>
      <c r="J1426" s="342"/>
      <c r="K1426" s="342"/>
      <c r="L1426" s="47"/>
      <c r="M1426" s="47"/>
      <c r="N1426" s="39"/>
      <c r="O1426" s="242"/>
      <c r="P1426" s="24"/>
      <c r="Q1426" s="49"/>
      <c r="R1426" s="25"/>
      <c r="S1426" s="25"/>
    </row>
    <row r="1427" spans="1:19" s="206" customFormat="1" ht="20.100000000000001" hidden="1" customHeight="1" x14ac:dyDescent="0.25">
      <c r="A1427" s="221"/>
      <c r="B1427" s="221"/>
      <c r="C1427" s="221"/>
      <c r="D1427" s="221"/>
      <c r="E1427" s="218"/>
      <c r="F1427" s="52"/>
      <c r="G1427" s="227"/>
      <c r="H1427" s="265" t="s">
        <v>290</v>
      </c>
      <c r="I1427" s="342"/>
      <c r="J1427" s="342"/>
      <c r="K1427" s="342"/>
      <c r="L1427" s="47"/>
      <c r="M1427" s="47"/>
      <c r="N1427" s="39"/>
      <c r="O1427" s="242"/>
      <c r="P1427" s="24"/>
      <c r="Q1427" s="49"/>
      <c r="R1427" s="25"/>
      <c r="S1427" s="25"/>
    </row>
    <row r="1428" spans="1:19" s="206" customFormat="1" ht="20.100000000000001" hidden="1" customHeight="1" x14ac:dyDescent="0.25">
      <c r="A1428" s="219">
        <v>4</v>
      </c>
      <c r="B1428" s="221"/>
      <c r="C1428" s="221"/>
      <c r="D1428" s="221"/>
      <c r="E1428" s="218"/>
      <c r="F1428" s="52"/>
      <c r="G1428" s="227"/>
      <c r="H1428" s="57" t="s">
        <v>329</v>
      </c>
      <c r="I1428" s="341">
        <f>I1429</f>
        <v>0</v>
      </c>
      <c r="J1428" s="341">
        <f t="shared" ref="J1428:K1428" si="305">J1429</f>
        <v>0</v>
      </c>
      <c r="K1428" s="341">
        <f t="shared" si="305"/>
        <v>0</v>
      </c>
      <c r="L1428" s="47"/>
      <c r="M1428" s="47"/>
      <c r="N1428" s="39"/>
      <c r="O1428" s="242"/>
      <c r="P1428" s="24"/>
      <c r="Q1428" s="49"/>
      <c r="R1428" s="25"/>
      <c r="S1428" s="25"/>
    </row>
    <row r="1429" spans="1:19" s="206" customFormat="1" ht="25.5" hidden="1" x14ac:dyDescent="0.25">
      <c r="A1429" s="276"/>
      <c r="B1429" s="219">
        <v>42</v>
      </c>
      <c r="C1429" s="219"/>
      <c r="D1429" s="276"/>
      <c r="E1429" s="276"/>
      <c r="F1429" s="277"/>
      <c r="G1429" s="278"/>
      <c r="H1429" s="57" t="s">
        <v>63</v>
      </c>
      <c r="I1429" s="341">
        <f>I1430</f>
        <v>0</v>
      </c>
      <c r="J1429" s="341">
        <f t="shared" ref="J1429:K1429" si="306">J1430</f>
        <v>0</v>
      </c>
      <c r="K1429" s="341">
        <f t="shared" si="306"/>
        <v>0</v>
      </c>
      <c r="L1429" s="47"/>
      <c r="M1429" s="47"/>
      <c r="N1429" s="39"/>
      <c r="O1429" s="242"/>
      <c r="P1429" s="24"/>
      <c r="Q1429" s="49"/>
      <c r="R1429" s="25"/>
      <c r="S1429" s="25"/>
    </row>
    <row r="1430" spans="1:19" s="206" customFormat="1" ht="20.100000000000001" hidden="1" customHeight="1" x14ac:dyDescent="0.25">
      <c r="A1430" s="276"/>
      <c r="B1430" s="219"/>
      <c r="C1430" s="219">
        <v>422</v>
      </c>
      <c r="D1430" s="276"/>
      <c r="E1430" s="276"/>
      <c r="F1430" s="277"/>
      <c r="G1430" s="278"/>
      <c r="H1430" s="57" t="s">
        <v>64</v>
      </c>
      <c r="I1430" s="341">
        <f>I1431</f>
        <v>0</v>
      </c>
      <c r="J1430" s="341">
        <f t="shared" ref="J1430:K1430" si="307">J1431</f>
        <v>0</v>
      </c>
      <c r="K1430" s="341">
        <f t="shared" si="307"/>
        <v>0</v>
      </c>
      <c r="L1430" s="47"/>
      <c r="M1430" s="47"/>
      <c r="N1430" s="39"/>
      <c r="O1430" s="242"/>
      <c r="P1430" s="24"/>
      <c r="Q1430" s="49"/>
      <c r="R1430" s="25"/>
      <c r="S1430" s="25"/>
    </row>
    <row r="1431" spans="1:19" s="206" customFormat="1" ht="20.100000000000001" hidden="1" customHeight="1" x14ac:dyDescent="0.25">
      <c r="A1431" s="285"/>
      <c r="B1431" s="285"/>
      <c r="C1431" s="285"/>
      <c r="D1431" s="218">
        <v>4224</v>
      </c>
      <c r="E1431" s="218"/>
      <c r="F1431" s="52"/>
      <c r="G1431" s="227" t="s">
        <v>471</v>
      </c>
      <c r="H1431" s="52" t="s">
        <v>66</v>
      </c>
      <c r="I1431" s="342">
        <f>I1432</f>
        <v>0</v>
      </c>
      <c r="J1431" s="342">
        <f t="shared" ref="J1431:K1431" si="308">J1432</f>
        <v>0</v>
      </c>
      <c r="K1431" s="342">
        <f t="shared" si="308"/>
        <v>0</v>
      </c>
      <c r="L1431" s="47"/>
      <c r="M1431" s="47"/>
      <c r="N1431" s="39"/>
      <c r="O1431" s="242"/>
      <c r="P1431" s="24"/>
      <c r="Q1431" s="49"/>
      <c r="R1431" s="25"/>
      <c r="S1431" s="25"/>
    </row>
    <row r="1432" spans="1:19" s="206" customFormat="1" ht="20.100000000000001" hidden="1" customHeight="1" x14ac:dyDescent="0.25">
      <c r="A1432" s="285"/>
      <c r="B1432" s="285"/>
      <c r="C1432" s="285"/>
      <c r="D1432" s="218"/>
      <c r="E1432" s="218" t="s">
        <v>339</v>
      </c>
      <c r="F1432" s="52"/>
      <c r="G1432" s="227" t="s">
        <v>471</v>
      </c>
      <c r="H1432" s="52" t="s">
        <v>340</v>
      </c>
      <c r="I1432" s="342">
        <v>0</v>
      </c>
      <c r="J1432" s="342">
        <f>K1432-I1432</f>
        <v>0</v>
      </c>
      <c r="K1432" s="342">
        <v>0</v>
      </c>
      <c r="L1432" s="47"/>
      <c r="M1432" s="47"/>
      <c r="N1432" s="39"/>
      <c r="O1432" s="242"/>
      <c r="P1432" s="24"/>
      <c r="Q1432" s="49"/>
      <c r="R1432" s="25"/>
      <c r="S1432" s="25"/>
    </row>
    <row r="1433" spans="1:19" s="206" customFormat="1" ht="20.100000000000001" hidden="1" customHeight="1" x14ac:dyDescent="0.25">
      <c r="A1433" s="285"/>
      <c r="B1433" s="285"/>
      <c r="C1433" s="285"/>
      <c r="D1433" s="218"/>
      <c r="E1433" s="218"/>
      <c r="F1433" s="52" t="s">
        <v>341</v>
      </c>
      <c r="G1433" s="278">
        <v>31</v>
      </c>
      <c r="H1433" s="52" t="s">
        <v>340</v>
      </c>
      <c r="I1433" s="342">
        <v>0</v>
      </c>
      <c r="J1433" s="342">
        <f>K1433-I1433</f>
        <v>0</v>
      </c>
      <c r="K1433" s="342">
        <v>0</v>
      </c>
      <c r="L1433" s="47"/>
      <c r="M1433" s="47"/>
      <c r="N1433" s="39"/>
      <c r="O1433" s="242"/>
      <c r="P1433" s="24"/>
      <c r="Q1433" s="49"/>
      <c r="R1433" s="25"/>
      <c r="S1433" s="25"/>
    </row>
    <row r="1434" spans="1:19" s="206" customFormat="1" ht="20.100000000000001" hidden="1" customHeight="1" x14ac:dyDescent="0.25">
      <c r="A1434" s="221"/>
      <c r="B1434" s="221"/>
      <c r="C1434" s="221"/>
      <c r="D1434" s="221"/>
      <c r="E1434" s="218"/>
      <c r="F1434" s="52"/>
      <c r="G1434" s="227"/>
      <c r="H1434" s="52"/>
      <c r="I1434" s="342"/>
      <c r="J1434" s="342"/>
      <c r="K1434" s="342"/>
      <c r="L1434" s="47"/>
      <c r="M1434" s="47"/>
      <c r="N1434" s="39"/>
      <c r="O1434" s="242"/>
      <c r="P1434" s="24"/>
      <c r="Q1434" s="49"/>
      <c r="R1434" s="25"/>
      <c r="S1434" s="25"/>
    </row>
    <row r="1435" spans="1:19" s="33" customFormat="1" ht="20.100000000000001" customHeight="1" x14ac:dyDescent="0.25">
      <c r="A1435" s="279"/>
      <c r="B1435" s="279"/>
      <c r="C1435" s="279"/>
      <c r="D1435" s="279"/>
      <c r="E1435" s="279"/>
      <c r="F1435" s="280"/>
      <c r="G1435" s="281"/>
      <c r="H1435" s="57" t="s">
        <v>371</v>
      </c>
      <c r="I1435" s="341">
        <f>I6+I267+I281+I498+I532+I549+I670+I946+I1000+I1151+I1334+I274+I812+I961+I1247+I234+I255+I660+I1428+I217+I217</f>
        <v>25711235</v>
      </c>
      <c r="J1435" s="341">
        <f>J6+J267+J281+J498+J532+J549+J670+J946+J1000+J1151+J1334+J274+J812+J961+J1247+J234+J255+J660+J1428+J217</f>
        <v>15587999.779999999</v>
      </c>
      <c r="K1435" s="341">
        <f>K6+K267+K281+K498+K532+K549+K670+K946+K1000+K1151+K1334+K274+K812+K961+K1247+K234+K255+K660+K1428+K217</f>
        <v>41299234.780000001</v>
      </c>
      <c r="L1435" s="59">
        <f t="shared" ref="L1435:M1435" si="309">L1444</f>
        <v>0</v>
      </c>
      <c r="M1435" s="59">
        <f t="shared" si="309"/>
        <v>0</v>
      </c>
      <c r="N1435" s="39"/>
      <c r="O1435" s="242"/>
      <c r="P1435" s="31"/>
      <c r="Q1435" s="32"/>
      <c r="R1435" s="32"/>
      <c r="S1435" s="32"/>
    </row>
    <row r="1436" spans="1:19" s="32" customFormat="1" ht="21.75" customHeight="1" x14ac:dyDescent="0.25">
      <c r="A1436" s="225"/>
      <c r="B1436" s="225"/>
      <c r="C1436" s="225"/>
      <c r="D1436" s="225"/>
      <c r="E1436" s="225"/>
      <c r="F1436" s="334"/>
      <c r="G1436" s="282"/>
      <c r="H1436" s="334"/>
      <c r="I1436" s="379"/>
      <c r="J1436" s="351"/>
      <c r="K1436" s="284"/>
      <c r="L1436" s="184"/>
      <c r="M1436" s="181"/>
      <c r="N1436" s="78"/>
      <c r="O1436" s="30"/>
      <c r="P1436" s="31"/>
    </row>
    <row r="1437" spans="1:19" s="32" customFormat="1" ht="20.25" customHeight="1" x14ac:dyDescent="0.25">
      <c r="A1437" s="391" t="s">
        <v>508</v>
      </c>
      <c r="B1437" s="391"/>
      <c r="C1437" s="391"/>
      <c r="D1437" s="391"/>
      <c r="E1437" s="391"/>
      <c r="F1437" s="391"/>
      <c r="G1437" s="391"/>
      <c r="H1437" s="334"/>
      <c r="I1437" s="379"/>
      <c r="J1437" s="351"/>
      <c r="K1437" s="284"/>
      <c r="L1437" s="184"/>
      <c r="M1437" s="181"/>
      <c r="N1437" s="78"/>
      <c r="O1437" s="30"/>
      <c r="P1437" s="31"/>
    </row>
    <row r="1438" spans="1:19" s="32" customFormat="1" ht="20.25" customHeight="1" x14ac:dyDescent="0.25">
      <c r="A1438" s="334"/>
      <c r="B1438" s="334"/>
      <c r="C1438" s="334"/>
      <c r="D1438" s="334"/>
      <c r="E1438" s="334"/>
      <c r="F1438" s="334"/>
      <c r="G1438" s="282"/>
      <c r="H1438" s="334"/>
      <c r="I1438" s="379"/>
      <c r="J1438" s="351"/>
      <c r="K1438" s="284"/>
      <c r="L1438" s="184"/>
      <c r="M1438" s="181"/>
      <c r="N1438" s="78"/>
      <c r="O1438" s="30"/>
      <c r="P1438" s="31"/>
    </row>
    <row r="1439" spans="1:19" s="32" customFormat="1" ht="20.25" customHeight="1" x14ac:dyDescent="0.25">
      <c r="A1439" s="391" t="s">
        <v>372</v>
      </c>
      <c r="B1439" s="391"/>
      <c r="C1439" s="225"/>
      <c r="D1439" s="225"/>
      <c r="E1439" s="225"/>
      <c r="F1439" s="334"/>
      <c r="G1439" s="282"/>
      <c r="H1439" s="334"/>
      <c r="I1439" s="379"/>
      <c r="J1439" s="350" t="s">
        <v>414</v>
      </c>
      <c r="K1439" s="284"/>
      <c r="L1439" s="184"/>
      <c r="M1439" s="181"/>
      <c r="N1439" s="78"/>
      <c r="O1439" s="30"/>
      <c r="P1439" s="31"/>
    </row>
    <row r="1440" spans="1:19" s="32" customFormat="1" ht="20.25" customHeight="1" x14ac:dyDescent="0.25">
      <c r="A1440" s="391" t="s">
        <v>413</v>
      </c>
      <c r="B1440" s="391"/>
      <c r="C1440" s="391"/>
      <c r="D1440" s="391"/>
      <c r="E1440" s="391"/>
      <c r="F1440" s="391"/>
      <c r="G1440" s="391"/>
      <c r="H1440" s="391"/>
      <c r="I1440" s="379"/>
      <c r="J1440" s="389" t="s">
        <v>441</v>
      </c>
      <c r="K1440" s="389"/>
      <c r="L1440" s="184"/>
      <c r="M1440" s="181"/>
      <c r="N1440" s="78"/>
      <c r="O1440" s="30"/>
      <c r="P1440" s="31"/>
    </row>
    <row r="1441" spans="1:19" s="32" customFormat="1" ht="20.25" customHeight="1" x14ac:dyDescent="0.25">
      <c r="A1441" s="390"/>
      <c r="B1441" s="390"/>
      <c r="C1441" s="390"/>
      <c r="D1441" s="390"/>
      <c r="E1441" s="390"/>
      <c r="F1441" s="390"/>
      <c r="G1441" s="390"/>
      <c r="H1441" s="334"/>
      <c r="I1441" s="379"/>
      <c r="J1441" s="389" t="s">
        <v>436</v>
      </c>
      <c r="K1441" s="389"/>
      <c r="L1441" s="184"/>
      <c r="M1441" s="181"/>
      <c r="N1441" s="78"/>
      <c r="O1441" s="30"/>
      <c r="P1441" s="31"/>
    </row>
    <row r="1442" spans="1:19" s="32" customFormat="1" ht="20.25" customHeight="1" x14ac:dyDescent="0.25">
      <c r="A1442" s="225"/>
      <c r="B1442" s="225"/>
      <c r="C1442" s="225"/>
      <c r="D1442" s="225"/>
      <c r="E1442" s="225"/>
      <c r="F1442" s="334"/>
      <c r="G1442" s="282"/>
      <c r="H1442" s="334"/>
      <c r="I1442" s="379"/>
      <c r="J1442" s="351"/>
      <c r="K1442" s="351"/>
      <c r="L1442" s="184"/>
      <c r="M1442" s="181"/>
      <c r="N1442" s="78"/>
      <c r="O1442" s="30"/>
      <c r="P1442" s="31"/>
    </row>
    <row r="1443" spans="1:19" s="32" customFormat="1" ht="20.25" customHeight="1" x14ac:dyDescent="0.25">
      <c r="A1443" s="223"/>
      <c r="B1443" s="223"/>
      <c r="C1443" s="223"/>
      <c r="D1443" s="223"/>
      <c r="E1443" s="223"/>
      <c r="F1443" s="79"/>
      <c r="G1443" s="228"/>
      <c r="H1443" s="80"/>
      <c r="I1443" s="348"/>
      <c r="J1443" s="348"/>
      <c r="K1443" s="348"/>
      <c r="L1443" s="81"/>
      <c r="M1443" s="81"/>
      <c r="N1443" s="82"/>
      <c r="O1443" s="30"/>
      <c r="P1443" s="31"/>
    </row>
    <row r="1444" spans="1:19" s="32" customFormat="1" ht="20.25" customHeight="1" x14ac:dyDescent="0.25">
      <c r="A1444" s="224"/>
      <c r="B1444" s="224"/>
      <c r="C1444" s="224"/>
      <c r="D1444" s="224"/>
      <c r="E1444" s="224"/>
      <c r="F1444" s="83"/>
      <c r="G1444" s="229"/>
      <c r="H1444" s="80"/>
      <c r="I1444" s="349"/>
      <c r="J1444" s="349"/>
      <c r="K1444" s="349"/>
      <c r="L1444" s="77"/>
      <c r="M1444" s="77"/>
      <c r="N1444" s="84"/>
      <c r="O1444" s="30"/>
      <c r="P1444" s="31"/>
    </row>
    <row r="1445" spans="1:19" s="32" customFormat="1" ht="20.25" customHeight="1" x14ac:dyDescent="0.25">
      <c r="A1445" s="224"/>
      <c r="B1445" s="224"/>
      <c r="C1445" s="224"/>
      <c r="D1445" s="224"/>
      <c r="E1445" s="224"/>
      <c r="F1445" s="83"/>
      <c r="G1445" s="229"/>
      <c r="H1445" s="80"/>
      <c r="I1445" s="348"/>
      <c r="J1445" s="348"/>
      <c r="K1445" s="348"/>
      <c r="L1445" s="81"/>
      <c r="M1445" s="81"/>
      <c r="N1445" s="82"/>
      <c r="O1445" s="30"/>
      <c r="P1445" s="31"/>
    </row>
    <row r="1446" spans="1:19" s="32" customFormat="1" ht="20.25" customHeight="1" x14ac:dyDescent="0.25">
      <c r="A1446" s="224"/>
      <c r="B1446" s="224"/>
      <c r="C1446" s="224"/>
      <c r="D1446" s="224"/>
      <c r="E1446" s="224"/>
      <c r="F1446" s="83"/>
      <c r="G1446" s="229"/>
      <c r="H1446" s="80"/>
      <c r="I1446" s="348"/>
      <c r="J1446" s="348"/>
      <c r="K1446" s="348"/>
      <c r="L1446" s="81"/>
      <c r="M1446" s="81"/>
      <c r="N1446" s="82"/>
      <c r="O1446" s="30"/>
      <c r="P1446" s="41"/>
    </row>
    <row r="1447" spans="1:19" s="32" customFormat="1" ht="20.25" customHeight="1" x14ac:dyDescent="0.25">
      <c r="A1447" s="224"/>
      <c r="B1447" s="224"/>
      <c r="C1447" s="224"/>
      <c r="D1447" s="224"/>
      <c r="E1447" s="224"/>
      <c r="F1447" s="83"/>
      <c r="G1447" s="229"/>
      <c r="H1447" s="80"/>
      <c r="I1447" s="348"/>
      <c r="J1447" s="348"/>
      <c r="K1447" s="348"/>
      <c r="L1447" s="81"/>
      <c r="M1447" s="81"/>
      <c r="N1447" s="82"/>
      <c r="O1447" s="30"/>
      <c r="P1447" s="31"/>
    </row>
    <row r="1448" spans="1:19" s="25" customFormat="1" ht="15" customHeight="1" x14ac:dyDescent="0.25">
      <c r="A1448" s="225"/>
      <c r="B1448" s="225"/>
      <c r="C1448" s="225"/>
      <c r="D1448" s="226"/>
      <c r="E1448" s="226"/>
      <c r="F1448" s="86"/>
      <c r="G1448" s="230"/>
      <c r="H1448" s="334"/>
      <c r="I1448" s="350"/>
      <c r="J1448" s="351"/>
      <c r="K1448" s="352"/>
      <c r="L1448" s="241"/>
      <c r="M1448" s="241"/>
      <c r="N1448" s="41"/>
      <c r="O1448" s="30"/>
      <c r="P1448" s="24"/>
    </row>
    <row r="1449" spans="1:19" ht="33.75" customHeight="1" x14ac:dyDescent="0.25">
      <c r="D1449" s="226"/>
      <c r="E1449" s="226"/>
      <c r="F1449" s="86"/>
      <c r="I1449" s="353"/>
      <c r="J1449" s="353"/>
      <c r="K1449" s="353"/>
      <c r="L1449" s="85"/>
      <c r="M1449" s="85"/>
      <c r="N1449" s="24"/>
      <c r="S1449" s="25"/>
    </row>
    <row r="1450" spans="1:19" s="25" customFormat="1" ht="15" customHeight="1" x14ac:dyDescent="0.25">
      <c r="A1450" s="225"/>
      <c r="B1450" s="225"/>
      <c r="C1450" s="225"/>
      <c r="D1450" s="226"/>
      <c r="E1450" s="226"/>
      <c r="F1450" s="86"/>
      <c r="G1450" s="230"/>
      <c r="H1450" s="334"/>
      <c r="I1450" s="350"/>
      <c r="J1450" s="350"/>
      <c r="K1450" s="350"/>
      <c r="L1450" s="85"/>
      <c r="M1450" s="85"/>
      <c r="N1450" s="24"/>
      <c r="O1450" s="23"/>
      <c r="P1450" s="24"/>
    </row>
    <row r="1451" spans="1:19" s="25" customFormat="1" ht="15" customHeight="1" x14ac:dyDescent="0.25">
      <c r="A1451" s="225"/>
      <c r="B1451" s="225"/>
      <c r="C1451" s="225"/>
      <c r="D1451" s="226"/>
      <c r="E1451" s="226"/>
      <c r="F1451" s="86"/>
      <c r="G1451" s="230"/>
      <c r="H1451" s="334"/>
      <c r="I1451" s="354"/>
      <c r="J1451" s="354"/>
      <c r="K1451" s="354"/>
      <c r="L1451" s="86"/>
      <c r="M1451" s="86"/>
      <c r="N1451" s="50"/>
      <c r="O1451" s="23"/>
      <c r="P1451" s="24"/>
    </row>
    <row r="1452" spans="1:19" s="25" customFormat="1" ht="15" customHeight="1" x14ac:dyDescent="0.25">
      <c r="A1452" s="225"/>
      <c r="B1452" s="225"/>
      <c r="C1452" s="225"/>
      <c r="D1452" s="226"/>
      <c r="E1452" s="226"/>
      <c r="F1452" s="86"/>
      <c r="G1452" s="230"/>
      <c r="H1452" s="334"/>
      <c r="I1452" s="354"/>
      <c r="J1452" s="354"/>
      <c r="K1452" s="354"/>
      <c r="L1452" s="85"/>
      <c r="M1452" s="85"/>
      <c r="N1452" s="24"/>
      <c r="O1452" s="23"/>
      <c r="P1452" s="24"/>
    </row>
    <row r="1453" spans="1:19" s="25" customFormat="1" ht="15" customHeight="1" x14ac:dyDescent="0.25">
      <c r="A1453" s="225"/>
      <c r="B1453" s="225"/>
      <c r="C1453" s="225"/>
      <c r="D1453" s="226"/>
      <c r="E1453" s="226"/>
      <c r="F1453" s="86"/>
      <c r="G1453" s="230"/>
      <c r="H1453" s="334"/>
      <c r="I1453" s="354"/>
      <c r="J1453" s="354"/>
      <c r="K1453" s="354"/>
      <c r="L1453" s="86"/>
      <c r="M1453" s="86"/>
      <c r="N1453" s="50"/>
      <c r="O1453" s="23"/>
      <c r="P1453" s="24"/>
    </row>
    <row r="1454" spans="1:19" s="25" customFormat="1" ht="15" customHeight="1" x14ac:dyDescent="0.25">
      <c r="A1454" s="225"/>
      <c r="B1454" s="225"/>
      <c r="C1454" s="225"/>
      <c r="D1454" s="226"/>
      <c r="E1454" s="226"/>
      <c r="F1454" s="86"/>
      <c r="G1454" s="230"/>
      <c r="H1454" s="334"/>
      <c r="I1454" s="354"/>
      <c r="J1454" s="354"/>
      <c r="K1454" s="354"/>
      <c r="L1454" s="85"/>
      <c r="M1454" s="85"/>
      <c r="N1454" s="24"/>
      <c r="O1454" s="23"/>
      <c r="P1454" s="24"/>
    </row>
    <row r="1455" spans="1:19" s="25" customFormat="1" ht="15" customHeight="1" x14ac:dyDescent="0.25">
      <c r="A1455" s="225"/>
      <c r="B1455" s="225"/>
      <c r="C1455" s="225"/>
      <c r="D1455" s="226"/>
      <c r="E1455" s="226"/>
      <c r="F1455" s="86"/>
      <c r="G1455" s="230"/>
      <c r="H1455" s="334"/>
      <c r="I1455" s="354"/>
      <c r="J1455" s="354"/>
      <c r="K1455" s="354"/>
      <c r="L1455" s="85"/>
      <c r="M1455" s="85"/>
      <c r="N1455" s="24"/>
      <c r="O1455" s="23"/>
      <c r="P1455" s="24"/>
    </row>
    <row r="1456" spans="1:19" s="25" customFormat="1" ht="15" customHeight="1" x14ac:dyDescent="0.25">
      <c r="A1456" s="225"/>
      <c r="B1456" s="225"/>
      <c r="C1456" s="225"/>
      <c r="D1456" s="226"/>
      <c r="E1456" s="226"/>
      <c r="F1456" s="86"/>
      <c r="G1456" s="230"/>
      <c r="H1456" s="334"/>
      <c r="I1456" s="354"/>
      <c r="J1456" s="354"/>
      <c r="K1456" s="354"/>
      <c r="L1456" s="85"/>
      <c r="M1456" s="85"/>
      <c r="N1456" s="24"/>
      <c r="O1456" s="23"/>
      <c r="P1456" s="24"/>
    </row>
    <row r="1457" spans="1:18" s="25" customFormat="1" ht="15" customHeight="1" x14ac:dyDescent="0.25">
      <c r="A1457" s="225"/>
      <c r="B1457" s="225"/>
      <c r="C1457" s="225"/>
      <c r="D1457" s="226"/>
      <c r="E1457" s="226"/>
      <c r="F1457" s="86"/>
      <c r="G1457" s="230"/>
      <c r="H1457" s="334"/>
      <c r="I1457" s="354"/>
      <c r="J1457" s="354"/>
      <c r="K1457" s="354"/>
      <c r="L1457" s="85"/>
      <c r="M1457" s="85"/>
      <c r="N1457" s="24"/>
      <c r="O1457" s="23"/>
      <c r="P1457" s="24"/>
    </row>
    <row r="1458" spans="1:18" s="25" customFormat="1" ht="15" customHeight="1" x14ac:dyDescent="0.25">
      <c r="A1458" s="225"/>
      <c r="B1458" s="225"/>
      <c r="C1458" s="225"/>
      <c r="D1458" s="226"/>
      <c r="E1458" s="226"/>
      <c r="F1458" s="86"/>
      <c r="G1458" s="230"/>
      <c r="H1458" s="334"/>
      <c r="I1458" s="350"/>
      <c r="J1458" s="350"/>
      <c r="K1458" s="350"/>
      <c r="L1458" s="85"/>
      <c r="M1458" s="85"/>
      <c r="N1458" s="24"/>
      <c r="O1458" s="23"/>
      <c r="P1458" s="24"/>
    </row>
    <row r="1459" spans="1:18" s="25" customFormat="1" ht="15" customHeight="1" x14ac:dyDescent="0.25">
      <c r="A1459" s="225"/>
      <c r="B1459" s="225"/>
      <c r="C1459" s="225"/>
      <c r="D1459" s="226"/>
      <c r="E1459" s="226"/>
      <c r="F1459" s="86"/>
      <c r="G1459" s="230"/>
      <c r="H1459" s="86"/>
      <c r="I1459" s="354"/>
      <c r="J1459" s="354"/>
      <c r="K1459" s="354"/>
      <c r="L1459" s="85"/>
      <c r="M1459" s="85"/>
      <c r="N1459" s="24"/>
      <c r="O1459" s="23"/>
      <c r="P1459" s="24"/>
    </row>
    <row r="1460" spans="1:18" s="25" customFormat="1" ht="15" customHeight="1" x14ac:dyDescent="0.25">
      <c r="A1460" s="225"/>
      <c r="B1460" s="225"/>
      <c r="C1460" s="225"/>
      <c r="D1460" s="226"/>
      <c r="E1460" s="226"/>
      <c r="F1460" s="86"/>
      <c r="G1460" s="230"/>
      <c r="H1460" s="334"/>
      <c r="I1460" s="354"/>
      <c r="J1460" s="354"/>
      <c r="K1460" s="354"/>
      <c r="L1460" s="85"/>
      <c r="M1460" s="85"/>
      <c r="N1460" s="24"/>
      <c r="O1460" s="23"/>
      <c r="P1460" s="24"/>
    </row>
    <row r="1461" spans="1:18" s="25" customFormat="1" ht="15" customHeight="1" x14ac:dyDescent="0.25">
      <c r="A1461" s="225"/>
      <c r="B1461" s="225"/>
      <c r="C1461" s="225"/>
      <c r="D1461" s="226"/>
      <c r="E1461" s="226"/>
      <c r="F1461" s="86"/>
      <c r="G1461" s="230"/>
      <c r="H1461" s="334"/>
      <c r="I1461" s="350"/>
      <c r="J1461" s="350"/>
      <c r="K1461" s="350"/>
      <c r="L1461" s="85"/>
      <c r="M1461" s="85"/>
      <c r="N1461" s="24"/>
      <c r="O1461" s="23"/>
      <c r="P1461" s="24"/>
    </row>
    <row r="1462" spans="1:18" s="25" customFormat="1" ht="15" customHeight="1" x14ac:dyDescent="0.25">
      <c r="A1462" s="225"/>
      <c r="B1462" s="225"/>
      <c r="C1462" s="225"/>
      <c r="D1462" s="226"/>
      <c r="E1462" s="226"/>
      <c r="F1462" s="86"/>
      <c r="G1462" s="230"/>
      <c r="H1462" s="334"/>
      <c r="I1462" s="354"/>
      <c r="J1462" s="354"/>
      <c r="K1462" s="354"/>
      <c r="L1462" s="85"/>
      <c r="M1462" s="85"/>
      <c r="N1462" s="24"/>
      <c r="O1462" s="23"/>
      <c r="P1462" s="24"/>
    </row>
    <row r="1463" spans="1:18" s="25" customFormat="1" ht="15" customHeight="1" x14ac:dyDescent="0.25">
      <c r="A1463" s="225"/>
      <c r="B1463" s="225"/>
      <c r="C1463" s="225"/>
      <c r="D1463" s="226"/>
      <c r="E1463" s="226"/>
      <c r="F1463" s="86"/>
      <c r="G1463" s="230"/>
      <c r="H1463" s="334"/>
      <c r="I1463" s="354"/>
      <c r="J1463" s="354"/>
      <c r="K1463" s="354"/>
      <c r="L1463" s="85"/>
      <c r="M1463" s="85"/>
      <c r="N1463" s="24"/>
      <c r="O1463" s="23"/>
      <c r="P1463" s="24"/>
    </row>
    <row r="1464" spans="1:18" ht="15" customHeight="1" x14ac:dyDescent="0.25">
      <c r="D1464" s="226"/>
      <c r="E1464" s="226"/>
      <c r="F1464" s="86"/>
    </row>
    <row r="1465" spans="1:18" ht="15" customHeight="1" x14ac:dyDescent="0.25">
      <c r="D1465" s="226"/>
      <c r="L1465" s="26"/>
      <c r="M1465" s="26"/>
      <c r="O1465" s="22"/>
      <c r="P1465" s="22"/>
      <c r="Q1465" s="26"/>
      <c r="R1465" s="26"/>
    </row>
    <row r="1466" spans="1:18" ht="15" customHeight="1" x14ac:dyDescent="0.25">
      <c r="L1466" s="26"/>
      <c r="M1466" s="26"/>
      <c r="O1466" s="22"/>
      <c r="P1466" s="22"/>
      <c r="Q1466" s="26"/>
      <c r="R1466" s="26"/>
    </row>
    <row r="1467" spans="1:18" ht="15" customHeight="1" x14ac:dyDescent="0.25">
      <c r="H1467" s="77"/>
      <c r="L1467" s="26"/>
      <c r="M1467" s="26"/>
      <c r="O1467" s="22"/>
      <c r="P1467" s="22"/>
      <c r="Q1467" s="26"/>
      <c r="R1467" s="26"/>
    </row>
    <row r="1468" spans="1:18" ht="15" customHeight="1" x14ac:dyDescent="0.25">
      <c r="A1468" s="226"/>
      <c r="D1468" s="226"/>
      <c r="L1468" s="26"/>
      <c r="M1468" s="26"/>
      <c r="O1468" s="22"/>
      <c r="P1468" s="22"/>
      <c r="Q1468" s="26"/>
      <c r="R1468" s="26"/>
    </row>
    <row r="1469" spans="1:18" ht="15" customHeight="1" x14ac:dyDescent="0.25">
      <c r="A1469" s="226"/>
      <c r="L1469" s="26"/>
      <c r="M1469" s="26"/>
      <c r="O1469" s="22"/>
      <c r="P1469" s="22"/>
      <c r="Q1469" s="26"/>
      <c r="R1469" s="26"/>
    </row>
    <row r="1470" spans="1:18" ht="15" customHeight="1" x14ac:dyDescent="0.25">
      <c r="A1470" s="226"/>
      <c r="L1470" s="26"/>
      <c r="M1470" s="26"/>
      <c r="O1470" s="22"/>
      <c r="P1470" s="22"/>
      <c r="Q1470" s="26"/>
      <c r="R1470" s="26"/>
    </row>
    <row r="1471" spans="1:18" ht="15" customHeight="1" x14ac:dyDescent="0.25">
      <c r="D1471" s="226"/>
      <c r="L1471" s="26"/>
      <c r="M1471" s="26"/>
      <c r="O1471" s="22"/>
      <c r="P1471" s="22"/>
      <c r="Q1471" s="26"/>
      <c r="R1471" s="26"/>
    </row>
    <row r="1472" spans="1:18" ht="15" customHeight="1" x14ac:dyDescent="0.25">
      <c r="L1472" s="26"/>
      <c r="M1472" s="26"/>
      <c r="O1472" s="22"/>
      <c r="P1472" s="22"/>
      <c r="Q1472" s="26"/>
      <c r="R1472" s="26"/>
    </row>
    <row r="1473" spans="1:18" ht="15" customHeight="1" x14ac:dyDescent="0.25">
      <c r="F1473" s="86"/>
      <c r="L1473" s="26"/>
      <c r="M1473" s="26"/>
      <c r="O1473" s="22"/>
      <c r="P1473" s="22"/>
      <c r="Q1473" s="26"/>
      <c r="R1473" s="26"/>
    </row>
    <row r="1474" spans="1:18" ht="15" customHeight="1" x14ac:dyDescent="0.25">
      <c r="L1474" s="26"/>
      <c r="M1474" s="26"/>
      <c r="O1474" s="22"/>
      <c r="P1474" s="22"/>
      <c r="Q1474" s="26"/>
      <c r="R1474" s="26"/>
    </row>
    <row r="1475" spans="1:18" ht="15" customHeight="1" x14ac:dyDescent="0.25">
      <c r="A1475" s="226"/>
      <c r="B1475" s="226"/>
      <c r="C1475" s="226"/>
      <c r="L1475" s="26"/>
      <c r="M1475" s="26"/>
      <c r="O1475" s="22"/>
      <c r="P1475" s="22"/>
      <c r="Q1475" s="26"/>
      <c r="R1475" s="26"/>
    </row>
    <row r="1476" spans="1:18" ht="15" customHeight="1" x14ac:dyDescent="0.25">
      <c r="A1476" s="226"/>
      <c r="B1476" s="226"/>
      <c r="C1476" s="226"/>
      <c r="L1476" s="26"/>
      <c r="M1476" s="26"/>
      <c r="O1476" s="22"/>
      <c r="P1476" s="22"/>
      <c r="Q1476" s="26"/>
      <c r="R1476" s="26"/>
    </row>
    <row r="1477" spans="1:18" ht="15" customHeight="1" x14ac:dyDescent="0.25">
      <c r="A1477" s="286"/>
      <c r="B1477" s="286"/>
      <c r="C1477" s="286"/>
      <c r="L1477" s="26"/>
      <c r="M1477" s="26"/>
      <c r="O1477" s="22"/>
      <c r="P1477" s="22"/>
      <c r="Q1477" s="26"/>
      <c r="R1477" s="26"/>
    </row>
    <row r="1481" spans="1:18" x14ac:dyDescent="0.25">
      <c r="B1481" s="226"/>
      <c r="C1481" s="284"/>
    </row>
    <row r="1482" spans="1:18" x14ac:dyDescent="0.25">
      <c r="B1482" s="226"/>
      <c r="C1482" s="284"/>
    </row>
    <row r="1483" spans="1:18" s="211" customFormat="1" x14ac:dyDescent="0.25">
      <c r="A1483" s="225"/>
      <c r="B1483" s="226"/>
      <c r="C1483" s="284"/>
      <c r="D1483" s="225"/>
      <c r="E1483" s="225"/>
      <c r="F1483" s="334"/>
      <c r="G1483" s="230"/>
      <c r="H1483" s="334"/>
      <c r="I1483" s="350"/>
      <c r="J1483" s="350"/>
      <c r="K1483" s="350"/>
      <c r="L1483" s="185"/>
      <c r="M1483" s="185"/>
      <c r="N1483" s="22"/>
      <c r="O1483" s="23"/>
      <c r="P1483" s="24"/>
      <c r="Q1483" s="25"/>
      <c r="R1483" s="25"/>
    </row>
    <row r="1484" spans="1:18" x14ac:dyDescent="0.25">
      <c r="B1484" s="226"/>
      <c r="C1484" s="284"/>
      <c r="E1484" s="226"/>
    </row>
    <row r="1485" spans="1:18" x14ac:dyDescent="0.25">
      <c r="B1485" s="226"/>
      <c r="C1485" s="284"/>
      <c r="G1485" s="283"/>
    </row>
    <row r="1486" spans="1:18" x14ac:dyDescent="0.25">
      <c r="B1486" s="226"/>
    </row>
    <row r="1487" spans="1:18" x14ac:dyDescent="0.25">
      <c r="B1487" s="226"/>
      <c r="C1487" s="284"/>
    </row>
    <row r="1488" spans="1:18" x14ac:dyDescent="0.25">
      <c r="B1488" s="226"/>
      <c r="C1488" s="284"/>
    </row>
    <row r="1489" spans="2:5" x14ac:dyDescent="0.25">
      <c r="B1489" s="226"/>
      <c r="C1489" s="226"/>
      <c r="E1489" s="226"/>
    </row>
    <row r="1490" spans="2:5" x14ac:dyDescent="0.25">
      <c r="E1490" s="226"/>
    </row>
    <row r="1491" spans="2:5" x14ac:dyDescent="0.25">
      <c r="E1491" s="284"/>
    </row>
    <row r="1495" spans="2:5" x14ac:dyDescent="0.25">
      <c r="E1495" s="226"/>
    </row>
  </sheetData>
  <autoFilter ref="E1:E1477"/>
  <mergeCells count="7">
    <mergeCell ref="A1:K1"/>
    <mergeCell ref="J1440:K1440"/>
    <mergeCell ref="J1441:K1441"/>
    <mergeCell ref="A1441:G1441"/>
    <mergeCell ref="A1439:B1439"/>
    <mergeCell ref="A1437:G1437"/>
    <mergeCell ref="A1440:H1440"/>
  </mergeCells>
  <dataValidations count="1">
    <dataValidation type="whole" allowBlank="1" showErrorMessage="1" errorTitle="Neispravan unos" error="Unijeti cijelobrojnu vrijednost" promptTitle="Upozorenje !" prompt="Unešena je nedozvoljena vrijednost u polje" sqref="G43 G1332 A1435:G1435 A1443:A1447 B1444:G1447 G4:G7 G267:G268 G274:G275 G319 G280:G282 G476">
      <formula1>0</formula1>
      <formula2>9999</formula2>
    </dataValidation>
  </dataValidations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2021-REBALANS </vt:lpstr>
      <vt:lpstr> PLAN PRIHODA 2021-REBALANS </vt:lpstr>
      <vt:lpstr>PLAN RASHODA_2021-REBALANS </vt:lpstr>
      <vt:lpstr>POSEBNI DIO_2021-REBALANS </vt:lpstr>
      <vt:lpstr>' PLAN PRIHODA 2021-REBALANS '!Podrucje_ispisa</vt:lpstr>
      <vt:lpstr>'PLAN RASHODA_2021-REBALANS '!Podrucje_ispisa</vt:lpstr>
      <vt:lpstr>'POSEBNI DIO_2021-REBALANS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2021-12-08T06:25:21Z</cp:lastPrinted>
  <dcterms:created xsi:type="dcterms:W3CDTF">2016-10-10T06:04:15Z</dcterms:created>
  <dcterms:modified xsi:type="dcterms:W3CDTF">2021-12-24T08:07:21Z</dcterms:modified>
</cp:coreProperties>
</file>