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020" tabRatio="836"/>
  </bookViews>
  <sheets>
    <sheet name="Sažetak" sheetId="992" r:id="rId1"/>
    <sheet name="Račun prihoda i rashoda " sheetId="993" r:id="rId2"/>
    <sheet name="Rashodi i prihodi prema izvoru" sheetId="994" r:id="rId3"/>
    <sheet name="Rashodi prema funkcijskoj k " sheetId="995" r:id="rId4"/>
    <sheet name="Račun financiranja" sheetId="998" r:id="rId5"/>
    <sheet name="Račun financiranja prema izvoru" sheetId="999" r:id="rId6"/>
    <sheet name="Preneseni višak-manjak" sheetId="997" r:id="rId7"/>
    <sheet name="Programska klasifikacija" sheetId="996" r:id="rId8"/>
  </sheets>
  <definedNames>
    <definedName name="_xlnm._FilterDatabase" localSheetId="7" hidden="1">'Programska klasifikacija'!$A$6:$G$6</definedName>
    <definedName name="_xlnm._FilterDatabase" localSheetId="1" hidden="1">'Račun prihoda i rashoda '!$A$8:$L$16</definedName>
    <definedName name="_xlnm.Print_Area" localSheetId="7">'Programska klasifikacija'!$A$5:$G$125</definedName>
    <definedName name="Z_26DD1F01_CF8A_43D9_9DB0_797700BC8490_.wvu.Cols" localSheetId="7" hidden="1">'Programska klasifikacija'!#REF!</definedName>
    <definedName name="Z_26DD1F01_CF8A_43D9_9DB0_797700BC8490_.wvu.FilterData" localSheetId="7" hidden="1">'Programska klasifikacija'!#REF!</definedName>
    <definedName name="Z_26DD1F01_CF8A_43D9_9DB0_797700BC8490_.wvu.PrintArea" localSheetId="7" hidden="1">'Programska klasifikacija'!$A$5:$G$125</definedName>
    <definedName name="Z_CFC6D6B8_215D_4280_8C77_EE993EC512F9_.wvu.Cols" localSheetId="7" hidden="1">'Programska klasifikacija'!#REF!</definedName>
    <definedName name="Z_CFC6D6B8_215D_4280_8C77_EE993EC512F9_.wvu.FilterData" localSheetId="7" hidden="1">'Programska klasifikacija'!#REF!</definedName>
    <definedName name="Z_CFC6D6B8_215D_4280_8C77_EE993EC512F9_.wvu.PrintArea" localSheetId="7" hidden="1">'Programska klasifikacija'!$A$5:$G$125</definedName>
    <definedName name="Z_CFC6D6B8_215D_4280_8C77_EE993EC512F9_.wvu.Rows" localSheetId="7" hidden="1">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klasifikacija'!$24:$27,'Programska klasifikacija'!#REF!,'Programska klasifikacija'!#REF!,'Programska klasifikacija'!#REF!,'Programska klasifikacija'!#REF!,'Programska klasifikacija'!#REF!,'Programska klasifikacija'!$85:$85,'Programska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klasifikacija'!$92:$93,'Programska klasifikacija'!$63:$63,'Programska klasifikacija'!$87:$91,'Programska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klasifikacija'!#REF!,'Programska klasifikacija'!$94:$98,'Programska klasifikacija'!#REF!,'Programska klasifikacija'!#REF!,'Programska klasifikacija'!#REF!,'Programska klasifikacija'!#REF!,'Programska klasifikacija'!#REF!,'Programska klasifikacija'!#REF!,'Programska klasifikacija'!#REF!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99" l="1"/>
  <c r="F18" i="999" s="1"/>
  <c r="E16" i="999"/>
  <c r="E18" i="999" s="1"/>
  <c r="D16" i="999"/>
  <c r="D18" i="999" s="1"/>
  <c r="F16" i="998"/>
  <c r="F18" i="998" s="1"/>
  <c r="E16" i="998"/>
  <c r="E18" i="998" s="1"/>
  <c r="D16" i="998"/>
  <c r="D18" i="998" s="1"/>
  <c r="E44" i="996"/>
  <c r="E43" i="996" s="1"/>
  <c r="F44" i="996"/>
  <c r="F43" i="996" s="1"/>
  <c r="G44" i="996"/>
  <c r="G43" i="996" s="1"/>
  <c r="G36" i="994" l="1"/>
  <c r="G30" i="994"/>
  <c r="G29" i="994"/>
  <c r="G28" i="994"/>
  <c r="G27" i="994"/>
  <c r="H114" i="996" l="1"/>
  <c r="H117" i="996"/>
  <c r="H118" i="996"/>
  <c r="F116" i="996"/>
  <c r="F115" i="996" s="1"/>
  <c r="G116" i="996"/>
  <c r="G115" i="996" s="1"/>
  <c r="F13" i="996"/>
  <c r="F12" i="996"/>
  <c r="G11" i="996"/>
  <c r="G10" i="996" s="1"/>
  <c r="G9" i="996" s="1"/>
  <c r="F111" i="996"/>
  <c r="F110" i="996" s="1"/>
  <c r="F109" i="996" s="1"/>
  <c r="G111" i="996"/>
  <c r="G110" i="996" s="1"/>
  <c r="G109" i="996" s="1"/>
  <c r="F106" i="996"/>
  <c r="F105" i="996" s="1"/>
  <c r="F72" i="996"/>
  <c r="F71" i="996" s="1"/>
  <c r="F70" i="996" s="1"/>
  <c r="F101" i="996"/>
  <c r="F100" i="996" s="1"/>
  <c r="F99" i="996" s="1"/>
  <c r="F67" i="996"/>
  <c r="F66" i="996" s="1"/>
  <c r="F65" i="996" s="1"/>
  <c r="G67" i="996"/>
  <c r="G66" i="996" s="1"/>
  <c r="G65" i="996" s="1"/>
  <c r="F62" i="996"/>
  <c r="F61" i="996" s="1"/>
  <c r="F60" i="996" s="1"/>
  <c r="G62" i="996"/>
  <c r="G61" i="996" s="1"/>
  <c r="G60" i="996" s="1"/>
  <c r="G57" i="996"/>
  <c r="G56" i="996" s="1"/>
  <c r="G55" i="996" s="1"/>
  <c r="F52" i="996"/>
  <c r="F51" i="996" s="1"/>
  <c r="F50" i="996" s="1"/>
  <c r="G52" i="996"/>
  <c r="G51" i="996" s="1"/>
  <c r="G50" i="996" s="1"/>
  <c r="F47" i="996"/>
  <c r="F46" i="996" s="1"/>
  <c r="G47" i="996"/>
  <c r="G46" i="996" s="1"/>
  <c r="G34" i="996"/>
  <c r="F16" i="996"/>
  <c r="F15" i="996" s="1"/>
  <c r="G82" i="996"/>
  <c r="G81" i="996" s="1"/>
  <c r="F82" i="996"/>
  <c r="F81" i="996" s="1"/>
  <c r="E82" i="996"/>
  <c r="E81" i="996" s="1"/>
  <c r="F77" i="996"/>
  <c r="F76" i="996" s="1"/>
  <c r="F75" i="996" s="1"/>
  <c r="F29" i="996"/>
  <c r="F28" i="996" s="1"/>
  <c r="G29" i="996"/>
  <c r="G28" i="996" s="1"/>
  <c r="E77" i="996"/>
  <c r="E76" i="996" s="1"/>
  <c r="E75" i="996" s="1"/>
  <c r="F39" i="996"/>
  <c r="F38" i="996" s="1"/>
  <c r="E39" i="996"/>
  <c r="E38" i="996" s="1"/>
  <c r="G39" i="996"/>
  <c r="G38" i="996" s="1"/>
  <c r="F24" i="996"/>
  <c r="F22" i="996"/>
  <c r="F23" i="996"/>
  <c r="F10" i="997"/>
  <c r="F9" i="997" s="1"/>
  <c r="G10" i="997"/>
  <c r="G9" i="997" s="1"/>
  <c r="E10" i="997"/>
  <c r="E9" i="997" s="1"/>
  <c r="C10" i="995"/>
  <c r="C9" i="995" s="1"/>
  <c r="F36" i="994"/>
  <c r="F34" i="994"/>
  <c r="F31" i="994"/>
  <c r="F29" i="994"/>
  <c r="F27" i="994"/>
  <c r="F25" i="994"/>
  <c r="F20" i="994"/>
  <c r="F18" i="994"/>
  <c r="F15" i="994"/>
  <c r="F13" i="994"/>
  <c r="F11" i="994"/>
  <c r="F9" i="994"/>
  <c r="E15" i="994"/>
  <c r="G15" i="994"/>
  <c r="E26" i="993"/>
  <c r="F26" i="993"/>
  <c r="E22" i="993"/>
  <c r="E30" i="993" s="1"/>
  <c r="F22" i="993"/>
  <c r="F30" i="993" s="1"/>
  <c r="D22" i="993"/>
  <c r="E15" i="993"/>
  <c r="E10" i="993"/>
  <c r="F10" i="993"/>
  <c r="D10" i="993"/>
  <c r="D10" i="995"/>
  <c r="D9" i="995" s="1"/>
  <c r="B10" i="995"/>
  <c r="B9" i="995" s="1"/>
  <c r="G34" i="994"/>
  <c r="E34" i="994"/>
  <c r="G25" i="994"/>
  <c r="E25" i="994"/>
  <c r="G13" i="994"/>
  <c r="E13" i="994"/>
  <c r="G11" i="994"/>
  <c r="E11" i="994"/>
  <c r="G9" i="994"/>
  <c r="E9" i="994"/>
  <c r="D23" i="992"/>
  <c r="B23" i="992"/>
  <c r="D13" i="992"/>
  <c r="B13" i="992"/>
  <c r="D10" i="992"/>
  <c r="B10" i="992"/>
  <c r="G33" i="996" l="1"/>
  <c r="G32" i="996" s="1"/>
  <c r="F11" i="996"/>
  <c r="F57" i="996"/>
  <c r="F56" i="996" s="1"/>
  <c r="F55" i="996" s="1"/>
  <c r="F34" i="996"/>
  <c r="F21" i="996"/>
  <c r="F20" i="996" s="1"/>
  <c r="G77" i="996"/>
  <c r="G31" i="994"/>
  <c r="E27" i="994"/>
  <c r="E17" i="993"/>
  <c r="E29" i="996"/>
  <c r="E28" i="996" s="1"/>
  <c r="E47" i="996"/>
  <c r="E46" i="996" s="1"/>
  <c r="G106" i="996"/>
  <c r="E116" i="996"/>
  <c r="E115" i="996" s="1"/>
  <c r="E34" i="996"/>
  <c r="E62" i="996"/>
  <c r="E61" i="996" s="1"/>
  <c r="E106" i="996"/>
  <c r="E105" i="996" s="1"/>
  <c r="D15" i="993"/>
  <c r="D17" i="993" s="1"/>
  <c r="F15" i="993"/>
  <c r="F17" i="993" s="1"/>
  <c r="D26" i="993"/>
  <c r="D16" i="992"/>
  <c r="B16" i="992"/>
  <c r="G20" i="994"/>
  <c r="G18" i="994"/>
  <c r="E31" i="994"/>
  <c r="E18" i="994"/>
  <c r="E20" i="994"/>
  <c r="E29" i="994"/>
  <c r="F14" i="996" l="1"/>
  <c r="E60" i="996"/>
  <c r="F33" i="996"/>
  <c r="F32" i="996" s="1"/>
  <c r="E33" i="996"/>
  <c r="E32" i="996" s="1"/>
  <c r="H115" i="996"/>
  <c r="G105" i="996"/>
  <c r="H116" i="996"/>
  <c r="F10" i="996"/>
  <c r="F9" i="996" s="1"/>
  <c r="G101" i="996"/>
  <c r="E11" i="996"/>
  <c r="E10" i="996" s="1"/>
  <c r="E9" i="996" s="1"/>
  <c r="E57" i="996"/>
  <c r="E56" i="996" s="1"/>
  <c r="G76" i="996"/>
  <c r="E111" i="996"/>
  <c r="E67" i="996"/>
  <c r="E52" i="996"/>
  <c r="E101" i="996"/>
  <c r="E100" i="996" s="1"/>
  <c r="E99" i="996" s="1"/>
  <c r="E21" i="996"/>
  <c r="B24" i="992"/>
  <c r="D24" i="992"/>
  <c r="G72" i="996"/>
  <c r="E72" i="996"/>
  <c r="E71" i="996" s="1"/>
  <c r="E70" i="996" s="1"/>
  <c r="G16" i="996"/>
  <c r="E16" i="996"/>
  <c r="E15" i="996" s="1"/>
  <c r="G21" i="996"/>
  <c r="D30" i="993"/>
  <c r="E36" i="994"/>
  <c r="F8" i="996" l="1"/>
  <c r="G75" i="996"/>
  <c r="E55" i="996"/>
  <c r="C10" i="992"/>
  <c r="E110" i="996"/>
  <c r="G71" i="996"/>
  <c r="G100" i="996"/>
  <c r="E51" i="996"/>
  <c r="G15" i="996"/>
  <c r="E66" i="996"/>
  <c r="E20" i="996"/>
  <c r="E14" i="996" s="1"/>
  <c r="G20" i="996"/>
  <c r="G70" i="996" l="1"/>
  <c r="E109" i="996"/>
  <c r="G99" i="996"/>
  <c r="E65" i="996"/>
  <c r="E50" i="996"/>
  <c r="G14" i="996"/>
  <c r="G8" i="996" s="1"/>
  <c r="E8" i="996" l="1"/>
  <c r="C13" i="992"/>
  <c r="C16" i="992" l="1"/>
  <c r="C24" i="992" l="1"/>
</calcChain>
</file>

<file path=xl/sharedStrings.xml><?xml version="1.0" encoding="utf-8"?>
<sst xmlns="http://schemas.openxmlformats.org/spreadsheetml/2006/main" count="348" uniqueCount="146">
  <si>
    <t>PRIHODI POSLOVANJA</t>
  </si>
  <si>
    <t>PRIHODI OD PRODAJE NEFINANCIJSKE IMOVINE</t>
  </si>
  <si>
    <t>RASHODI ZA NABAVU NEFINANCIJSKE IMOVINE</t>
  </si>
  <si>
    <t>RAZLIKA - VIŠAK / MANJAK</t>
  </si>
  <si>
    <t>Naziv rashoda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</si>
  <si>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</si>
  <si>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</si>
  <si>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</si>
  <si>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</si>
  <si>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</si>
  <si>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</si>
  <si>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>Rashodi za nabavu neproizvedene dugotrajne imovine</t>
  </si>
  <si>
    <t>Rashodi za nabavu proizvedene dugotrajne imovine</t>
  </si>
  <si>
    <t>UKUPNO RASHODI</t>
  </si>
  <si>
    <t>Razred</t>
  </si>
  <si>
    <t>Skupina</t>
  </si>
  <si>
    <t>Izvor financiranja</t>
  </si>
  <si>
    <t>Rashodi i izdaci</t>
  </si>
  <si>
    <t>Rashodi poslovanja</t>
  </si>
  <si>
    <t>IZVOR POMOĆI</t>
  </si>
  <si>
    <t>IZVOR VLASTITI PRIHODI</t>
  </si>
  <si>
    <t>Rashodi za nabavu nefinancijske imovine</t>
  </si>
  <si>
    <t>IZVOR PRIHODI OD PRODAJE NEFINANCIJSKE IMOVINE</t>
  </si>
  <si>
    <t>K 100057 Nabava opreme za Prevenciju rizika određenih čimbenika okoliša</t>
  </si>
  <si>
    <t>K 100074 Nabava opreme za Savjetovalište za reproduktivno zdravlje adolescenata</t>
  </si>
  <si>
    <t>Izradila:</t>
  </si>
  <si>
    <t>IZVOR OPĆI PRIHODI I PRIMICI</t>
  </si>
  <si>
    <t>Oznaka izvora financiranja</t>
  </si>
  <si>
    <t>Naziv prihoda</t>
  </si>
  <si>
    <t>POMOĆI IZ INOZEMSTVA I OD SUBJEKATA UNUTAR OPĆEG PRORAČUNA</t>
  </si>
  <si>
    <t>PRIHODI OD IMOVINE</t>
  </si>
  <si>
    <t>PRIHODI IZ NADLEŽNOG PRORAČUNA I OD HZZO-a TEMELJEM UGOVORNIH OBVEZA</t>
  </si>
  <si>
    <t>PRIHODI OD PRODAJE PROIZVEDENE DUGOTRAJNE IMOVINE</t>
  </si>
  <si>
    <t>UKUPNO PRIHODI POSLOVANJA</t>
  </si>
  <si>
    <t>Danijela Čošić, mag. oec., univ. spec. oec.</t>
  </si>
  <si>
    <t>Ravnateljica :</t>
  </si>
  <si>
    <t>UKUPNI PRIHODI</t>
  </si>
  <si>
    <t>UKUPNI RASHODI</t>
  </si>
  <si>
    <t>PRIHODI OD PRODAJE PROIZVODA I ROBE TE PRUŽENIH USLUGA I PRIHODI OD DONACIJA</t>
  </si>
  <si>
    <t xml:space="preserve">IZVOR POMOĆI </t>
  </si>
  <si>
    <t>spec. epidemiolog</t>
  </si>
  <si>
    <t>dr. sc. Draženka Vadla, dr. med.</t>
  </si>
  <si>
    <t>5.5.</t>
  </si>
  <si>
    <t>K 100057 Nabava opreme za Savjetovalište za prevenciju prekomjerne tjelesne težine i debljine</t>
  </si>
  <si>
    <t>3.1.</t>
  </si>
  <si>
    <t>4.6.</t>
  </si>
  <si>
    <t>7.2.</t>
  </si>
  <si>
    <t>1.1.</t>
  </si>
  <si>
    <t>Pomoći dane u inozemstvo i unutar općeg proračuna</t>
  </si>
  <si>
    <t>Tekući prijenosi između proračunskih korisnika istog proračuna - ZHM</t>
  </si>
  <si>
    <t>Rashodi za dodatna ulaganja na nefinancijskoj imovini</t>
  </si>
  <si>
    <t>5.8.</t>
  </si>
  <si>
    <t>T 100070 Savjetovalište za prevenciju prekomjerne tjelesne težine i debljine</t>
  </si>
  <si>
    <t xml:space="preserve"> </t>
  </si>
  <si>
    <t>IZVORNI PLAN ZA 2024</t>
  </si>
  <si>
    <t>TEKUĆI PLAN ZA 2024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</si>
  <si>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</si>
  <si>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</si>
  <si>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</si>
  <si>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</si>
  <si>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</si>
  <si>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</si>
  <si>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PRENESENI VIŠAK/MANJAK IZ PRETHODNE GODINE</t>
  </si>
  <si>
    <t>PRIJENOS  VIŠKA/MANJKA U SLJEDEĆE RAZDOBLJE</t>
  </si>
  <si>
    <t>IZVORNI PLAN ZA 2024. / eura</t>
  </si>
  <si>
    <t>TEKUĆI PLAN ZA 2024. / eura</t>
  </si>
  <si>
    <t>1 OPĆI PRIHODI POSLOVANJA</t>
  </si>
  <si>
    <t>Izvor finan.</t>
  </si>
  <si>
    <t>1.1</t>
  </si>
  <si>
    <t>PRIHODI OD POREZA ZA REDOVNU DJELATNOST</t>
  </si>
  <si>
    <t>3 VLASTITI PRIHODI</t>
  </si>
  <si>
    <t>VLASTITI PRIHODI - PRORAČUNSKI KORISNICI</t>
  </si>
  <si>
    <t>4 PRIHODI OD POSEBNE NAMJENE</t>
  </si>
  <si>
    <t>4.6</t>
  </si>
  <si>
    <t>5 POMOĆI</t>
  </si>
  <si>
    <t>5.5</t>
  </si>
  <si>
    <t>POMOĆI OD SUBJEKATA UNUTAR OPĆEG PRORAČUNA</t>
  </si>
  <si>
    <t>5.8</t>
  </si>
  <si>
    <t>POMOĆI TEMELJEM PRIJENOSA EU SREDSTAVA</t>
  </si>
  <si>
    <t>7 PRIHODI OD PRODAJE IMOVINE I NAKNADE S NASLOVA OSIGURANJA</t>
  </si>
  <si>
    <t>07 ZDRAVSTVO</t>
  </si>
  <si>
    <t>II. POSEBNI DIO</t>
  </si>
  <si>
    <t>IZVJEŠTAJ PO PROGRAMSKOJ KLASIFIKACIJI</t>
  </si>
  <si>
    <t>IZVOR PRIHODI ZA POSEBNE NAMJENE (HZZO)</t>
  </si>
  <si>
    <t>45</t>
  </si>
  <si>
    <t>A 100178 PRIPRAVNICI - HZZ-A (preneseni višak)</t>
  </si>
  <si>
    <t>TT10008 Nabava opreme za projekt Trening životnih vještina za prevenciju ovisnosti o alkoholu, kockanju i novim tehnologijama kod djece i mladih</t>
  </si>
  <si>
    <t>I. IZMJENA</t>
  </si>
  <si>
    <t>Povećanje / smanjenje</t>
  </si>
  <si>
    <t xml:space="preserve">A RAČUN PRIHODA I RASHODA </t>
  </si>
  <si>
    <t xml:space="preserve">A1 PRIHODI I RASHODI PREMA EKONOMSKOJ KLASIFIKACIJI </t>
  </si>
  <si>
    <t>A2 PRIHODI I RASHODI PREMA IZVORIMA FINANCIRANJA</t>
  </si>
  <si>
    <t>A3 RASHODI PREMA FUNKCIJSKOJ KLASIFIKACIJI</t>
  </si>
  <si>
    <t>VIŠAK / MANJAK + NETO FINANCIRANJE</t>
  </si>
  <si>
    <t>C.PRENESENI VIŠAK ILI PRENESENI MANJAK</t>
  </si>
  <si>
    <t xml:space="preserve"> A. SAŽETAK RAČUNA PRIHODA I RASHODA</t>
  </si>
  <si>
    <t xml:space="preserve"> B. SAŽETAK RAČUNA FINANCIRANJA</t>
  </si>
  <si>
    <t>RAZRED I NAZIV</t>
  </si>
  <si>
    <t>NAZIV</t>
  </si>
  <si>
    <t>VIŠAK / MANJAK + NETO FINANCIRANJE + PRENESENI VIŠAK/MANJAK IZ PRETHODNE GODINE - PRIJENOS  VIŠKA/MANJKA U SLJEDEĆE RAZDOBLJE</t>
  </si>
  <si>
    <t>D. VIŠEGODIŠNJI PLAN  URAVNOTEŽENJA</t>
  </si>
  <si>
    <t>VIŠKA/MANJKA IZ PREDHODNE GODINE KOJI ĆE SE RASPOREDITI</t>
  </si>
  <si>
    <t>VIŠAK / MANJAK TEKUĆE GODINE</t>
  </si>
  <si>
    <t>PRIJENOS VIŠAK / MANJAK U SLJEDEĆE RAZDOBLJE</t>
  </si>
  <si>
    <t>076  Poslovi i usluge zdravstva koji nisu drugdje svrstani</t>
  </si>
  <si>
    <t>3</t>
  </si>
  <si>
    <t>VLASTITI IZVORI</t>
  </si>
  <si>
    <t>Izvor</t>
  </si>
  <si>
    <t>REZULTAT POSLOVANJA</t>
  </si>
  <si>
    <t>PRIHODI OD HZZO-a NA TEMELJU UG.OBV. - ZDRAVSTVENE USTANOVE</t>
  </si>
  <si>
    <t>3.1</t>
  </si>
  <si>
    <t>7.2</t>
  </si>
  <si>
    <t>4,6</t>
  </si>
  <si>
    <t>U Koprivnici 19.07.2024.</t>
  </si>
  <si>
    <t>C PRENESENI VIŠAK ILI PRENESENI MANJAK</t>
  </si>
  <si>
    <t>I IZMJENE I DOPUNE FINANCIJSKOG PLANA ZAVODA ZA JAVNO ZDRAVSTVO KOPRIVNIČKO KRIŽEVAČKE ŽUPANIJE ZA 2024</t>
  </si>
  <si>
    <t>NETO FINANCIRANJE</t>
  </si>
  <si>
    <t>PROGRAM 1066</t>
  </si>
  <si>
    <t>AKTIVNOST A100178</t>
  </si>
  <si>
    <t>AKTIVNOST A100122</t>
  </si>
  <si>
    <t>REDOVNA DJELATNOST ZAVODA ZA JAVNO ZDRAVSTVO</t>
  </si>
  <si>
    <t>OPREMANJE ZAVODA ZA JAVNO ZDRAVSTVO</t>
  </si>
  <si>
    <t>PRIPRAVNICI - HZZ-A</t>
  </si>
  <si>
    <t>TEKUĆI PROJEKT T100056</t>
  </si>
  <si>
    <t>TEKUĆI PROJEKT T100035</t>
  </si>
  <si>
    <t>KAPITALNI PROJEKT K100079</t>
  </si>
  <si>
    <t>TEKUĆI PROJEKT T107008</t>
  </si>
  <si>
    <t>IZVOR POMOĆI - POMOĆI - HZZO (Covid dodatak i Privremeni dodatak)</t>
  </si>
  <si>
    <t>Zajedno protiv ovisnosti</t>
  </si>
  <si>
    <t>Trening životnih vještina za prevenciju ovisnosti o alkoholu, kockanju i novim tehnologijama kod djece i mladih</t>
  </si>
  <si>
    <t>Prevencija rizika određenih čimbenika okoliša</t>
  </si>
  <si>
    <t>KAPITALNI PROJEKT T100084</t>
  </si>
  <si>
    <t>Nabava opreme za projekt Zajedno protiv ovisnosti</t>
  </si>
  <si>
    <t>TEKUĆI PROJEKT T100044</t>
  </si>
  <si>
    <t>Savjetovalište za reproduktivno zdravlje adolescenata</t>
  </si>
  <si>
    <t>TEKUĆI PROJEKT T100070</t>
  </si>
  <si>
    <t>TEKUĆI PROJEKT T10007</t>
  </si>
  <si>
    <t>Monitoring</t>
  </si>
  <si>
    <t>TEKUĆI PROJEKT T100113</t>
  </si>
  <si>
    <t>Specijalizacija liječnika</t>
  </si>
  <si>
    <t>B RAČUN FINANCIRANJA</t>
  </si>
  <si>
    <t>IZDACI ZA FINANCIJSKU IMOVINU I OTPLATE ZAJMOVA</t>
  </si>
  <si>
    <t xml:space="preserve">B1 RAČUN FINANCIRANJA PREMA EKONOMSKOJ KLASIFIKACIJI </t>
  </si>
  <si>
    <t>UKUPNO IZDACI POSLOVANJA</t>
  </si>
  <si>
    <t>B2 RAČUN FINANCIRANJA PREMA IZVORIMA FINANCIRANJA</t>
  </si>
  <si>
    <t>UKUPNO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</si>
</sst>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.5"/>
      <name val="Arial"/>
      <family val="2"/>
      <charset val="238"/>
    </font>
    <font>
      <i/>
      <sz val="11.5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1" fillId="11" borderId="0" applyNumberFormat="0" applyBorder="0" applyAlignment="0" applyProtection="0"/>
    <xf numFmtId="0" fontId="12" fillId="19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2" borderId="7" applyNumberFormat="0" applyAlignment="0" applyProtection="0"/>
    <xf numFmtId="0" fontId="6" fillId="0" borderId="13" applyNumberFormat="0" applyFill="0" applyAlignment="0" applyProtection="0"/>
    <xf numFmtId="0" fontId="20" fillId="12" borderId="0" applyNumberFormat="0" applyBorder="0" applyAlignment="0" applyProtection="0"/>
    <xf numFmtId="0" fontId="8" fillId="0" borderId="0"/>
    <xf numFmtId="0" fontId="7" fillId="7" borderId="6" applyNumberFormat="0" applyFont="0" applyAlignment="0" applyProtection="0"/>
    <xf numFmtId="0" fontId="21" fillId="19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/>
  </cellStyleXfs>
  <cellXfs count="193">
    <xf numFmtId="0" fontId="0" fillId="0" borderId="0" xfId="0"/>
    <xf numFmtId="0" fontId="24" fillId="0" borderId="0" xfId="1" applyFont="1"/>
    <xf numFmtId="0" fontId="1" fillId="0" borderId="0" xfId="1"/>
    <xf numFmtId="0" fontId="3" fillId="0" borderId="0" xfId="1" applyFont="1" applyAlignment="1">
      <alignment horizontal="left" wrapText="1"/>
    </xf>
    <xf numFmtId="0" fontId="5" fillId="0" borderId="0" xfId="1" quotePrefix="1" applyFont="1" applyAlignment="1">
      <alignment horizontal="left" wrapText="1"/>
    </xf>
    <xf numFmtId="0" fontId="3" fillId="2" borderId="0" xfId="1" applyFont="1" applyFill="1" applyAlignment="1">
      <alignment vertical="center" wrapText="1"/>
    </xf>
    <xf numFmtId="0" fontId="3" fillId="2" borderId="2" xfId="1" quotePrefix="1" applyFont="1" applyFill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0" fillId="0" borderId="0" xfId="0" applyNumberFormat="1"/>
    <xf numFmtId="49" fontId="4" fillId="0" borderId="1" xfId="0" applyNumberFormat="1" applyFont="1" applyBorder="1" applyAlignment="1">
      <alignment horizontal="right" vertical="center" wrapText="1"/>
    </xf>
    <xf numFmtId="0" fontId="25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1" fontId="4" fillId="25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31" fillId="0" borderId="0" xfId="0" applyNumberFormat="1" applyFont="1"/>
    <xf numFmtId="0" fontId="3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/>
    <xf numFmtId="0" fontId="34" fillId="0" borderId="0" xfId="1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21" borderId="2" xfId="1" quotePrefix="1" applyFont="1" applyFill="1" applyBorder="1" applyAlignment="1">
      <alignment horizontal="left" vertical="center" wrapText="1"/>
    </xf>
    <xf numFmtId="3" fontId="3" fillId="21" borderId="1" xfId="1" applyNumberFormat="1" applyFont="1" applyFill="1" applyBorder="1" applyAlignment="1">
      <alignment horizontal="right" vertical="center" wrapText="1"/>
    </xf>
    <xf numFmtId="3" fontId="24" fillId="0" borderId="0" xfId="1" quotePrefix="1" applyNumberFormat="1" applyFont="1" applyAlignment="1">
      <alignment horizontal="center" vertical="center" wrapText="1"/>
    </xf>
    <xf numFmtId="165" fontId="30" fillId="2" borderId="0" xfId="1" applyNumberFormat="1" applyFont="1" applyFill="1" applyAlignment="1">
      <alignment horizontal="right" wrapText="1"/>
    </xf>
    <xf numFmtId="0" fontId="29" fillId="2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8" fillId="0" borderId="1" xfId="0" applyFont="1" applyBorder="1" applyAlignment="1">
      <alignment horizontal="right" textRotation="180" wrapText="1"/>
    </xf>
    <xf numFmtId="0" fontId="3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wrapText="1"/>
    </xf>
    <xf numFmtId="0" fontId="25" fillId="0" borderId="1" xfId="0" applyFont="1" applyBorder="1" applyAlignment="1">
      <alignment horizontal="center"/>
    </xf>
    <xf numFmtId="0" fontId="28" fillId="29" borderId="1" xfId="0" applyFont="1" applyFill="1" applyBorder="1" applyAlignment="1">
      <alignment horizontal="right" vertical="center" wrapText="1"/>
    </xf>
    <xf numFmtId="0" fontId="25" fillId="29" borderId="1" xfId="0" applyFont="1" applyFill="1" applyBorder="1" applyAlignment="1">
      <alignment horizontal="right" vertical="center" wrapText="1"/>
    </xf>
    <xf numFmtId="0" fontId="28" fillId="29" borderId="1" xfId="0" quotePrefix="1" applyFont="1" applyFill="1" applyBorder="1" applyAlignment="1">
      <alignment horizontal="left" vertical="center" wrapText="1"/>
    </xf>
    <xf numFmtId="3" fontId="28" fillId="29" borderId="1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3" fontId="28" fillId="0" borderId="1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0" fontId="28" fillId="0" borderId="0" xfId="0" applyFont="1" applyAlignment="1">
      <alignment vertical="center" wrapText="1"/>
    </xf>
    <xf numFmtId="3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31" fillId="0" borderId="0" xfId="0" applyFont="1" applyAlignment="1">
      <alignment horizontal="right"/>
    </xf>
    <xf numFmtId="0" fontId="31" fillId="0" borderId="0" xfId="0" applyFont="1"/>
    <xf numFmtId="3" fontId="31" fillId="0" borderId="0" xfId="0" applyNumberFormat="1" applyFont="1"/>
    <xf numFmtId="0" fontId="3" fillId="0" borderId="2" xfId="2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/>
    </xf>
    <xf numFmtId="0" fontId="3" fillId="0" borderId="5" xfId="2" applyFont="1" applyBorder="1" applyAlignment="1">
      <alignment vertical="center"/>
    </xf>
    <xf numFmtId="3" fontId="3" fillId="0" borderId="1" xfId="2" applyNumberFormat="1" applyFont="1" applyBorder="1" applyAlignment="1">
      <alignment horizontal="right" vertical="center"/>
    </xf>
    <xf numFmtId="4" fontId="3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49" fontId="28" fillId="0" borderId="1" xfId="0" applyNumberFormat="1" applyFont="1" applyBorder="1" applyAlignment="1">
      <alignment horizontal="center" vertical="center"/>
    </xf>
    <xf numFmtId="0" fontId="28" fillId="22" borderId="1" xfId="0" applyFont="1" applyFill="1" applyBorder="1" applyAlignment="1">
      <alignment vertical="center" wrapText="1"/>
    </xf>
    <xf numFmtId="49" fontId="28" fillId="22" borderId="1" xfId="0" applyNumberFormat="1" applyFont="1" applyFill="1" applyBorder="1" applyAlignment="1">
      <alignment horizontal="center" vertical="center" wrapText="1"/>
    </xf>
    <xf numFmtId="0" fontId="28" fillId="22" borderId="1" xfId="0" quotePrefix="1" applyFont="1" applyFill="1" applyBorder="1" applyAlignment="1">
      <alignment horizontal="left" vertical="center" wrapText="1"/>
    </xf>
    <xf numFmtId="3" fontId="28" fillId="22" borderId="1" xfId="0" applyNumberFormat="1" applyFont="1" applyFill="1" applyBorder="1" applyAlignment="1">
      <alignment vertical="center" wrapText="1"/>
    </xf>
    <xf numFmtId="0" fontId="28" fillId="28" borderId="1" xfId="0" applyFont="1" applyFill="1" applyBorder="1" applyAlignment="1">
      <alignment horizontal="left" vertical="center"/>
    </xf>
    <xf numFmtId="3" fontId="28" fillId="28" borderId="1" xfId="0" applyNumberFormat="1" applyFont="1" applyFill="1" applyBorder="1" applyAlignment="1">
      <alignment horizontal="right" vertical="center" wrapText="1"/>
    </xf>
    <xf numFmtId="0" fontId="37" fillId="0" borderId="0" xfId="0" applyFont="1"/>
    <xf numFmtId="0" fontId="32" fillId="0" borderId="0" xfId="0" applyFont="1"/>
    <xf numFmtId="0" fontId="2" fillId="0" borderId="0" xfId="0" applyFont="1" applyAlignment="1">
      <alignment vertical="center" wrapText="1"/>
    </xf>
    <xf numFmtId="0" fontId="5" fillId="2" borderId="2" xfId="1" quotePrefix="1" applyFont="1" applyFill="1" applyBorder="1" applyAlignment="1">
      <alignment horizontal="left" vertical="center" wrapText="1"/>
    </xf>
    <xf numFmtId="0" fontId="24" fillId="2" borderId="2" xfId="1" quotePrefix="1" applyFont="1" applyFill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3" fontId="38" fillId="3" borderId="0" xfId="0" applyNumberFormat="1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0" fontId="38" fillId="0" borderId="3" xfId="0" applyFont="1" applyBorder="1" applyAlignment="1">
      <alignment vertical="center"/>
    </xf>
    <xf numFmtId="49" fontId="40" fillId="26" borderId="1" xfId="0" applyNumberFormat="1" applyFont="1" applyFill="1" applyBorder="1" applyAlignment="1">
      <alignment horizontal="left" vertical="center" textRotation="180" wrapText="1"/>
    </xf>
    <xf numFmtId="49" fontId="41" fillId="26" borderId="1" xfId="0" applyNumberFormat="1" applyFont="1" applyFill="1" applyBorder="1" applyAlignment="1">
      <alignment horizontal="left" vertical="center" textRotation="180" wrapText="1"/>
    </xf>
    <xf numFmtId="0" fontId="35" fillId="26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25" fillId="26" borderId="1" xfId="0" applyFont="1" applyFill="1" applyBorder="1" applyAlignment="1">
      <alignment horizontal="center" vertical="center" wrapText="1"/>
    </xf>
    <xf numFmtId="1" fontId="35" fillId="23" borderId="1" xfId="0" applyNumberFormat="1" applyFont="1" applyFill="1" applyBorder="1" applyAlignment="1">
      <alignment horizontal="left" vertical="center" wrapText="1"/>
    </xf>
    <xf numFmtId="1" fontId="43" fillId="23" borderId="1" xfId="0" applyNumberFormat="1" applyFont="1" applyFill="1" applyBorder="1" applyAlignment="1">
      <alignment horizontal="left" vertical="center" wrapText="1"/>
    </xf>
    <xf numFmtId="49" fontId="35" fillId="23" borderId="1" xfId="0" applyNumberFormat="1" applyFont="1" applyFill="1" applyBorder="1" applyAlignment="1">
      <alignment horizontal="left" vertical="center" wrapText="1"/>
    </xf>
    <xf numFmtId="3" fontId="38" fillId="4" borderId="1" xfId="0" applyNumberFormat="1" applyFont="1" applyFill="1" applyBorder="1" applyAlignment="1">
      <alignment horizontal="right" vertical="center"/>
    </xf>
    <xf numFmtId="1" fontId="35" fillId="24" borderId="1" xfId="0" applyNumberFormat="1" applyFont="1" applyFill="1" applyBorder="1" applyAlignment="1">
      <alignment horizontal="left" vertical="center" wrapText="1"/>
    </xf>
    <xf numFmtId="1" fontId="35" fillId="26" borderId="1" xfId="0" applyNumberFormat="1" applyFont="1" applyFill="1" applyBorder="1" applyAlignment="1">
      <alignment horizontal="left" vertical="center" wrapText="1"/>
    </xf>
    <xf numFmtId="1" fontId="43" fillId="26" borderId="1" xfId="0" applyNumberFormat="1" applyFont="1" applyFill="1" applyBorder="1" applyAlignment="1">
      <alignment horizontal="left" vertical="center" wrapText="1"/>
    </xf>
    <xf numFmtId="49" fontId="35" fillId="26" borderId="1" xfId="0" applyNumberFormat="1" applyFont="1" applyFill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right" vertical="center"/>
    </xf>
    <xf numFmtId="1" fontId="38" fillId="26" borderId="1" xfId="0" applyNumberFormat="1" applyFont="1" applyFill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left" vertical="center" wrapText="1"/>
    </xf>
    <xf numFmtId="0" fontId="43" fillId="26" borderId="1" xfId="0" quotePrefix="1" applyFont="1" applyFill="1" applyBorder="1" applyAlignment="1">
      <alignment horizontal="left" vertical="center"/>
    </xf>
    <xf numFmtId="49" fontId="38" fillId="26" borderId="1" xfId="0" applyNumberFormat="1" applyFont="1" applyFill="1" applyBorder="1" applyAlignment="1">
      <alignment horizontal="left" vertical="center" wrapText="1"/>
    </xf>
    <xf numFmtId="3" fontId="38" fillId="0" borderId="1" xfId="0" applyNumberFormat="1" applyFont="1" applyBorder="1" applyAlignment="1">
      <alignment horizontal="right" vertical="center"/>
    </xf>
    <xf numFmtId="1" fontId="43" fillId="27" borderId="1" xfId="0" applyNumberFormat="1" applyFont="1" applyFill="1" applyBorder="1" applyAlignment="1">
      <alignment horizontal="left" vertical="center" wrapText="1"/>
    </xf>
    <xf numFmtId="3" fontId="35" fillId="25" borderId="1" xfId="0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left" vertical="center"/>
    </xf>
    <xf numFmtId="49" fontId="42" fillId="0" borderId="1" xfId="0" applyNumberFormat="1" applyFont="1" applyBorder="1" applyAlignment="1">
      <alignment horizontal="left" vertical="center" wrapText="1"/>
    </xf>
    <xf numFmtId="1" fontId="42" fillId="0" borderId="1" xfId="0" applyNumberFormat="1" applyFont="1" applyBorder="1" applyAlignment="1">
      <alignment horizontal="left" vertical="center" wrapText="1"/>
    </xf>
    <xf numFmtId="1" fontId="33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3" fontId="38" fillId="3" borderId="1" xfId="0" applyNumberFormat="1" applyFont="1" applyFill="1" applyBorder="1" applyAlignment="1">
      <alignment horizontal="right" vertical="center"/>
    </xf>
    <xf numFmtId="1" fontId="38" fillId="27" borderId="1" xfId="0" applyNumberFormat="1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1" fontId="36" fillId="24" borderId="1" xfId="0" applyNumberFormat="1" applyFont="1" applyFill="1" applyBorder="1" applyAlignment="1">
      <alignment horizontal="left" vertical="center" wrapText="1"/>
    </xf>
    <xf numFmtId="0" fontId="43" fillId="0" borderId="1" xfId="0" quotePrefix="1" applyFont="1" applyBorder="1" applyAlignment="1">
      <alignment horizontal="left" vertical="center"/>
    </xf>
    <xf numFmtId="49" fontId="42" fillId="26" borderId="0" xfId="0" applyNumberFormat="1" applyFont="1" applyFill="1" applyAlignment="1">
      <alignment horizontal="left" vertical="center"/>
    </xf>
    <xf numFmtId="49" fontId="44" fillId="26" borderId="0" xfId="0" applyNumberFormat="1" applyFont="1" applyFill="1" applyAlignment="1">
      <alignment horizontal="left" vertical="center"/>
    </xf>
    <xf numFmtId="49" fontId="42" fillId="26" borderId="0" xfId="0" applyNumberFormat="1" applyFont="1" applyFill="1" applyAlignment="1">
      <alignment horizontal="left" vertical="center" wrapText="1"/>
    </xf>
    <xf numFmtId="165" fontId="42" fillId="3" borderId="0" xfId="0" applyNumberFormat="1" applyFont="1" applyFill="1" applyAlignment="1">
      <alignment vertical="center"/>
    </xf>
    <xf numFmtId="3" fontId="35" fillId="3" borderId="0" xfId="0" applyNumberFormat="1" applyFont="1" applyFill="1" applyAlignment="1">
      <alignment vertical="center"/>
    </xf>
    <xf numFmtId="0" fontId="46" fillId="0" borderId="0" xfId="0" applyFont="1" applyAlignment="1">
      <alignment vertical="center"/>
    </xf>
    <xf numFmtId="165" fontId="39" fillId="3" borderId="0" xfId="0" applyNumberFormat="1" applyFont="1" applyFill="1" applyAlignment="1">
      <alignment vertical="center"/>
    </xf>
    <xf numFmtId="3" fontId="34" fillId="3" borderId="0" xfId="0" applyNumberFormat="1" applyFont="1" applyFill="1" applyAlignme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6" fillId="0" borderId="0" xfId="0" applyFont="1" applyAlignment="1">
      <alignment vertical="center" wrapText="1"/>
    </xf>
    <xf numFmtId="165" fontId="46" fillId="0" borderId="0" xfId="0" applyNumberFormat="1" applyFont="1" applyAlignment="1">
      <alignment vertical="center" wrapText="1"/>
    </xf>
    <xf numFmtId="165" fontId="46" fillId="0" borderId="0" xfId="0" applyNumberFormat="1" applyFont="1" applyAlignment="1">
      <alignment horizontal="right" vertical="center"/>
    </xf>
    <xf numFmtId="3" fontId="48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3" fillId="2" borderId="1" xfId="1" quotePrefix="1" applyFont="1" applyFill="1" applyBorder="1" applyAlignment="1">
      <alignment horizontal="left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5" borderId="1" xfId="1" quotePrefix="1" applyFont="1" applyFill="1" applyBorder="1" applyAlignment="1">
      <alignment horizontal="left" vertical="center" wrapText="1"/>
    </xf>
    <xf numFmtId="3" fontId="3" fillId="25" borderId="1" xfId="1" quotePrefix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left" wrapText="1"/>
    </xf>
    <xf numFmtId="3" fontId="3" fillId="2" borderId="1" xfId="1" quotePrefix="1" applyNumberFormat="1" applyFont="1" applyFill="1" applyBorder="1" applyAlignment="1">
      <alignment horizontal="right" vertical="center" wrapText="1"/>
    </xf>
    <xf numFmtId="0" fontId="5" fillId="2" borderId="1" xfId="1" quotePrefix="1" applyFont="1" applyFill="1" applyBorder="1" applyAlignment="1">
      <alignment horizontal="left"/>
    </xf>
    <xf numFmtId="0" fontId="5" fillId="2" borderId="1" xfId="1" quotePrefix="1" applyFont="1" applyFill="1" applyBorder="1" applyAlignment="1">
      <alignment horizontal="left" wrapText="1"/>
    </xf>
    <xf numFmtId="0" fontId="3" fillId="21" borderId="1" xfId="1" quotePrefix="1" applyFont="1" applyFill="1" applyBorder="1" applyAlignment="1">
      <alignment horizontal="left" vertical="center" wrapText="1"/>
    </xf>
    <xf numFmtId="3" fontId="3" fillId="21" borderId="1" xfId="1" quotePrefix="1" applyNumberFormat="1" applyFont="1" applyFill="1" applyBorder="1" applyAlignment="1">
      <alignment horizontal="righ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46" fillId="0" borderId="0" xfId="0" applyFont="1" applyAlignment="1">
      <alignment horizontal="right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left" vertical="center" wrapText="1"/>
    </xf>
    <xf numFmtId="0" fontId="4" fillId="2" borderId="2" xfId="1" quotePrefix="1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29" borderId="1" xfId="0" applyFont="1" applyFill="1" applyBorder="1" applyAlignment="1">
      <alignment horizontal="right" vertical="center" wrapText="1"/>
    </xf>
    <xf numFmtId="0" fontId="4" fillId="29" borderId="1" xfId="0" applyFont="1" applyFill="1" applyBorder="1" applyAlignment="1">
      <alignment horizontal="right" vertical="center" wrapText="1"/>
    </xf>
    <xf numFmtId="0" fontId="3" fillId="29" borderId="1" xfId="0" quotePrefix="1" applyFont="1" applyFill="1" applyBorder="1" applyAlignment="1">
      <alignment horizontal="left" vertical="center" wrapText="1"/>
    </xf>
    <xf numFmtId="3" fontId="3" fillId="29" borderId="1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35" fillId="24" borderId="1" xfId="0" applyNumberFormat="1" applyFont="1" applyFill="1" applyBorder="1" applyAlignment="1">
      <alignment horizontal="left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165" fontId="42" fillId="25" borderId="1" xfId="0" applyNumberFormat="1" applyFont="1" applyFill="1" applyBorder="1" applyAlignment="1">
      <alignment vertical="center"/>
    </xf>
    <xf numFmtId="49" fontId="49" fillId="25" borderId="1" xfId="0" applyNumberFormat="1" applyFont="1" applyFill="1" applyBorder="1" applyAlignment="1">
      <alignment horizontal="left" vertical="center" wrapText="1"/>
    </xf>
    <xf numFmtId="0" fontId="49" fillId="25" borderId="1" xfId="0" applyFont="1" applyFill="1" applyBorder="1" applyAlignment="1">
      <alignment horizontal="left" vertical="center" wrapText="1"/>
    </xf>
    <xf numFmtId="0" fontId="38" fillId="26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49" fontId="39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vertical="center"/>
    </xf>
    <xf numFmtId="3" fontId="3" fillId="0" borderId="1" xfId="1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right" vertical="center"/>
    </xf>
    <xf numFmtId="0" fontId="36" fillId="26" borderId="1" xfId="0" applyFont="1" applyFill="1" applyBorder="1" applyAlignment="1">
      <alignment horizontal="center" vertical="center" wrapText="1"/>
    </xf>
    <xf numFmtId="3" fontId="36" fillId="26" borderId="1" xfId="0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28" borderId="1" xfId="0" applyFont="1" applyFill="1" applyBorder="1" applyAlignment="1">
      <alignment horizontal="right" vertical="center"/>
    </xf>
    <xf numFmtId="0" fontId="39" fillId="0" borderId="0" xfId="0" applyFont="1" applyAlignment="1">
      <alignment horizontal="center"/>
    </xf>
    <xf numFmtId="0" fontId="46" fillId="0" borderId="0" xfId="0" applyFont="1" applyAlignment="1">
      <alignment horizontal="left" vertical="center"/>
    </xf>
    <xf numFmtId="1" fontId="35" fillId="23" borderId="2" xfId="0" applyNumberFormat="1" applyFont="1" applyFill="1" applyBorder="1" applyAlignment="1">
      <alignment vertical="center" wrapText="1"/>
    </xf>
    <xf numFmtId="1" fontId="35" fillId="23" borderId="4" xfId="0" applyNumberFormat="1" applyFont="1" applyFill="1" applyBorder="1" applyAlignment="1">
      <alignment vertical="center" wrapText="1"/>
    </xf>
    <xf numFmtId="1" fontId="35" fillId="23" borderId="5" xfId="0" applyNumberFormat="1" applyFont="1" applyFill="1" applyBorder="1" applyAlignment="1">
      <alignment vertical="center" wrapText="1"/>
    </xf>
    <xf numFmtId="1" fontId="35" fillId="23" borderId="2" xfId="0" applyNumberFormat="1" applyFont="1" applyFill="1" applyBorder="1" applyAlignment="1">
      <alignment horizontal="left" vertical="center" wrapText="1"/>
    </xf>
    <xf numFmtId="1" fontId="35" fillId="23" borderId="4" xfId="0" applyNumberFormat="1" applyFont="1" applyFill="1" applyBorder="1" applyAlignment="1">
      <alignment horizontal="left" vertical="center" wrapText="1"/>
    </xf>
    <xf numFmtId="1" fontId="35" fillId="23" borderId="5" xfId="0" applyNumberFormat="1" applyFont="1" applyFill="1" applyBorder="1" applyAlignment="1">
      <alignment horizontal="left" vertical="center" wrapText="1"/>
    </xf>
    <xf numFmtId="0" fontId="36" fillId="26" borderId="2" xfId="0" applyFont="1" applyFill="1" applyBorder="1" applyAlignment="1">
      <alignment horizontal="center" vertical="center" wrapText="1"/>
    </xf>
    <xf numFmtId="0" fontId="36" fillId="26" borderId="4" xfId="0" applyFont="1" applyFill="1" applyBorder="1" applyAlignment="1">
      <alignment horizontal="center" vertical="center" wrapText="1"/>
    </xf>
    <xf numFmtId="0" fontId="36" fillId="26" borderId="5" xfId="0" applyFont="1" applyFill="1" applyBorder="1" applyAlignment="1">
      <alignment horizontal="center" vertical="center" wrapText="1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tabSelected="1" workbookViewId="0">
      <selection activeCell="A9" sqref="A9"/>
    </sheetView>
  </sheetViews>
  <sheetFormatPr defaultRowHeight="15" x14ac:dyDescent="0.25"/>
  <cols>
    <col min="1" max="1" width="45.42578125" customWidth="1"/>
    <col min="2" max="2" width="23" customWidth="1"/>
    <col min="3" max="3" width="22.85546875" customWidth="1"/>
    <col min="4" max="4" width="20" customWidth="1"/>
    <col min="5" max="6" width="17.7109375" customWidth="1"/>
    <col min="7" max="8" width="9.85546875" customWidth="1"/>
    <col min="9" max="9" width="9.7109375" customWidth="1"/>
  </cols>
  <sheetData>
    <row r="2" spans="1:12" ht="36" customHeight="1" x14ac:dyDescent="0.25">
      <c r="A2" s="173" t="s">
        <v>115</v>
      </c>
      <c r="B2" s="173"/>
      <c r="C2" s="173"/>
      <c r="D2" s="173"/>
      <c r="E2" s="19"/>
      <c r="F2" s="19"/>
      <c r="G2" s="19"/>
      <c r="H2" s="19"/>
      <c r="I2" s="19"/>
      <c r="J2" s="20"/>
      <c r="K2" s="20"/>
      <c r="L2" s="20"/>
    </row>
    <row r="3" spans="1:12" x14ac:dyDescent="0.25">
      <c r="A3" s="1"/>
      <c r="B3" s="1"/>
      <c r="C3" s="1"/>
      <c r="D3" s="2"/>
      <c r="E3" s="2"/>
      <c r="F3" s="2"/>
      <c r="G3" s="2"/>
      <c r="H3" s="2"/>
      <c r="I3" s="2" t="s">
        <v>53</v>
      </c>
    </row>
    <row r="4" spans="1:12" ht="15.75" x14ac:dyDescent="0.25">
      <c r="A4" s="174" t="s">
        <v>87</v>
      </c>
      <c r="B4" s="174"/>
      <c r="C4" s="174"/>
      <c r="D4" s="174"/>
      <c r="E4" s="22"/>
      <c r="F4" s="22"/>
      <c r="G4" s="22"/>
      <c r="H4" s="22"/>
      <c r="I4" s="21"/>
      <c r="J4" s="21"/>
      <c r="K4" s="21"/>
      <c r="L4" s="21"/>
    </row>
    <row r="5" spans="1:12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x14ac:dyDescent="0.25">
      <c r="A6" s="3"/>
      <c r="B6" s="3"/>
      <c r="C6" s="3"/>
      <c r="D6" s="2"/>
    </row>
    <row r="7" spans="1:12" x14ac:dyDescent="0.25">
      <c r="A7" s="23" t="s">
        <v>95</v>
      </c>
      <c r="B7" s="23"/>
      <c r="C7" s="23"/>
      <c r="D7" s="2"/>
    </row>
    <row r="8" spans="1:12" ht="25.5" x14ac:dyDescent="0.25">
      <c r="A8" s="133" t="s">
        <v>97</v>
      </c>
      <c r="B8" s="133" t="s">
        <v>54</v>
      </c>
      <c r="C8" s="133" t="s">
        <v>88</v>
      </c>
      <c r="D8" s="133" t="s">
        <v>55</v>
      </c>
    </row>
    <row r="9" spans="1:12" x14ac:dyDescent="0.25">
      <c r="A9" s="146">
        <v>1</v>
      </c>
      <c r="B9" s="147">
        <v>2</v>
      </c>
      <c r="C9" s="147">
        <v>3</v>
      </c>
      <c r="D9" s="147">
        <v>4</v>
      </c>
    </row>
    <row r="10" spans="1:12" ht="23.1" customHeight="1" x14ac:dyDescent="0.25">
      <c r="A10" s="134" t="s">
        <v>36</v>
      </c>
      <c r="B10" s="135">
        <f>B11+B12</f>
        <v>2885330</v>
      </c>
      <c r="C10" s="135">
        <f>C11+C12</f>
        <v>148100</v>
      </c>
      <c r="D10" s="135">
        <f>D12+D11</f>
        <v>3033430</v>
      </c>
    </row>
    <row r="11" spans="1:12" ht="23.1" customHeight="1" x14ac:dyDescent="0.25">
      <c r="A11" s="136" t="s">
        <v>56</v>
      </c>
      <c r="B11" s="137">
        <v>2885220</v>
      </c>
      <c r="C11" s="137">
        <v>148100</v>
      </c>
      <c r="D11" s="25">
        <v>3033320</v>
      </c>
      <c r="E11" s="11"/>
    </row>
    <row r="12" spans="1:12" ht="23.1" customHeight="1" x14ac:dyDescent="0.25">
      <c r="A12" s="138" t="s">
        <v>57</v>
      </c>
      <c r="B12" s="137">
        <v>110</v>
      </c>
      <c r="C12" s="137">
        <v>0</v>
      </c>
      <c r="D12" s="25">
        <v>110</v>
      </c>
      <c r="E12" s="11"/>
    </row>
    <row r="13" spans="1:12" ht="23.1" customHeight="1" x14ac:dyDescent="0.25">
      <c r="A13" s="134" t="s">
        <v>37</v>
      </c>
      <c r="B13" s="135">
        <f>B15+B14</f>
        <v>4561548</v>
      </c>
      <c r="C13" s="135">
        <f>C15+C14</f>
        <v>247914.92999999993</v>
      </c>
      <c r="D13" s="135">
        <f>D14+D15</f>
        <v>4809462.93</v>
      </c>
      <c r="E13" s="11"/>
    </row>
    <row r="14" spans="1:12" ht="23.1" customHeight="1" x14ac:dyDescent="0.25">
      <c r="A14" s="139" t="s">
        <v>58</v>
      </c>
      <c r="B14" s="137">
        <v>3388410</v>
      </c>
      <c r="C14" s="137">
        <v>495334.92999999993</v>
      </c>
      <c r="D14" s="25">
        <v>3883744.9299999997</v>
      </c>
      <c r="E14" s="11"/>
    </row>
    <row r="15" spans="1:12" ht="23.1" customHeight="1" x14ac:dyDescent="0.25">
      <c r="A15" s="138" t="s">
        <v>59</v>
      </c>
      <c r="B15" s="137">
        <v>1173138</v>
      </c>
      <c r="C15" s="137">
        <v>-247420</v>
      </c>
      <c r="D15" s="25">
        <v>925718</v>
      </c>
      <c r="E15" s="11"/>
    </row>
    <row r="16" spans="1:12" ht="23.1" customHeight="1" x14ac:dyDescent="0.25">
      <c r="A16" s="140" t="s">
        <v>3</v>
      </c>
      <c r="B16" s="141">
        <f>B10-B13</f>
        <v>-1676218</v>
      </c>
      <c r="C16" s="141">
        <f>C10-C13</f>
        <v>-99814.929999999935</v>
      </c>
      <c r="D16" s="141">
        <f t="shared" ref="D16" si="0">D10-D13</f>
        <v>-1776032.9299999997</v>
      </c>
      <c r="E16" s="11"/>
      <c r="F16" s="11"/>
    </row>
    <row r="17" spans="1:6" x14ac:dyDescent="0.25">
      <c r="A17" s="4"/>
      <c r="B17" s="28"/>
      <c r="C17" s="28"/>
      <c r="D17" s="28"/>
    </row>
    <row r="18" spans="1:6" x14ac:dyDescent="0.25">
      <c r="A18" s="23" t="s">
        <v>96</v>
      </c>
      <c r="B18" s="23"/>
      <c r="C18" s="23"/>
      <c r="D18" s="2"/>
    </row>
    <row r="19" spans="1:6" ht="25.5" x14ac:dyDescent="0.25">
      <c r="A19" s="133" t="s">
        <v>97</v>
      </c>
      <c r="B19" s="133" t="s">
        <v>54</v>
      </c>
      <c r="C19" s="133" t="s">
        <v>88</v>
      </c>
      <c r="D19" s="133" t="s">
        <v>55</v>
      </c>
    </row>
    <row r="20" spans="1:6" x14ac:dyDescent="0.25">
      <c r="A20" s="146">
        <v>1</v>
      </c>
      <c r="B20" s="147">
        <v>2</v>
      </c>
      <c r="C20" s="147">
        <v>3</v>
      </c>
      <c r="D20" s="147">
        <v>4</v>
      </c>
    </row>
    <row r="21" spans="1:6" ht="26.25" x14ac:dyDescent="0.25">
      <c r="A21" s="139" t="s">
        <v>60</v>
      </c>
      <c r="B21" s="137">
        <v>0</v>
      </c>
      <c r="C21" s="137">
        <v>0</v>
      </c>
      <c r="D21" s="25">
        <v>0</v>
      </c>
    </row>
    <row r="22" spans="1:6" ht="26.25" x14ac:dyDescent="0.25">
      <c r="A22" s="139" t="s">
        <v>61</v>
      </c>
      <c r="B22" s="137">
        <v>0</v>
      </c>
      <c r="C22" s="137">
        <v>0</v>
      </c>
      <c r="D22" s="25">
        <v>0</v>
      </c>
    </row>
    <row r="23" spans="1:6" ht="23.1" customHeight="1" x14ac:dyDescent="0.25">
      <c r="A23" s="140" t="s">
        <v>116</v>
      </c>
      <c r="B23" s="27">
        <f t="shared" ref="B23:D23" si="1">+B21+B22</f>
        <v>0</v>
      </c>
      <c r="C23" s="27"/>
      <c r="D23" s="27">
        <f t="shared" si="1"/>
        <v>0</v>
      </c>
      <c r="F23" s="11"/>
    </row>
    <row r="24" spans="1:6" ht="23.1" customHeight="1" x14ac:dyDescent="0.25">
      <c r="A24" s="140" t="s">
        <v>93</v>
      </c>
      <c r="B24" s="27">
        <f>+B16+B23</f>
        <v>-1676218</v>
      </c>
      <c r="C24" s="27">
        <f t="shared" ref="C24:D24" si="2">+C16+C23</f>
        <v>-99814.929999999935</v>
      </c>
      <c r="D24" s="27">
        <f t="shared" si="2"/>
        <v>-1776032.9299999997</v>
      </c>
      <c r="F24" s="11"/>
    </row>
    <row r="26" spans="1:6" x14ac:dyDescent="0.25">
      <c r="A26" s="5" t="s">
        <v>94</v>
      </c>
      <c r="B26" s="29"/>
      <c r="C26" s="29"/>
      <c r="D26" s="30"/>
    </row>
    <row r="27" spans="1:6" ht="25.5" x14ac:dyDescent="0.25">
      <c r="A27" s="133" t="s">
        <v>98</v>
      </c>
      <c r="B27" s="133" t="s">
        <v>54</v>
      </c>
      <c r="C27" s="133" t="s">
        <v>88</v>
      </c>
      <c r="D27" s="133" t="s">
        <v>55</v>
      </c>
    </row>
    <row r="28" spans="1:6" x14ac:dyDescent="0.25">
      <c r="A28" s="146">
        <v>1</v>
      </c>
      <c r="B28" s="147">
        <v>2</v>
      </c>
      <c r="C28" s="147">
        <v>3</v>
      </c>
      <c r="D28" s="147">
        <v>4</v>
      </c>
    </row>
    <row r="29" spans="1:6" s="31" customFormat="1" ht="25.5" customHeight="1" x14ac:dyDescent="0.25">
      <c r="A29" s="132" t="s">
        <v>62</v>
      </c>
      <c r="B29" s="142">
        <v>1676218</v>
      </c>
      <c r="C29" s="142">
        <v>99814.929999999906</v>
      </c>
      <c r="D29" s="142">
        <v>1776032.93</v>
      </c>
    </row>
    <row r="30" spans="1:6" s="31" customFormat="1" ht="27" customHeight="1" x14ac:dyDescent="0.25">
      <c r="A30" s="132" t="s">
        <v>63</v>
      </c>
      <c r="B30" s="142">
        <v>0</v>
      </c>
      <c r="C30" s="142">
        <v>0</v>
      </c>
      <c r="D30" s="142">
        <v>0</v>
      </c>
    </row>
    <row r="31" spans="1:6" ht="51" x14ac:dyDescent="0.25">
      <c r="A31" s="140" t="s">
        <v>99</v>
      </c>
      <c r="B31" s="167">
        <v>1676218</v>
      </c>
      <c r="C31" s="167">
        <v>99815</v>
      </c>
      <c r="D31" s="167">
        <v>1776033</v>
      </c>
      <c r="F31" s="11"/>
    </row>
    <row r="32" spans="1:6" ht="32.25" customHeight="1" x14ac:dyDescent="0.25"/>
    <row r="33" spans="1:6" x14ac:dyDescent="0.25">
      <c r="A33" s="5" t="s">
        <v>100</v>
      </c>
      <c r="B33" s="29"/>
      <c r="C33" s="29"/>
      <c r="D33" s="30"/>
    </row>
    <row r="34" spans="1:6" ht="25.5" x14ac:dyDescent="0.25">
      <c r="A34" s="133" t="s">
        <v>98</v>
      </c>
      <c r="B34" s="133" t="s">
        <v>54</v>
      </c>
      <c r="C34" s="133" t="s">
        <v>88</v>
      </c>
      <c r="D34" s="133" t="s">
        <v>55</v>
      </c>
    </row>
    <row r="35" spans="1:6" x14ac:dyDescent="0.25">
      <c r="A35" s="146">
        <v>1</v>
      </c>
      <c r="B35" s="147">
        <v>2</v>
      </c>
      <c r="C35" s="147">
        <v>3</v>
      </c>
      <c r="D35" s="147">
        <v>4</v>
      </c>
    </row>
    <row r="36" spans="1:6" s="31" customFormat="1" ht="25.5" customHeight="1" x14ac:dyDescent="0.25">
      <c r="A36" s="132" t="s">
        <v>62</v>
      </c>
      <c r="B36" s="142">
        <v>1676218</v>
      </c>
      <c r="C36" s="142">
        <v>99814.929999999906</v>
      </c>
      <c r="D36" s="142">
        <v>1776032.93</v>
      </c>
    </row>
    <row r="37" spans="1:6" s="31" customFormat="1" ht="27" customHeight="1" x14ac:dyDescent="0.25">
      <c r="A37" s="132" t="s">
        <v>101</v>
      </c>
      <c r="B37" s="142">
        <v>1676218</v>
      </c>
      <c r="C37" s="142">
        <v>99814.929999999906</v>
      </c>
      <c r="D37" s="142">
        <v>1776032.93</v>
      </c>
    </row>
    <row r="38" spans="1:6" s="31" customFormat="1" ht="27" customHeight="1" x14ac:dyDescent="0.25">
      <c r="A38" s="132" t="s">
        <v>102</v>
      </c>
      <c r="B38" s="142">
        <v>0</v>
      </c>
      <c r="C38" s="142">
        <v>0</v>
      </c>
      <c r="D38" s="142">
        <v>0</v>
      </c>
    </row>
    <row r="39" spans="1:6" ht="25.5" x14ac:dyDescent="0.25">
      <c r="A39" s="140" t="s">
        <v>103</v>
      </c>
      <c r="B39" s="27">
        <v>0</v>
      </c>
      <c r="C39" s="27">
        <v>0</v>
      </c>
      <c r="D39" s="27">
        <v>0</v>
      </c>
      <c r="F39" s="11"/>
    </row>
  </sheetData>
  <mergeCells count="2">
    <mergeCell ref="A2:D2"/>
    <mergeCell ref="A4:D4"/>
  </mergeCells>
  <pageMargins left="0.23622047244094491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showGridLines="0" zoomScale="90" zoomScaleNormal="90" workbookViewId="0">
      <selection activeCell="A9" sqref="A9"/>
    </sheetView>
  </sheetViews>
  <sheetFormatPr defaultRowHeight="15" x14ac:dyDescent="0.25"/>
  <cols>
    <col min="1" max="1" width="3.85546875" style="48" bestFit="1" customWidth="1"/>
    <col min="2" max="2" width="4" style="48" bestFit="1" customWidth="1"/>
    <col min="3" max="3" width="48.5703125" bestFit="1" customWidth="1"/>
    <col min="4" max="5" width="14.85546875" style="54" customWidth="1"/>
    <col min="6" max="6" width="14.85546875" customWidth="1"/>
    <col min="7" max="7" width="13.140625" style="54" customWidth="1"/>
    <col min="8" max="8" width="14.85546875" style="54" customWidth="1"/>
    <col min="9" max="9" width="11.28515625" style="55" customWidth="1"/>
    <col min="10" max="10" width="11.28515625" customWidth="1"/>
    <col min="11" max="12" width="11.7109375" customWidth="1"/>
    <col min="13" max="13" width="17.7109375" style="17" customWidth="1"/>
    <col min="14" max="14" width="22.140625" style="16" customWidth="1"/>
    <col min="15" max="15" width="16.28515625" customWidth="1"/>
    <col min="16" max="16" width="12.5703125" bestFit="1" customWidth="1"/>
    <col min="18" max="18" width="11.5703125" bestFit="1" customWidth="1"/>
  </cols>
  <sheetData>
    <row r="2" spans="1:14" ht="18" x14ac:dyDescent="0.25">
      <c r="A2" s="33"/>
      <c r="B2" s="33"/>
      <c r="C2" s="33"/>
      <c r="D2" s="33"/>
      <c r="E2" s="33"/>
      <c r="F2" s="33"/>
      <c r="G2" s="34"/>
      <c r="H2" s="34"/>
      <c r="I2"/>
    </row>
    <row r="3" spans="1:14" ht="15.75" customHeight="1" x14ac:dyDescent="0.25">
      <c r="A3" s="175" t="s">
        <v>89</v>
      </c>
      <c r="B3" s="175"/>
      <c r="C3" s="175"/>
      <c r="D3" s="175"/>
      <c r="E3" s="175"/>
      <c r="F3" s="175"/>
      <c r="G3" s="74"/>
      <c r="H3" s="74"/>
      <c r="I3" s="74"/>
      <c r="J3" s="74"/>
    </row>
    <row r="4" spans="1:14" ht="18" x14ac:dyDescent="0.25">
      <c r="A4" s="33"/>
      <c r="B4" s="33"/>
      <c r="C4" s="33"/>
      <c r="D4" s="33"/>
      <c r="E4" s="33"/>
      <c r="F4" s="33"/>
      <c r="G4" s="34"/>
      <c r="H4" s="34"/>
      <c r="I4"/>
    </row>
    <row r="5" spans="1:14" ht="15.75" customHeight="1" x14ac:dyDescent="0.25">
      <c r="A5" s="175" t="s">
        <v>90</v>
      </c>
      <c r="B5" s="175"/>
      <c r="C5" s="175"/>
      <c r="D5" s="175"/>
      <c r="E5" s="175"/>
      <c r="F5" s="175"/>
      <c r="G5" s="74"/>
      <c r="H5" s="74"/>
      <c r="I5" s="74"/>
      <c r="J5" s="74"/>
    </row>
    <row r="7" spans="1:14" x14ac:dyDescent="0.25">
      <c r="G7"/>
      <c r="H7" s="17"/>
      <c r="I7" s="16"/>
      <c r="M7"/>
      <c r="N7"/>
    </row>
    <row r="8" spans="1:14" ht="72.75" customHeight="1" x14ac:dyDescent="0.25">
      <c r="A8" s="35" t="s">
        <v>14</v>
      </c>
      <c r="B8" s="35" t="s">
        <v>15</v>
      </c>
      <c r="C8" s="7" t="s">
        <v>28</v>
      </c>
      <c r="D8" s="36" t="s">
        <v>64</v>
      </c>
      <c r="E8" s="133" t="s">
        <v>88</v>
      </c>
      <c r="F8" s="36" t="s">
        <v>65</v>
      </c>
      <c r="G8" s="17"/>
      <c r="H8" s="16"/>
      <c r="I8"/>
      <c r="M8"/>
      <c r="N8"/>
    </row>
    <row r="9" spans="1:14" ht="15" customHeight="1" x14ac:dyDescent="0.25">
      <c r="A9" s="37">
        <v>1</v>
      </c>
      <c r="B9" s="37">
        <v>2</v>
      </c>
      <c r="C9" s="13">
        <v>3</v>
      </c>
      <c r="D9" s="13">
        <v>4</v>
      </c>
      <c r="E9" s="13">
        <v>5</v>
      </c>
      <c r="F9" s="13">
        <v>6</v>
      </c>
      <c r="G9" s="17"/>
      <c r="H9" s="16"/>
      <c r="I9"/>
      <c r="M9"/>
      <c r="N9"/>
    </row>
    <row r="10" spans="1:14" ht="21.95" customHeight="1" x14ac:dyDescent="0.25">
      <c r="A10" s="39">
        <v>6</v>
      </c>
      <c r="B10" s="40"/>
      <c r="C10" s="41" t="s">
        <v>0</v>
      </c>
      <c r="D10" s="42">
        <f>+D11+D12+D13+D14</f>
        <v>2885220</v>
      </c>
      <c r="E10" s="42">
        <f t="shared" ref="E10:F10" si="0">+E11+E12+E13+E14</f>
        <v>148100</v>
      </c>
      <c r="F10" s="42">
        <f t="shared" si="0"/>
        <v>3033320</v>
      </c>
      <c r="G10" s="17"/>
      <c r="H10" s="16"/>
      <c r="I10"/>
      <c r="M10"/>
      <c r="N10"/>
    </row>
    <row r="11" spans="1:14" ht="35.1" customHeight="1" x14ac:dyDescent="0.25">
      <c r="A11" s="43"/>
      <c r="B11" s="44">
        <v>63</v>
      </c>
      <c r="C11" s="8" t="s">
        <v>29</v>
      </c>
      <c r="D11" s="45">
        <v>345200</v>
      </c>
      <c r="E11" s="45">
        <v>-151900</v>
      </c>
      <c r="F11" s="45">
        <v>193300</v>
      </c>
      <c r="G11" s="46"/>
      <c r="H11" s="16"/>
      <c r="I11"/>
      <c r="M11"/>
      <c r="N11"/>
    </row>
    <row r="12" spans="1:14" ht="21.95" customHeight="1" x14ac:dyDescent="0.25">
      <c r="A12" s="44"/>
      <c r="B12" s="44">
        <v>64</v>
      </c>
      <c r="C12" s="8" t="s">
        <v>30</v>
      </c>
      <c r="D12" s="45">
        <v>20</v>
      </c>
      <c r="E12" s="45">
        <v>0</v>
      </c>
      <c r="F12" s="45">
        <v>20</v>
      </c>
      <c r="G12" s="17"/>
      <c r="H12" s="16"/>
      <c r="I12"/>
      <c r="M12"/>
      <c r="N12"/>
    </row>
    <row r="13" spans="1:14" ht="35.1" customHeight="1" x14ac:dyDescent="0.25">
      <c r="A13" s="44"/>
      <c r="B13" s="44">
        <v>66</v>
      </c>
      <c r="C13" s="9" t="s">
        <v>38</v>
      </c>
      <c r="D13" s="45">
        <v>1000000</v>
      </c>
      <c r="E13" s="45">
        <v>0</v>
      </c>
      <c r="F13" s="45">
        <v>1000000</v>
      </c>
      <c r="G13" s="17"/>
      <c r="H13" s="16"/>
      <c r="I13"/>
      <c r="M13"/>
      <c r="N13"/>
    </row>
    <row r="14" spans="1:14" ht="35.1" customHeight="1" x14ac:dyDescent="0.25">
      <c r="A14" s="44"/>
      <c r="B14" s="44">
        <v>67</v>
      </c>
      <c r="C14" s="49" t="s">
        <v>31</v>
      </c>
      <c r="D14" s="45">
        <v>1540000</v>
      </c>
      <c r="E14" s="45">
        <v>300000</v>
      </c>
      <c r="F14" s="45">
        <v>1840000</v>
      </c>
      <c r="G14" s="17"/>
      <c r="H14" s="16"/>
      <c r="I14"/>
      <c r="M14"/>
      <c r="N14"/>
    </row>
    <row r="15" spans="1:14" ht="29.25" customHeight="1" x14ac:dyDescent="0.25">
      <c r="A15" s="39">
        <v>7</v>
      </c>
      <c r="B15" s="40"/>
      <c r="C15" s="41" t="s">
        <v>1</v>
      </c>
      <c r="D15" s="42">
        <f>D16</f>
        <v>110</v>
      </c>
      <c r="E15" s="42">
        <f>E16</f>
        <v>0</v>
      </c>
      <c r="F15" s="42">
        <f>F16</f>
        <v>110</v>
      </c>
      <c r="G15" s="17"/>
      <c r="H15" s="16"/>
      <c r="I15"/>
      <c r="M15"/>
      <c r="N15"/>
    </row>
    <row r="16" spans="1:14" ht="35.1" customHeight="1" x14ac:dyDescent="0.25">
      <c r="A16" s="44"/>
      <c r="B16" s="44">
        <v>72</v>
      </c>
      <c r="C16" s="8" t="s">
        <v>32</v>
      </c>
      <c r="D16" s="45">
        <v>110</v>
      </c>
      <c r="E16" s="45">
        <v>0</v>
      </c>
      <c r="F16" s="45">
        <v>110</v>
      </c>
      <c r="G16" s="17"/>
      <c r="H16" s="16"/>
      <c r="I16" s="16"/>
      <c r="M16"/>
      <c r="N16"/>
    </row>
    <row r="17" spans="1:14" ht="21.95" customHeight="1" x14ac:dyDescent="0.25">
      <c r="A17" s="51"/>
      <c r="B17" s="51"/>
      <c r="C17" s="52" t="s">
        <v>33</v>
      </c>
      <c r="D17" s="50">
        <f>+D15+D10</f>
        <v>2885330</v>
      </c>
      <c r="E17" s="50">
        <f t="shared" ref="E17:F17" si="1">+E15+E10</f>
        <v>148100</v>
      </c>
      <c r="F17" s="50">
        <f t="shared" si="1"/>
        <v>3033430</v>
      </c>
      <c r="G17" s="17"/>
      <c r="H17" s="16"/>
      <c r="I17"/>
      <c r="M17"/>
      <c r="N17"/>
    </row>
    <row r="18" spans="1:14" x14ac:dyDescent="0.25">
      <c r="A18" s="53"/>
      <c r="B18" s="53"/>
      <c r="C18" s="54"/>
      <c r="F18" s="54"/>
      <c r="G18"/>
      <c r="H18" s="17"/>
      <c r="I18" s="16"/>
      <c r="M18"/>
      <c r="N18"/>
    </row>
    <row r="19" spans="1:14" x14ac:dyDescent="0.25">
      <c r="D19" s="55"/>
      <c r="E19" s="55"/>
      <c r="F19" s="55"/>
      <c r="G19"/>
      <c r="H19" s="17"/>
      <c r="I19" s="16"/>
      <c r="M19"/>
      <c r="N19"/>
    </row>
    <row r="20" spans="1:14" ht="47.25" x14ac:dyDescent="0.25">
      <c r="A20" s="35" t="s">
        <v>14</v>
      </c>
      <c r="B20" s="35" t="s">
        <v>15</v>
      </c>
      <c r="C20" s="7" t="s">
        <v>4</v>
      </c>
      <c r="D20" s="36" t="s">
        <v>64</v>
      </c>
      <c r="E20" s="133" t="s">
        <v>88</v>
      </c>
      <c r="F20" s="36" t="s">
        <v>65</v>
      </c>
      <c r="G20"/>
      <c r="H20" s="17"/>
      <c r="I20" s="16"/>
      <c r="M20"/>
      <c r="N20"/>
    </row>
    <row r="21" spans="1:14" x14ac:dyDescent="0.25">
      <c r="A21" s="37">
        <v>1</v>
      </c>
      <c r="B21" s="37">
        <v>2</v>
      </c>
      <c r="C21" s="13">
        <v>3</v>
      </c>
      <c r="D21" s="13">
        <v>4</v>
      </c>
      <c r="E21" s="13">
        <v>5</v>
      </c>
      <c r="F21" s="13">
        <v>6</v>
      </c>
      <c r="G21"/>
      <c r="H21" s="17"/>
      <c r="I21" s="16"/>
      <c r="M21"/>
      <c r="N21"/>
    </row>
    <row r="22" spans="1:14" ht="21.95" customHeight="1" x14ac:dyDescent="0.25">
      <c r="A22" s="39">
        <v>3</v>
      </c>
      <c r="B22" s="40"/>
      <c r="C22" s="41" t="s">
        <v>5</v>
      </c>
      <c r="D22" s="42">
        <f>D23+D24+D25</f>
        <v>3388410</v>
      </c>
      <c r="E22" s="42">
        <f t="shared" ref="E22:F22" si="2">E23+E24+E25</f>
        <v>495334.93</v>
      </c>
      <c r="F22" s="42">
        <f t="shared" si="2"/>
        <v>3883745</v>
      </c>
      <c r="G22" s="17"/>
      <c r="H22" s="16"/>
      <c r="I22"/>
      <c r="M22"/>
      <c r="N22"/>
    </row>
    <row r="23" spans="1:14" ht="35.1" customHeight="1" x14ac:dyDescent="0.25">
      <c r="A23" s="43"/>
      <c r="B23" s="44">
        <v>31</v>
      </c>
      <c r="C23" s="8" t="s">
        <v>6</v>
      </c>
      <c r="D23" s="45">
        <v>2040780</v>
      </c>
      <c r="E23" s="45">
        <v>495334.93</v>
      </c>
      <c r="F23" s="45">
        <v>2536115</v>
      </c>
      <c r="G23" s="46"/>
      <c r="H23" s="16"/>
      <c r="I23"/>
      <c r="M23"/>
      <c r="N23"/>
    </row>
    <row r="24" spans="1:14" ht="35.1" customHeight="1" x14ac:dyDescent="0.25">
      <c r="A24" s="43"/>
      <c r="B24" s="44">
        <v>32</v>
      </c>
      <c r="C24" s="8" t="s">
        <v>7</v>
      </c>
      <c r="D24" s="45">
        <v>1343530</v>
      </c>
      <c r="E24" s="45">
        <v>0</v>
      </c>
      <c r="F24" s="45">
        <v>1343530</v>
      </c>
      <c r="G24" s="46"/>
      <c r="H24" s="16"/>
      <c r="I24"/>
      <c r="M24"/>
      <c r="N24"/>
    </row>
    <row r="25" spans="1:14" ht="35.1" customHeight="1" x14ac:dyDescent="0.25">
      <c r="A25" s="43"/>
      <c r="B25" s="44">
        <v>34</v>
      </c>
      <c r="C25" s="8" t="s">
        <v>8</v>
      </c>
      <c r="D25" s="45">
        <v>4100</v>
      </c>
      <c r="E25" s="45">
        <v>0</v>
      </c>
      <c r="F25" s="45">
        <v>4100</v>
      </c>
      <c r="G25" s="46"/>
      <c r="H25" s="16"/>
      <c r="I25"/>
      <c r="M25"/>
      <c r="N25"/>
    </row>
    <row r="26" spans="1:14" ht="21.95" customHeight="1" x14ac:dyDescent="0.25">
      <c r="A26" s="39">
        <v>4</v>
      </c>
      <c r="B26" s="40"/>
      <c r="C26" s="41" t="s">
        <v>2</v>
      </c>
      <c r="D26" s="42">
        <f>D27+D28+D29</f>
        <v>1173138</v>
      </c>
      <c r="E26" s="42">
        <f>E27+E28+E29</f>
        <v>-247420</v>
      </c>
      <c r="F26" s="42">
        <f>F27+F28+F29</f>
        <v>925718</v>
      </c>
      <c r="G26" s="17"/>
      <c r="H26" s="16"/>
      <c r="I26"/>
      <c r="M26"/>
      <c r="N26"/>
    </row>
    <row r="27" spans="1:14" ht="35.1" customHeight="1" x14ac:dyDescent="0.25">
      <c r="A27" s="43"/>
      <c r="B27" s="44">
        <v>41</v>
      </c>
      <c r="C27" s="8" t="s">
        <v>11</v>
      </c>
      <c r="D27" s="45">
        <v>4000</v>
      </c>
      <c r="E27" s="45">
        <v>0</v>
      </c>
      <c r="F27" s="45">
        <v>4000</v>
      </c>
      <c r="G27" s="46"/>
      <c r="H27" s="16"/>
      <c r="I27"/>
      <c r="M27"/>
      <c r="N27"/>
    </row>
    <row r="28" spans="1:14" ht="35.1" customHeight="1" x14ac:dyDescent="0.25">
      <c r="A28" s="43"/>
      <c r="B28" s="44">
        <v>42</v>
      </c>
      <c r="C28" s="8" t="s">
        <v>12</v>
      </c>
      <c r="D28" s="45">
        <v>1103138</v>
      </c>
      <c r="E28" s="45">
        <v>-252420</v>
      </c>
      <c r="F28" s="45">
        <v>850718</v>
      </c>
      <c r="G28" s="46"/>
      <c r="H28" s="16"/>
      <c r="I28"/>
      <c r="M28"/>
      <c r="N28"/>
    </row>
    <row r="29" spans="1:14" ht="35.1" customHeight="1" x14ac:dyDescent="0.25">
      <c r="A29" s="43"/>
      <c r="B29" s="44">
        <v>45</v>
      </c>
      <c r="C29" s="8" t="s">
        <v>50</v>
      </c>
      <c r="D29" s="45">
        <v>66000</v>
      </c>
      <c r="E29" s="45">
        <v>5000</v>
      </c>
      <c r="F29" s="45">
        <v>71000</v>
      </c>
      <c r="G29" s="46"/>
      <c r="H29" s="16"/>
      <c r="I29"/>
      <c r="M29"/>
      <c r="N29"/>
    </row>
    <row r="30" spans="1:14" s="31" customFormat="1" ht="24" customHeight="1" x14ac:dyDescent="0.25">
      <c r="A30" s="56"/>
      <c r="B30" s="57"/>
      <c r="C30" s="58" t="s">
        <v>13</v>
      </c>
      <c r="D30" s="59">
        <f>D26+D22</f>
        <v>4561548</v>
      </c>
      <c r="E30" s="59">
        <f t="shared" ref="E30:F30" si="3">E26+E22</f>
        <v>247914.93</v>
      </c>
      <c r="F30" s="59">
        <f t="shared" si="3"/>
        <v>4809463</v>
      </c>
      <c r="G30" s="166"/>
      <c r="H30" s="60"/>
      <c r="I30" s="61"/>
    </row>
    <row r="31" spans="1:14" x14ac:dyDescent="0.25">
      <c r="E31"/>
      <c r="G31" s="17"/>
      <c r="H31" s="16"/>
      <c r="I31"/>
      <c r="M31"/>
      <c r="N31"/>
    </row>
    <row r="32" spans="1:14" x14ac:dyDescent="0.25">
      <c r="D32" s="55"/>
      <c r="E32" s="55"/>
      <c r="G32" s="17"/>
      <c r="H32" s="16"/>
      <c r="I32"/>
      <c r="M32"/>
      <c r="N32"/>
    </row>
  </sheetData>
  <mergeCells count="2">
    <mergeCell ref="A3:F3"/>
    <mergeCell ref="A5:F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zoomScale="90" zoomScaleNormal="90" workbookViewId="0">
      <selection activeCell="A8" sqref="A8"/>
    </sheetView>
  </sheetViews>
  <sheetFormatPr defaultRowHeight="15" x14ac:dyDescent="0.25"/>
  <cols>
    <col min="1" max="1" width="3.5703125" style="73" bestFit="1" customWidth="1"/>
    <col min="2" max="2" width="4" style="73" bestFit="1" customWidth="1"/>
    <col min="3" max="3" width="8.42578125" style="72" bestFit="1" customWidth="1"/>
    <col min="4" max="4" width="51.5703125" bestFit="1" customWidth="1"/>
    <col min="5" max="5" width="16.42578125" customWidth="1"/>
    <col min="6" max="7" width="16.42578125" style="54" customWidth="1"/>
    <col min="8" max="8" width="14" style="54" customWidth="1"/>
    <col min="9" max="9" width="15.140625" style="54" customWidth="1"/>
    <col min="10" max="10" width="11.5703125" style="55" customWidth="1"/>
    <col min="11" max="11" width="11.5703125" customWidth="1"/>
    <col min="12" max="13" width="11.7109375" customWidth="1"/>
    <col min="14" max="14" width="17.7109375" style="17" customWidth="1"/>
    <col min="15" max="15" width="22.140625" style="16" customWidth="1"/>
    <col min="16" max="16" width="16.28515625" customWidth="1"/>
    <col min="17" max="17" width="12.5703125" bestFit="1" customWidth="1"/>
    <col min="19" max="19" width="11.5703125" bestFit="1" customWidth="1"/>
  </cols>
  <sheetData>
    <row r="1" spans="1:16" x14ac:dyDescent="0.25">
      <c r="A1" s="48"/>
      <c r="B1" s="48"/>
      <c r="C1" s="48"/>
      <c r="D1" s="48"/>
      <c r="H1"/>
      <c r="J1" s="54"/>
      <c r="K1" s="55"/>
      <c r="N1"/>
      <c r="O1" s="17"/>
      <c r="P1" s="16"/>
    </row>
    <row r="2" spans="1:16" ht="18" x14ac:dyDescent="0.25">
      <c r="A2" s="33"/>
      <c r="B2" s="33"/>
      <c r="C2" s="33"/>
      <c r="D2" s="33"/>
      <c r="E2" s="33"/>
      <c r="F2" s="33"/>
      <c r="G2" s="33"/>
      <c r="H2" s="33"/>
      <c r="I2" s="34"/>
      <c r="J2" s="34"/>
      <c r="N2"/>
      <c r="O2" s="17"/>
      <c r="P2" s="16"/>
    </row>
    <row r="3" spans="1:16" ht="15.75" customHeight="1" x14ac:dyDescent="0.25">
      <c r="A3" s="175" t="s">
        <v>89</v>
      </c>
      <c r="B3" s="175"/>
      <c r="C3" s="175"/>
      <c r="D3" s="175"/>
      <c r="E3" s="175"/>
      <c r="F3" s="175"/>
      <c r="G3" s="175"/>
      <c r="H3" s="74"/>
      <c r="I3" s="74"/>
      <c r="J3" s="74"/>
      <c r="K3" s="74"/>
      <c r="L3" s="74"/>
      <c r="N3"/>
      <c r="O3" s="17"/>
      <c r="P3" s="16"/>
    </row>
    <row r="4" spans="1:16" ht="20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6" ht="20.25" customHeight="1" x14ac:dyDescent="0.25">
      <c r="A5" s="175" t="s">
        <v>91</v>
      </c>
      <c r="B5" s="175"/>
      <c r="C5" s="175"/>
      <c r="D5" s="175"/>
      <c r="E5" s="175"/>
      <c r="F5" s="175"/>
      <c r="G5" s="175"/>
      <c r="H5" s="32"/>
      <c r="I5" s="32"/>
      <c r="J5" s="32"/>
      <c r="K5" s="32"/>
    </row>
    <row r="6" spans="1:16" ht="18" customHeight="1" x14ac:dyDescent="0.25">
      <c r="A6" s="62"/>
      <c r="B6" s="62"/>
      <c r="C6" s="62"/>
      <c r="D6" s="63"/>
      <c r="E6" s="63"/>
      <c r="F6" s="63"/>
      <c r="G6" s="63"/>
      <c r="H6" s="63"/>
      <c r="I6" s="63"/>
      <c r="J6" s="64"/>
      <c r="K6" s="63"/>
    </row>
    <row r="7" spans="1:16" ht="72.75" customHeight="1" x14ac:dyDescent="0.25">
      <c r="A7" s="176" t="s">
        <v>27</v>
      </c>
      <c r="B7" s="177"/>
      <c r="C7" s="178"/>
      <c r="D7" s="7" t="s">
        <v>28</v>
      </c>
      <c r="E7" s="36" t="s">
        <v>64</v>
      </c>
      <c r="F7" s="133" t="s">
        <v>88</v>
      </c>
      <c r="G7" s="36" t="s">
        <v>65</v>
      </c>
      <c r="H7" s="17"/>
      <c r="I7" s="16"/>
      <c r="J7"/>
      <c r="N7"/>
      <c r="O7"/>
    </row>
    <row r="8" spans="1:16" ht="15" customHeight="1" x14ac:dyDescent="0.25">
      <c r="A8" s="168">
        <v>1</v>
      </c>
      <c r="B8" s="168">
        <v>2</v>
      </c>
      <c r="C8" s="169" t="s">
        <v>105</v>
      </c>
      <c r="D8" s="13">
        <v>4</v>
      </c>
      <c r="E8" s="13">
        <v>5</v>
      </c>
      <c r="F8" s="13">
        <v>6</v>
      </c>
      <c r="G8" s="38">
        <v>7</v>
      </c>
      <c r="H8" s="17"/>
      <c r="I8" s="16"/>
      <c r="J8"/>
      <c r="N8"/>
      <c r="O8"/>
    </row>
    <row r="9" spans="1:16" ht="21.95" customHeight="1" x14ac:dyDescent="0.25">
      <c r="A9" s="66"/>
      <c r="B9" s="66"/>
      <c r="C9" s="67"/>
      <c r="D9" s="68" t="s">
        <v>66</v>
      </c>
      <c r="E9" s="69">
        <f t="shared" ref="E9:G9" si="0">+E10</f>
        <v>40000</v>
      </c>
      <c r="F9" s="69">
        <f t="shared" si="0"/>
        <v>0</v>
      </c>
      <c r="G9" s="69">
        <f t="shared" si="0"/>
        <v>40000</v>
      </c>
      <c r="H9" s="17"/>
      <c r="I9" s="16"/>
      <c r="J9"/>
      <c r="N9"/>
      <c r="O9"/>
    </row>
    <row r="10" spans="1:16" ht="30" customHeight="1" x14ac:dyDescent="0.25">
      <c r="A10" s="179" t="s">
        <v>67</v>
      </c>
      <c r="B10" s="180"/>
      <c r="C10" s="144" t="s">
        <v>68</v>
      </c>
      <c r="D10" s="145" t="s">
        <v>69</v>
      </c>
      <c r="E10" s="45">
        <v>40000</v>
      </c>
      <c r="F10" s="45">
        <v>0</v>
      </c>
      <c r="G10" s="45">
        <v>40000</v>
      </c>
      <c r="H10" s="17"/>
      <c r="I10" s="16"/>
      <c r="J10"/>
      <c r="N10"/>
      <c r="O10"/>
    </row>
    <row r="11" spans="1:16" ht="21.95" customHeight="1" x14ac:dyDescent="0.25">
      <c r="A11" s="66"/>
      <c r="B11" s="66"/>
      <c r="C11" s="67"/>
      <c r="D11" s="68" t="s">
        <v>70</v>
      </c>
      <c r="E11" s="69">
        <f t="shared" ref="E11:G11" si="1">+E12</f>
        <v>1000020</v>
      </c>
      <c r="F11" s="69">
        <f t="shared" si="1"/>
        <v>0</v>
      </c>
      <c r="G11" s="69">
        <f t="shared" si="1"/>
        <v>1000020</v>
      </c>
      <c r="H11" s="17"/>
      <c r="I11" s="16"/>
      <c r="J11"/>
      <c r="N11"/>
      <c r="O11"/>
    </row>
    <row r="12" spans="1:16" ht="27.75" customHeight="1" x14ac:dyDescent="0.25">
      <c r="A12" s="179" t="s">
        <v>67</v>
      </c>
      <c r="B12" s="180"/>
      <c r="C12" s="144" t="s">
        <v>110</v>
      </c>
      <c r="D12" s="145" t="s">
        <v>71</v>
      </c>
      <c r="E12" s="45">
        <v>1000020</v>
      </c>
      <c r="F12" s="45">
        <v>0</v>
      </c>
      <c r="G12" s="45">
        <v>1000020</v>
      </c>
      <c r="H12" s="17"/>
      <c r="I12" s="16"/>
      <c r="J12"/>
      <c r="N12"/>
      <c r="O12"/>
    </row>
    <row r="13" spans="1:16" ht="21.95" customHeight="1" x14ac:dyDescent="0.25">
      <c r="A13" s="66"/>
      <c r="B13" s="66"/>
      <c r="C13" s="67"/>
      <c r="D13" s="68" t="s">
        <v>72</v>
      </c>
      <c r="E13" s="69">
        <f t="shared" ref="E13:G13" si="2">+E14</f>
        <v>1500000</v>
      </c>
      <c r="F13" s="69">
        <f t="shared" si="2"/>
        <v>300000</v>
      </c>
      <c r="G13" s="69">
        <f t="shared" si="2"/>
        <v>1800000</v>
      </c>
      <c r="H13" s="17"/>
      <c r="I13" s="16"/>
      <c r="J13"/>
      <c r="N13"/>
      <c r="O13"/>
    </row>
    <row r="14" spans="1:16" ht="32.25" customHeight="1" x14ac:dyDescent="0.25">
      <c r="A14" s="179" t="s">
        <v>67</v>
      </c>
      <c r="B14" s="180"/>
      <c r="C14" s="144" t="s">
        <v>73</v>
      </c>
      <c r="D14" s="145" t="s">
        <v>109</v>
      </c>
      <c r="E14" s="45">
        <v>1500000</v>
      </c>
      <c r="F14" s="45">
        <v>300000</v>
      </c>
      <c r="G14" s="45">
        <v>1800000</v>
      </c>
      <c r="H14" s="17"/>
      <c r="I14" s="16"/>
      <c r="J14"/>
      <c r="N14"/>
      <c r="O14"/>
    </row>
    <row r="15" spans="1:16" ht="21.95" customHeight="1" x14ac:dyDescent="0.25">
      <c r="A15" s="66"/>
      <c r="B15" s="66"/>
      <c r="C15" s="67"/>
      <c r="D15" s="68" t="s">
        <v>74</v>
      </c>
      <c r="E15" s="69">
        <f>+E16+E17</f>
        <v>345200</v>
      </c>
      <c r="F15" s="69">
        <f>+F16+F17</f>
        <v>-151900</v>
      </c>
      <c r="G15" s="69">
        <f>+G16+G17</f>
        <v>193300</v>
      </c>
      <c r="H15" s="17"/>
      <c r="I15" s="16"/>
      <c r="J15"/>
      <c r="N15"/>
      <c r="O15"/>
    </row>
    <row r="16" spans="1:16" ht="25.5" customHeight="1" x14ac:dyDescent="0.25">
      <c r="A16" s="179" t="s">
        <v>67</v>
      </c>
      <c r="B16" s="180"/>
      <c r="C16" s="144" t="s">
        <v>75</v>
      </c>
      <c r="D16" s="145" t="s">
        <v>76</v>
      </c>
      <c r="E16" s="45">
        <v>209200</v>
      </c>
      <c r="F16" s="45">
        <v>-151900</v>
      </c>
      <c r="G16" s="45">
        <v>57300</v>
      </c>
      <c r="H16" s="17"/>
      <c r="I16" s="16"/>
      <c r="J16"/>
      <c r="N16"/>
      <c r="O16"/>
    </row>
    <row r="17" spans="1:15" ht="32.25" customHeight="1" x14ac:dyDescent="0.25">
      <c r="A17" s="179" t="s">
        <v>67</v>
      </c>
      <c r="B17" s="180"/>
      <c r="C17" s="144" t="s">
        <v>77</v>
      </c>
      <c r="D17" s="145" t="s">
        <v>78</v>
      </c>
      <c r="E17" s="45">
        <v>136000</v>
      </c>
      <c r="F17" s="45">
        <v>0</v>
      </c>
      <c r="G17" s="45">
        <v>136000</v>
      </c>
      <c r="H17" s="17"/>
      <c r="I17" s="16"/>
      <c r="J17"/>
      <c r="N17"/>
      <c r="O17"/>
    </row>
    <row r="18" spans="1:15" ht="30.75" customHeight="1" x14ac:dyDescent="0.25">
      <c r="A18" s="66"/>
      <c r="B18" s="66"/>
      <c r="C18" s="67"/>
      <c r="D18" s="68" t="s">
        <v>79</v>
      </c>
      <c r="E18" s="69">
        <f t="shared" ref="E18:G18" si="3">+E19</f>
        <v>110</v>
      </c>
      <c r="F18" s="69">
        <f t="shared" si="3"/>
        <v>0</v>
      </c>
      <c r="G18" s="69">
        <f t="shared" si="3"/>
        <v>110</v>
      </c>
      <c r="H18" s="17"/>
      <c r="I18" s="16"/>
      <c r="J18"/>
      <c r="N18"/>
      <c r="O18"/>
    </row>
    <row r="19" spans="1:15" ht="32.25" customHeight="1" x14ac:dyDescent="0.25">
      <c r="A19" s="179" t="s">
        <v>67</v>
      </c>
      <c r="B19" s="180"/>
      <c r="C19" s="144" t="s">
        <v>111</v>
      </c>
      <c r="D19" s="145" t="s">
        <v>1</v>
      </c>
      <c r="E19" s="45">
        <v>110</v>
      </c>
      <c r="F19" s="45">
        <v>0</v>
      </c>
      <c r="G19" s="45">
        <v>110</v>
      </c>
      <c r="H19" s="17"/>
      <c r="I19" s="16"/>
      <c r="J19"/>
      <c r="N19"/>
      <c r="O19"/>
    </row>
    <row r="20" spans="1:15" ht="21.95" customHeight="1" x14ac:dyDescent="0.25">
      <c r="A20" s="181"/>
      <c r="B20" s="181"/>
      <c r="C20" s="181"/>
      <c r="D20" s="70" t="s">
        <v>33</v>
      </c>
      <c r="E20" s="71">
        <f>+E19+E17+E16+E12+E10+E14</f>
        <v>2885330</v>
      </c>
      <c r="F20" s="71">
        <f>+F19+F17+F16+F12+F10+F14</f>
        <v>148100</v>
      </c>
      <c r="G20" s="71">
        <f>+G19+G17+G16+G12+G10+G14</f>
        <v>3033430</v>
      </c>
      <c r="H20" s="17"/>
      <c r="I20" s="16"/>
      <c r="J20"/>
      <c r="N20"/>
      <c r="O20"/>
    </row>
    <row r="21" spans="1:15" x14ac:dyDescent="0.25">
      <c r="A21" s="72"/>
      <c r="B21" s="72"/>
      <c r="D21" s="54"/>
      <c r="E21" s="54"/>
      <c r="H21"/>
      <c r="I21" s="17"/>
      <c r="J21" s="16"/>
      <c r="N21"/>
      <c r="O21"/>
    </row>
    <row r="22" spans="1:15" x14ac:dyDescent="0.25">
      <c r="E22" s="11"/>
      <c r="F22" s="11"/>
      <c r="G22" s="11"/>
      <c r="H22"/>
      <c r="I22" s="17"/>
      <c r="J22" s="16"/>
      <c r="N22"/>
      <c r="O22"/>
    </row>
    <row r="23" spans="1:15" ht="72.75" customHeight="1" x14ac:dyDescent="0.25">
      <c r="A23" s="176" t="s">
        <v>27</v>
      </c>
      <c r="B23" s="177"/>
      <c r="C23" s="178"/>
      <c r="D23" s="7" t="s">
        <v>4</v>
      </c>
      <c r="E23" s="36" t="s">
        <v>64</v>
      </c>
      <c r="F23" s="36" t="s">
        <v>88</v>
      </c>
      <c r="G23" s="36" t="s">
        <v>65</v>
      </c>
      <c r="H23" s="17"/>
      <c r="I23" s="16"/>
      <c r="J23"/>
      <c r="N23"/>
      <c r="O23"/>
    </row>
    <row r="24" spans="1:15" ht="15" customHeight="1" x14ac:dyDescent="0.25">
      <c r="A24" s="168">
        <v>1</v>
      </c>
      <c r="B24" s="168">
        <v>2</v>
      </c>
      <c r="C24" s="65" t="s">
        <v>105</v>
      </c>
      <c r="D24" s="13">
        <v>4</v>
      </c>
      <c r="E24" s="13">
        <v>5</v>
      </c>
      <c r="F24" s="13">
        <v>6</v>
      </c>
      <c r="G24" s="38">
        <v>7</v>
      </c>
      <c r="H24" s="17"/>
      <c r="I24" s="16"/>
      <c r="J24"/>
      <c r="N24"/>
      <c r="O24"/>
    </row>
    <row r="25" spans="1:15" ht="21.95" customHeight="1" x14ac:dyDescent="0.25">
      <c r="A25" s="66"/>
      <c r="B25" s="66"/>
      <c r="C25" s="67"/>
      <c r="D25" s="68" t="s">
        <v>66</v>
      </c>
      <c r="E25" s="69">
        <f>+E26</f>
        <v>40000</v>
      </c>
      <c r="F25" s="69">
        <f>+F26</f>
        <v>0</v>
      </c>
      <c r="G25" s="69">
        <f t="shared" ref="G25" si="4">+G26</f>
        <v>40000</v>
      </c>
      <c r="H25" s="17"/>
      <c r="I25" s="16"/>
      <c r="J25"/>
      <c r="N25"/>
      <c r="O25"/>
    </row>
    <row r="26" spans="1:15" ht="25.5" customHeight="1" x14ac:dyDescent="0.25">
      <c r="A26" s="179" t="s">
        <v>67</v>
      </c>
      <c r="B26" s="180"/>
      <c r="C26" s="144" t="s">
        <v>68</v>
      </c>
      <c r="D26" s="145" t="s">
        <v>69</v>
      </c>
      <c r="E26" s="45">
        <v>40000</v>
      </c>
      <c r="F26" s="45">
        <v>0</v>
      </c>
      <c r="G26" s="45">
        <v>40000</v>
      </c>
      <c r="H26" s="17"/>
      <c r="I26" s="16"/>
      <c r="J26"/>
      <c r="N26"/>
      <c r="O26"/>
    </row>
    <row r="27" spans="1:15" ht="21.95" customHeight="1" x14ac:dyDescent="0.25">
      <c r="A27" s="66"/>
      <c r="B27" s="66"/>
      <c r="C27" s="67"/>
      <c r="D27" s="68" t="s">
        <v>70</v>
      </c>
      <c r="E27" s="69">
        <f t="shared" ref="E27:F27" si="5">+E28</f>
        <v>2676238</v>
      </c>
      <c r="F27" s="69">
        <f t="shared" si="5"/>
        <v>99814.93</v>
      </c>
      <c r="G27" s="69">
        <f>+F27+E27</f>
        <v>2776052.93</v>
      </c>
      <c r="H27" s="17"/>
      <c r="I27" s="16"/>
      <c r="J27"/>
      <c r="N27"/>
      <c r="O27"/>
    </row>
    <row r="28" spans="1:15" ht="25.5" customHeight="1" x14ac:dyDescent="0.25">
      <c r="A28" s="179" t="s">
        <v>67</v>
      </c>
      <c r="B28" s="180"/>
      <c r="C28" s="144" t="s">
        <v>110</v>
      </c>
      <c r="D28" s="145" t="s">
        <v>71</v>
      </c>
      <c r="E28" s="45">
        <v>2676238</v>
      </c>
      <c r="F28" s="45">
        <v>99814.93</v>
      </c>
      <c r="G28" s="45">
        <f>+F28+E28</f>
        <v>2776052.93</v>
      </c>
      <c r="H28" s="17"/>
      <c r="I28" s="16"/>
      <c r="J28"/>
      <c r="N28"/>
      <c r="O28"/>
    </row>
    <row r="29" spans="1:15" ht="21.95" customHeight="1" x14ac:dyDescent="0.25">
      <c r="A29" s="66"/>
      <c r="B29" s="66"/>
      <c r="C29" s="67"/>
      <c r="D29" s="68" t="s">
        <v>72</v>
      </c>
      <c r="E29" s="69">
        <f t="shared" ref="E29:F29" si="6">+E30</f>
        <v>1500000</v>
      </c>
      <c r="F29" s="69">
        <f t="shared" si="6"/>
        <v>300000</v>
      </c>
      <c r="G29" s="69">
        <f>+F29+E29</f>
        <v>1800000</v>
      </c>
      <c r="H29" s="17"/>
      <c r="I29" s="16"/>
      <c r="J29"/>
      <c r="N29"/>
      <c r="O29"/>
    </row>
    <row r="30" spans="1:15" ht="25.5" customHeight="1" x14ac:dyDescent="0.25">
      <c r="A30" s="179" t="s">
        <v>67</v>
      </c>
      <c r="B30" s="180"/>
      <c r="C30" s="144" t="s">
        <v>73</v>
      </c>
      <c r="D30" s="145" t="s">
        <v>109</v>
      </c>
      <c r="E30" s="45">
        <v>1500000</v>
      </c>
      <c r="F30" s="45">
        <v>300000</v>
      </c>
      <c r="G30" s="45">
        <f>+F30+E30</f>
        <v>1800000</v>
      </c>
      <c r="H30" s="17"/>
      <c r="I30" s="16"/>
      <c r="J30"/>
      <c r="N30"/>
      <c r="O30"/>
    </row>
    <row r="31" spans="1:15" ht="21.95" customHeight="1" x14ac:dyDescent="0.25">
      <c r="A31" s="66"/>
      <c r="B31" s="66"/>
      <c r="C31" s="67"/>
      <c r="D31" s="68" t="s">
        <v>74</v>
      </c>
      <c r="E31" s="69">
        <f>+E32+E33</f>
        <v>345200</v>
      </c>
      <c r="F31" s="69">
        <f>+F32+F33</f>
        <v>-151900</v>
      </c>
      <c r="G31" s="69">
        <f>+G32+G33</f>
        <v>193300</v>
      </c>
      <c r="H31" s="17"/>
      <c r="I31" s="16"/>
      <c r="J31"/>
      <c r="N31"/>
      <c r="O31"/>
    </row>
    <row r="32" spans="1:15" ht="25.5" customHeight="1" x14ac:dyDescent="0.25">
      <c r="A32" s="179" t="s">
        <v>67</v>
      </c>
      <c r="B32" s="180"/>
      <c r="C32" s="144" t="s">
        <v>75</v>
      </c>
      <c r="D32" s="145" t="s">
        <v>76</v>
      </c>
      <c r="E32" s="45">
        <v>209200</v>
      </c>
      <c r="F32" s="45">
        <v>-151900</v>
      </c>
      <c r="G32" s="45">
        <v>57300</v>
      </c>
      <c r="H32" s="17"/>
      <c r="I32" s="16"/>
      <c r="J32"/>
      <c r="N32"/>
      <c r="O32"/>
    </row>
    <row r="33" spans="1:15" ht="25.5" customHeight="1" x14ac:dyDescent="0.25">
      <c r="A33" s="179" t="s">
        <v>67</v>
      </c>
      <c r="B33" s="180"/>
      <c r="C33" s="144" t="s">
        <v>77</v>
      </c>
      <c r="D33" s="145" t="s">
        <v>78</v>
      </c>
      <c r="E33" s="45">
        <v>136000</v>
      </c>
      <c r="F33" s="45">
        <v>0</v>
      </c>
      <c r="G33" s="45">
        <v>136000</v>
      </c>
      <c r="H33" s="17"/>
      <c r="I33" s="16"/>
      <c r="J33"/>
      <c r="N33"/>
      <c r="O33"/>
    </row>
    <row r="34" spans="1:15" ht="30.75" customHeight="1" x14ac:dyDescent="0.25">
      <c r="A34" s="66"/>
      <c r="B34" s="66"/>
      <c r="C34" s="67"/>
      <c r="D34" s="68" t="s">
        <v>79</v>
      </c>
      <c r="E34" s="69">
        <f t="shared" ref="E34:G34" si="7">+E35</f>
        <v>110</v>
      </c>
      <c r="F34" s="69">
        <f t="shared" si="7"/>
        <v>0</v>
      </c>
      <c r="G34" s="69">
        <f t="shared" si="7"/>
        <v>110</v>
      </c>
      <c r="H34" s="17"/>
      <c r="I34" s="16"/>
      <c r="J34"/>
      <c r="N34"/>
      <c r="O34"/>
    </row>
    <row r="35" spans="1:15" ht="25.5" customHeight="1" x14ac:dyDescent="0.25">
      <c r="A35" s="179" t="s">
        <v>67</v>
      </c>
      <c r="B35" s="180"/>
      <c r="C35" s="144" t="s">
        <v>111</v>
      </c>
      <c r="D35" s="145" t="s">
        <v>1</v>
      </c>
      <c r="E35" s="45">
        <v>110</v>
      </c>
      <c r="F35" s="45">
        <v>0</v>
      </c>
      <c r="G35" s="45">
        <v>110</v>
      </c>
      <c r="H35" s="17"/>
      <c r="I35" s="16"/>
      <c r="J35"/>
      <c r="N35"/>
      <c r="O35"/>
    </row>
    <row r="36" spans="1:15" ht="21.95" customHeight="1" x14ac:dyDescent="0.25">
      <c r="A36" s="181"/>
      <c r="B36" s="181"/>
      <c r="C36" s="181"/>
      <c r="D36" s="70" t="s">
        <v>145</v>
      </c>
      <c r="E36" s="71">
        <f>+E35+E33+E32+E28+E26+E30</f>
        <v>4561548</v>
      </c>
      <c r="F36" s="71">
        <f>+F35+F33+F32+F28+F26+F30</f>
        <v>247914.93</v>
      </c>
      <c r="G36" s="71">
        <f>+G35+G33+G32+G28+G26+G30</f>
        <v>4809462.93</v>
      </c>
      <c r="H36" s="17"/>
      <c r="I36" s="16"/>
      <c r="J36"/>
      <c r="N36"/>
      <c r="O36"/>
    </row>
    <row r="37" spans="1:15" x14ac:dyDescent="0.25">
      <c r="A37" s="72"/>
      <c r="B37" s="72"/>
      <c r="D37" s="54"/>
      <c r="E37" s="54"/>
      <c r="H37"/>
      <c r="I37" s="17"/>
      <c r="J37" s="16"/>
      <c r="N37"/>
      <c r="O37"/>
    </row>
    <row r="38" spans="1:15" x14ac:dyDescent="0.25">
      <c r="E38" s="11"/>
      <c r="F38" s="11"/>
      <c r="G38" s="11"/>
      <c r="H38"/>
      <c r="I38" s="17"/>
      <c r="J38" s="16"/>
      <c r="N38"/>
      <c r="O38"/>
    </row>
    <row r="39" spans="1:15" x14ac:dyDescent="0.25">
      <c r="E39" s="11"/>
      <c r="F39" s="11"/>
      <c r="G39" s="11"/>
      <c r="H39"/>
      <c r="I39" s="17"/>
      <c r="J39" s="16"/>
      <c r="N39"/>
      <c r="O39"/>
    </row>
    <row r="40" spans="1:15" x14ac:dyDescent="0.25">
      <c r="E40" s="11"/>
      <c r="F40" s="11"/>
      <c r="G40"/>
      <c r="H40" s="17"/>
      <c r="I40" s="16"/>
      <c r="J40"/>
      <c r="N40"/>
      <c r="O40"/>
    </row>
    <row r="41" spans="1:15" x14ac:dyDescent="0.25">
      <c r="E41" s="11"/>
      <c r="F41" s="11"/>
      <c r="G41" s="11"/>
      <c r="H41" s="11"/>
      <c r="I41" s="55"/>
      <c r="J41" s="16"/>
      <c r="M41" s="17"/>
      <c r="N41" s="16"/>
      <c r="O41"/>
    </row>
    <row r="42" spans="1:15" x14ac:dyDescent="0.25">
      <c r="K42" s="16"/>
    </row>
  </sheetData>
  <mergeCells count="18">
    <mergeCell ref="A33:B33"/>
    <mergeCell ref="A35:B35"/>
    <mergeCell ref="A36:C36"/>
    <mergeCell ref="A5:G5"/>
    <mergeCell ref="A28:B28"/>
    <mergeCell ref="A30:B30"/>
    <mergeCell ref="A32:B32"/>
    <mergeCell ref="A3:G3"/>
    <mergeCell ref="A23:C23"/>
    <mergeCell ref="A19:B19"/>
    <mergeCell ref="A20:C20"/>
    <mergeCell ref="A26:B26"/>
    <mergeCell ref="A10:B10"/>
    <mergeCell ref="A12:B12"/>
    <mergeCell ref="A14:B14"/>
    <mergeCell ref="A16:B16"/>
    <mergeCell ref="A17:B17"/>
    <mergeCell ref="A7:C7"/>
  </mergeCells>
  <pageMargins left="0.39370078740157483" right="0.39370078740157483" top="0.74803149606299213" bottom="0.74803149606299213" header="0.31496062992125984" footer="0.31496062992125984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workbookViewId="0">
      <selection activeCell="A8" sqref="A8"/>
    </sheetView>
  </sheetViews>
  <sheetFormatPr defaultRowHeight="15" x14ac:dyDescent="0.25"/>
  <cols>
    <col min="1" max="1" width="45.42578125" customWidth="1"/>
    <col min="2" max="6" width="17.7109375" customWidth="1"/>
    <col min="7" max="8" width="9.85546875" customWidth="1"/>
    <col min="9" max="9" width="9.7109375" customWidth="1"/>
  </cols>
  <sheetData>
    <row r="1" spans="1:16" x14ac:dyDescent="0.25">
      <c r="A1" s="48"/>
      <c r="B1" s="48"/>
      <c r="C1" s="48"/>
      <c r="D1" s="48"/>
      <c r="F1" s="54"/>
      <c r="G1" s="54"/>
      <c r="I1" s="54"/>
      <c r="J1" s="54"/>
      <c r="K1" s="55"/>
      <c r="O1" s="17"/>
      <c r="P1" s="16"/>
    </row>
    <row r="2" spans="1:16" ht="18" x14ac:dyDescent="0.25">
      <c r="A2" s="33"/>
      <c r="B2" s="33"/>
      <c r="C2" s="33"/>
      <c r="D2" s="33"/>
      <c r="E2" s="33"/>
      <c r="F2" s="33"/>
      <c r="G2" s="33"/>
      <c r="H2" s="33"/>
      <c r="I2" s="34"/>
      <c r="J2" s="34"/>
      <c r="O2" s="17"/>
      <c r="P2" s="16"/>
    </row>
    <row r="3" spans="1:16" ht="15.75" customHeight="1" x14ac:dyDescent="0.25">
      <c r="A3" s="175" t="s">
        <v>89</v>
      </c>
      <c r="B3" s="175"/>
      <c r="C3" s="175"/>
      <c r="D3" s="175"/>
      <c r="E3" s="74"/>
      <c r="F3" s="74"/>
      <c r="G3" s="74"/>
      <c r="H3" s="74"/>
      <c r="I3" s="74"/>
      <c r="J3" s="74"/>
      <c r="K3" s="74"/>
      <c r="L3" s="74"/>
      <c r="O3" s="17"/>
      <c r="P3" s="16"/>
    </row>
    <row r="4" spans="1:16" ht="13.5" customHeight="1" x14ac:dyDescent="0.25">
      <c r="A4" s="23"/>
      <c r="B4" s="23"/>
      <c r="C4" s="23"/>
      <c r="D4" s="2"/>
      <c r="E4" s="74"/>
      <c r="F4" s="74"/>
      <c r="G4" s="74"/>
      <c r="H4" s="74"/>
      <c r="I4" s="74"/>
      <c r="J4" s="74"/>
      <c r="K4" s="74"/>
      <c r="N4" s="17"/>
      <c r="O4" s="16"/>
    </row>
    <row r="5" spans="1:16" ht="15.75" x14ac:dyDescent="0.25">
      <c r="A5" s="175" t="s">
        <v>92</v>
      </c>
      <c r="B5" s="175"/>
      <c r="C5" s="175"/>
      <c r="D5" s="175"/>
      <c r="E5" s="2"/>
      <c r="F5" s="2"/>
      <c r="G5" s="2"/>
      <c r="H5" s="2"/>
      <c r="I5" s="2"/>
    </row>
    <row r="6" spans="1:16" x14ac:dyDescent="0.25">
      <c r="A6" s="23"/>
      <c r="B6" s="23"/>
      <c r="C6" s="23"/>
      <c r="D6" s="2"/>
      <c r="E6" s="2"/>
      <c r="F6" s="2"/>
      <c r="G6" s="2"/>
      <c r="H6" s="2"/>
      <c r="I6" s="2"/>
    </row>
    <row r="7" spans="1:16" ht="25.5" x14ac:dyDescent="0.25">
      <c r="A7" s="6" t="s">
        <v>98</v>
      </c>
      <c r="B7" s="133" t="s">
        <v>54</v>
      </c>
      <c r="C7" s="133" t="s">
        <v>88</v>
      </c>
      <c r="D7" s="133" t="s">
        <v>55</v>
      </c>
    </row>
    <row r="8" spans="1:16" x14ac:dyDescent="0.25">
      <c r="A8" s="146">
        <v>1</v>
      </c>
      <c r="B8" s="147">
        <v>2</v>
      </c>
      <c r="C8" s="147">
        <v>3</v>
      </c>
      <c r="D8" s="147">
        <v>4</v>
      </c>
    </row>
    <row r="9" spans="1:16" ht="23.1" customHeight="1" x14ac:dyDescent="0.25">
      <c r="A9" s="26" t="s">
        <v>37</v>
      </c>
      <c r="B9" s="27">
        <f>+B10</f>
        <v>4561548</v>
      </c>
      <c r="C9" s="27">
        <f>+C10</f>
        <v>247914.93</v>
      </c>
      <c r="D9" s="27">
        <f>+D10</f>
        <v>4809462.93</v>
      </c>
      <c r="F9" s="11"/>
    </row>
    <row r="10" spans="1:16" ht="21.75" customHeight="1" x14ac:dyDescent="0.25">
      <c r="A10" s="75" t="s">
        <v>80</v>
      </c>
      <c r="B10" s="24">
        <f t="shared" ref="B10:D10" si="0">+B11</f>
        <v>4561548</v>
      </c>
      <c r="C10" s="24">
        <f>+C11</f>
        <v>247914.93</v>
      </c>
      <c r="D10" s="24">
        <f t="shared" si="0"/>
        <v>4809462.93</v>
      </c>
    </row>
    <row r="11" spans="1:16" ht="25.5" x14ac:dyDescent="0.25">
      <c r="A11" s="76" t="s">
        <v>104</v>
      </c>
      <c r="B11" s="77">
        <v>4561548</v>
      </c>
      <c r="C11" s="77">
        <v>247914.93</v>
      </c>
      <c r="D11" s="77">
        <v>4809462.93</v>
      </c>
      <c r="E11" s="11"/>
    </row>
    <row r="12" spans="1:16" x14ac:dyDescent="0.25">
      <c r="A12" s="5"/>
      <c r="B12" s="29"/>
      <c r="C12" s="30"/>
    </row>
  </sheetData>
  <mergeCells count="2">
    <mergeCell ref="A5:D5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80" zoomScaleNormal="80" workbookViewId="0">
      <selection activeCell="A8" sqref="A8"/>
    </sheetView>
  </sheetViews>
  <sheetFormatPr defaultRowHeight="15" x14ac:dyDescent="0.25"/>
  <cols>
    <col min="1" max="1" width="5.7109375" customWidth="1"/>
    <col min="2" max="2" width="8.7109375" customWidth="1"/>
    <col min="3" max="3" width="75.5703125" customWidth="1"/>
    <col min="4" max="6" width="17.7109375" customWidth="1"/>
    <col min="7" max="8" width="9.85546875" customWidth="1"/>
    <col min="9" max="9" width="9.7109375" customWidth="1"/>
  </cols>
  <sheetData>
    <row r="1" spans="1:16" x14ac:dyDescent="0.25">
      <c r="A1" s="48"/>
      <c r="B1" s="48"/>
      <c r="C1" s="48"/>
      <c r="D1" s="48"/>
      <c r="F1" s="54"/>
      <c r="G1" s="54"/>
      <c r="I1" s="54"/>
      <c r="J1" s="54"/>
      <c r="K1" s="55"/>
      <c r="O1" s="17"/>
      <c r="P1" s="16"/>
    </row>
    <row r="2" spans="1:16" ht="18" x14ac:dyDescent="0.25">
      <c r="A2" s="33"/>
      <c r="B2" s="33"/>
      <c r="C2" s="33"/>
      <c r="D2" s="33"/>
      <c r="E2" s="33"/>
      <c r="F2" s="33"/>
      <c r="G2" s="33"/>
      <c r="H2" s="33"/>
      <c r="I2" s="34"/>
      <c r="J2" s="34"/>
      <c r="O2" s="17"/>
      <c r="P2" s="16"/>
    </row>
    <row r="3" spans="1:16" ht="15.75" customHeight="1" x14ac:dyDescent="0.25">
      <c r="A3" s="175" t="s">
        <v>140</v>
      </c>
      <c r="B3" s="175"/>
      <c r="C3" s="175"/>
      <c r="D3" s="175"/>
      <c r="E3" s="175"/>
      <c r="F3" s="175"/>
      <c r="G3" s="74"/>
      <c r="H3" s="74"/>
      <c r="I3" s="74"/>
      <c r="J3" s="74"/>
      <c r="K3" s="74"/>
      <c r="L3" s="74"/>
      <c r="O3" s="17"/>
      <c r="P3" s="16"/>
    </row>
    <row r="4" spans="1:16" ht="13.5" customHeight="1" x14ac:dyDescent="0.25">
      <c r="A4" s="23"/>
      <c r="B4" s="23"/>
      <c r="C4" s="23"/>
      <c r="D4" s="2"/>
      <c r="E4" s="74"/>
      <c r="F4" s="74"/>
      <c r="G4" s="74"/>
      <c r="H4" s="74"/>
      <c r="I4" s="74"/>
      <c r="J4" s="74"/>
      <c r="K4" s="74"/>
      <c r="N4" s="17"/>
      <c r="O4" s="16"/>
    </row>
    <row r="5" spans="1:16" ht="15.75" customHeight="1" x14ac:dyDescent="0.25">
      <c r="A5" s="175" t="s">
        <v>142</v>
      </c>
      <c r="B5" s="175"/>
      <c r="C5" s="175"/>
      <c r="D5" s="175"/>
      <c r="E5" s="175"/>
      <c r="F5" s="175"/>
      <c r="G5" s="2"/>
      <c r="H5" s="2"/>
      <c r="I5" s="2"/>
    </row>
    <row r="6" spans="1:16" x14ac:dyDescent="0.25">
      <c r="A6" s="23"/>
      <c r="B6" s="23"/>
      <c r="C6" s="23"/>
      <c r="D6" s="2"/>
      <c r="E6" s="2"/>
      <c r="F6" s="2"/>
      <c r="G6" s="2"/>
      <c r="H6" s="2"/>
      <c r="I6" s="2"/>
    </row>
    <row r="7" spans="1:16" ht="69.75" customHeight="1" x14ac:dyDescent="0.25">
      <c r="A7" s="35" t="s">
        <v>14</v>
      </c>
      <c r="B7" s="35" t="s">
        <v>15</v>
      </c>
      <c r="C7" s="7" t="s">
        <v>28</v>
      </c>
      <c r="D7" s="36" t="s">
        <v>64</v>
      </c>
      <c r="E7" s="133" t="s">
        <v>88</v>
      </c>
      <c r="F7" s="36" t="s">
        <v>65</v>
      </c>
    </row>
    <row r="8" spans="1:16" ht="21.75" customHeight="1" x14ac:dyDescent="0.25">
      <c r="A8" s="37">
        <v>1</v>
      </c>
      <c r="B8" s="37">
        <v>2</v>
      </c>
      <c r="C8" s="13">
        <v>3</v>
      </c>
      <c r="D8" s="13">
        <v>4</v>
      </c>
      <c r="E8" s="13">
        <v>5</v>
      </c>
      <c r="F8" s="13">
        <v>6</v>
      </c>
    </row>
    <row r="9" spans="1:16" ht="22.5" customHeight="1" x14ac:dyDescent="0.25">
      <c r="A9" s="39"/>
      <c r="B9" s="40"/>
      <c r="C9" s="41"/>
      <c r="D9" s="42"/>
      <c r="E9" s="42"/>
      <c r="F9" s="42"/>
    </row>
    <row r="10" spans="1:16" ht="25.5" customHeight="1" x14ac:dyDescent="0.25">
      <c r="A10" s="43"/>
      <c r="B10" s="44"/>
      <c r="C10" s="8"/>
      <c r="D10" s="45"/>
      <c r="E10" s="45"/>
      <c r="F10" s="45"/>
    </row>
    <row r="11" spans="1:16" ht="21.75" customHeight="1" x14ac:dyDescent="0.25">
      <c r="A11" s="51"/>
      <c r="B11" s="51"/>
      <c r="C11" s="52"/>
      <c r="D11" s="50"/>
      <c r="E11" s="50"/>
      <c r="F11" s="50"/>
    </row>
    <row r="12" spans="1:16" x14ac:dyDescent="0.25">
      <c r="A12" s="53"/>
      <c r="B12" s="53"/>
      <c r="C12" s="54"/>
      <c r="D12" s="54"/>
      <c r="E12" s="54"/>
      <c r="F12" s="54"/>
    </row>
    <row r="13" spans="1:16" x14ac:dyDescent="0.25">
      <c r="A13" s="48"/>
      <c r="B13" s="48"/>
      <c r="D13" s="55"/>
      <c r="E13" s="55"/>
      <c r="F13" s="55"/>
    </row>
    <row r="14" spans="1:16" ht="30" hidden="1" x14ac:dyDescent="0.25">
      <c r="A14" s="35" t="s">
        <v>14</v>
      </c>
      <c r="B14" s="35" t="s">
        <v>15</v>
      </c>
      <c r="C14" s="7" t="s">
        <v>4</v>
      </c>
      <c r="D14" s="36" t="s">
        <v>64</v>
      </c>
      <c r="E14" s="133" t="s">
        <v>88</v>
      </c>
      <c r="F14" s="36" t="s">
        <v>65</v>
      </c>
    </row>
    <row r="15" spans="1:16" hidden="1" x14ac:dyDescent="0.25">
      <c r="A15" s="37">
        <v>1</v>
      </c>
      <c r="B15" s="37">
        <v>2</v>
      </c>
      <c r="C15" s="13">
        <v>3</v>
      </c>
      <c r="D15" s="13">
        <v>4</v>
      </c>
      <c r="E15" s="13">
        <v>5</v>
      </c>
      <c r="F15" s="13">
        <v>6</v>
      </c>
    </row>
    <row r="16" spans="1:16" ht="25.5" hidden="1" customHeight="1" x14ac:dyDescent="0.25">
      <c r="A16" s="39">
        <v>5</v>
      </c>
      <c r="B16" s="40"/>
      <c r="C16" s="41" t="s">
        <v>141</v>
      </c>
      <c r="D16" s="42">
        <f>+D17</f>
        <v>0</v>
      </c>
      <c r="E16" s="42">
        <f t="shared" ref="E16" si="0">+E17</f>
        <v>0</v>
      </c>
      <c r="F16" s="42">
        <f t="shared" ref="F16" si="1">+F17</f>
        <v>0</v>
      </c>
    </row>
    <row r="17" spans="1:6" ht="25.5" hidden="1" customHeight="1" x14ac:dyDescent="0.25">
      <c r="A17" s="43"/>
      <c r="B17" s="44"/>
      <c r="C17" s="8"/>
      <c r="D17" s="45">
        <v>0</v>
      </c>
      <c r="E17" s="45">
        <v>0</v>
      </c>
      <c r="F17" s="45">
        <v>0</v>
      </c>
    </row>
    <row r="18" spans="1:6" ht="21.75" hidden="1" customHeight="1" x14ac:dyDescent="0.25">
      <c r="A18" s="51"/>
      <c r="B18" s="51"/>
      <c r="C18" s="52" t="s">
        <v>143</v>
      </c>
      <c r="D18" s="50">
        <f>+D16</f>
        <v>0</v>
      </c>
      <c r="E18" s="50">
        <f t="shared" ref="E18:F18" si="2">+E16</f>
        <v>0</v>
      </c>
      <c r="F18" s="50">
        <f t="shared" si="2"/>
        <v>0</v>
      </c>
    </row>
    <row r="19" spans="1:6" hidden="1" x14ac:dyDescent="0.25"/>
  </sheetData>
  <mergeCells count="2">
    <mergeCell ref="A3:F3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80" zoomScaleNormal="80" workbookViewId="0">
      <selection activeCell="A8" sqref="A8"/>
    </sheetView>
  </sheetViews>
  <sheetFormatPr defaultRowHeight="15" x14ac:dyDescent="0.25"/>
  <cols>
    <col min="1" max="1" width="5.7109375" customWidth="1"/>
    <col min="2" max="2" width="8.7109375" customWidth="1"/>
    <col min="3" max="3" width="75.5703125" customWidth="1"/>
    <col min="4" max="6" width="17.7109375" customWidth="1"/>
    <col min="7" max="8" width="9.85546875" customWidth="1"/>
    <col min="9" max="9" width="9.7109375" customWidth="1"/>
  </cols>
  <sheetData>
    <row r="1" spans="1:16" x14ac:dyDescent="0.25">
      <c r="A1" s="48"/>
      <c r="B1" s="48"/>
      <c r="C1" s="48"/>
      <c r="D1" s="48"/>
      <c r="F1" s="54"/>
      <c r="G1" s="54"/>
      <c r="I1" s="54"/>
      <c r="J1" s="54"/>
      <c r="K1" s="55"/>
      <c r="O1" s="17"/>
      <c r="P1" s="16"/>
    </row>
    <row r="2" spans="1:16" ht="18" x14ac:dyDescent="0.25">
      <c r="A2" s="33"/>
      <c r="B2" s="33"/>
      <c r="C2" s="33"/>
      <c r="D2" s="33"/>
      <c r="E2" s="33"/>
      <c r="F2" s="33"/>
      <c r="G2" s="33"/>
      <c r="H2" s="33"/>
      <c r="I2" s="34"/>
      <c r="J2" s="34"/>
      <c r="O2" s="17"/>
      <c r="P2" s="16"/>
    </row>
    <row r="3" spans="1:16" ht="15.75" customHeight="1" x14ac:dyDescent="0.25">
      <c r="A3" s="175"/>
      <c r="B3" s="175"/>
      <c r="C3" s="175"/>
      <c r="D3" s="175"/>
      <c r="E3" s="175"/>
      <c r="F3" s="175"/>
      <c r="G3" s="74"/>
      <c r="H3" s="74"/>
      <c r="I3" s="74"/>
      <c r="J3" s="74"/>
      <c r="K3" s="74"/>
      <c r="L3" s="74"/>
      <c r="O3" s="17"/>
      <c r="P3" s="16"/>
    </row>
    <row r="4" spans="1:16" ht="13.5" customHeight="1" x14ac:dyDescent="0.25">
      <c r="A4" s="23"/>
      <c r="B4" s="23"/>
      <c r="C4" s="23"/>
      <c r="D4" s="2"/>
      <c r="E4" s="74"/>
      <c r="F4" s="74"/>
      <c r="G4" s="74"/>
      <c r="H4" s="74"/>
      <c r="I4" s="74"/>
      <c r="J4" s="74"/>
      <c r="K4" s="74"/>
      <c r="N4" s="17"/>
      <c r="O4" s="16"/>
    </row>
    <row r="5" spans="1:16" ht="15.75" customHeight="1" x14ac:dyDescent="0.25">
      <c r="A5" s="175" t="s">
        <v>144</v>
      </c>
      <c r="B5" s="175"/>
      <c r="C5" s="175"/>
      <c r="D5" s="175"/>
      <c r="E5" s="175"/>
      <c r="F5" s="175"/>
      <c r="G5" s="2"/>
      <c r="H5" s="2"/>
      <c r="I5" s="2"/>
    </row>
    <row r="6" spans="1:16" x14ac:dyDescent="0.25">
      <c r="A6" s="23"/>
      <c r="B6" s="23"/>
      <c r="C6" s="23"/>
      <c r="D6" s="2"/>
      <c r="E6" s="2"/>
      <c r="F6" s="2"/>
      <c r="G6" s="2"/>
      <c r="H6" s="2"/>
      <c r="I6" s="2"/>
    </row>
    <row r="7" spans="1:16" ht="69.75" customHeight="1" x14ac:dyDescent="0.25">
      <c r="A7" s="35" t="s">
        <v>14</v>
      </c>
      <c r="B7" s="35" t="s">
        <v>15</v>
      </c>
      <c r="C7" s="7" t="s">
        <v>28</v>
      </c>
      <c r="D7" s="36" t="s">
        <v>64</v>
      </c>
      <c r="E7" s="133" t="s">
        <v>88</v>
      </c>
      <c r="F7" s="36" t="s">
        <v>65</v>
      </c>
    </row>
    <row r="8" spans="1:16" ht="21.75" customHeight="1" x14ac:dyDescent="0.25">
      <c r="A8" s="37">
        <v>1</v>
      </c>
      <c r="B8" s="37">
        <v>2</v>
      </c>
      <c r="C8" s="13">
        <v>3</v>
      </c>
      <c r="D8" s="13">
        <v>4</v>
      </c>
      <c r="E8" s="13">
        <v>5</v>
      </c>
      <c r="F8" s="13">
        <v>6</v>
      </c>
    </row>
    <row r="9" spans="1:16" ht="22.5" customHeight="1" x14ac:dyDescent="0.25">
      <c r="A9" s="39"/>
      <c r="B9" s="40"/>
      <c r="C9" s="41"/>
      <c r="D9" s="42"/>
      <c r="E9" s="42"/>
      <c r="F9" s="42"/>
    </row>
    <row r="10" spans="1:16" ht="25.5" customHeight="1" x14ac:dyDescent="0.25">
      <c r="A10" s="43"/>
      <c r="B10" s="44"/>
      <c r="C10" s="8"/>
      <c r="D10" s="45"/>
      <c r="E10" s="45"/>
      <c r="F10" s="45"/>
    </row>
    <row r="11" spans="1:16" ht="21.75" customHeight="1" x14ac:dyDescent="0.25">
      <c r="A11" s="51"/>
      <c r="B11" s="51"/>
      <c r="C11" s="52"/>
      <c r="D11" s="50"/>
      <c r="E11" s="50"/>
      <c r="F11" s="50"/>
    </row>
    <row r="12" spans="1:16" x14ac:dyDescent="0.25">
      <c r="A12" s="53"/>
      <c r="B12" s="53"/>
      <c r="C12" s="54"/>
      <c r="D12" s="54"/>
      <c r="E12" s="54"/>
      <c r="F12" s="54"/>
    </row>
    <row r="13" spans="1:16" x14ac:dyDescent="0.25">
      <c r="A13" s="48"/>
      <c r="B13" s="48"/>
      <c r="D13" s="55"/>
      <c r="E13" s="55"/>
      <c r="F13" s="55"/>
    </row>
    <row r="14" spans="1:16" ht="30" hidden="1" x14ac:dyDescent="0.25">
      <c r="A14" s="35" t="s">
        <v>14</v>
      </c>
      <c r="B14" s="35" t="s">
        <v>15</v>
      </c>
      <c r="C14" s="7" t="s">
        <v>4</v>
      </c>
      <c r="D14" s="36" t="s">
        <v>64</v>
      </c>
      <c r="E14" s="133" t="s">
        <v>88</v>
      </c>
      <c r="F14" s="36" t="s">
        <v>65</v>
      </c>
    </row>
    <row r="15" spans="1:16" hidden="1" x14ac:dyDescent="0.25">
      <c r="A15" s="37">
        <v>1</v>
      </c>
      <c r="B15" s="37">
        <v>2</v>
      </c>
      <c r="C15" s="13">
        <v>3</v>
      </c>
      <c r="D15" s="13">
        <v>4</v>
      </c>
      <c r="E15" s="13">
        <v>5</v>
      </c>
      <c r="F15" s="13">
        <v>6</v>
      </c>
    </row>
    <row r="16" spans="1:16" ht="25.5" hidden="1" customHeight="1" x14ac:dyDescent="0.25">
      <c r="A16" s="39">
        <v>5</v>
      </c>
      <c r="B16" s="40"/>
      <c r="C16" s="41" t="s">
        <v>141</v>
      </c>
      <c r="D16" s="42">
        <f>+D17</f>
        <v>0</v>
      </c>
      <c r="E16" s="42">
        <f t="shared" ref="E16:F16" si="0">+E17</f>
        <v>0</v>
      </c>
      <c r="F16" s="42">
        <f t="shared" si="0"/>
        <v>0</v>
      </c>
    </row>
    <row r="17" spans="1:6" ht="25.5" hidden="1" customHeight="1" x14ac:dyDescent="0.25">
      <c r="A17" s="43"/>
      <c r="B17" s="44"/>
      <c r="C17" s="8"/>
      <c r="D17" s="45">
        <v>0</v>
      </c>
      <c r="E17" s="45">
        <v>0</v>
      </c>
      <c r="F17" s="45">
        <v>0</v>
      </c>
    </row>
    <row r="18" spans="1:6" ht="21.75" hidden="1" customHeight="1" x14ac:dyDescent="0.25">
      <c r="A18" s="51"/>
      <c r="B18" s="51"/>
      <c r="C18" s="52" t="s">
        <v>143</v>
      </c>
      <c r="D18" s="50">
        <f>+D16</f>
        <v>0</v>
      </c>
      <c r="E18" s="50">
        <f t="shared" ref="E18:F18" si="1">+E16</f>
        <v>0</v>
      </c>
      <c r="F18" s="50">
        <f t="shared" si="1"/>
        <v>0</v>
      </c>
    </row>
    <row r="19" spans="1:6" hidden="1" x14ac:dyDescent="0.25"/>
  </sheetData>
  <mergeCells count="2"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workbookViewId="0">
      <selection activeCell="A8" sqref="A8"/>
    </sheetView>
  </sheetViews>
  <sheetFormatPr defaultRowHeight="15" x14ac:dyDescent="0.25"/>
  <cols>
    <col min="1" max="1" width="5.140625" customWidth="1"/>
    <col min="2" max="3" width="5.42578125" customWidth="1"/>
    <col min="4" max="4" width="70.5703125" bestFit="1" customWidth="1"/>
    <col min="5" max="7" width="17.7109375" customWidth="1"/>
    <col min="8" max="9" width="9.85546875" customWidth="1"/>
    <col min="10" max="10" width="9.7109375" customWidth="1"/>
  </cols>
  <sheetData>
    <row r="1" spans="1:17" x14ac:dyDescent="0.25">
      <c r="A1" s="48"/>
      <c r="B1" s="48"/>
      <c r="C1" s="48"/>
      <c r="D1" s="48"/>
      <c r="E1" s="48"/>
      <c r="G1" s="54"/>
      <c r="H1" s="54"/>
      <c r="J1" s="54"/>
      <c r="K1" s="54"/>
      <c r="L1" s="55"/>
      <c r="P1" s="17"/>
      <c r="Q1" s="16"/>
    </row>
    <row r="2" spans="1:17" ht="18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  <c r="K2" s="34"/>
      <c r="P2" s="17"/>
      <c r="Q2" s="16"/>
    </row>
    <row r="3" spans="1:17" ht="15.75" customHeight="1" x14ac:dyDescent="0.25">
      <c r="A3" s="175"/>
      <c r="B3" s="175"/>
      <c r="C3" s="175"/>
      <c r="D3" s="175"/>
      <c r="E3" s="175"/>
      <c r="F3" s="175"/>
      <c r="G3" s="175"/>
      <c r="H3" s="74"/>
      <c r="I3" s="74"/>
      <c r="J3" s="74"/>
      <c r="K3" s="74"/>
      <c r="L3" s="74"/>
      <c r="M3" s="74"/>
      <c r="P3" s="17"/>
      <c r="Q3" s="16"/>
    </row>
    <row r="4" spans="1:17" ht="13.5" customHeight="1" x14ac:dyDescent="0.25">
      <c r="A4" s="23"/>
      <c r="B4" s="23"/>
      <c r="C4" s="23"/>
      <c r="D4" s="23"/>
      <c r="E4" s="2"/>
      <c r="F4" s="74"/>
      <c r="G4" s="74"/>
      <c r="H4" s="74"/>
      <c r="I4" s="74"/>
      <c r="J4" s="74"/>
      <c r="K4" s="74"/>
      <c r="L4" s="74"/>
      <c r="O4" s="17"/>
      <c r="P4" s="16"/>
    </row>
    <row r="5" spans="1:17" ht="15.75" customHeight="1" x14ac:dyDescent="0.25">
      <c r="A5" s="175" t="s">
        <v>114</v>
      </c>
      <c r="B5" s="175"/>
      <c r="C5" s="175"/>
      <c r="D5" s="175"/>
      <c r="E5" s="175"/>
      <c r="F5" s="175"/>
      <c r="G5" s="175"/>
      <c r="H5" s="2"/>
      <c r="I5" s="2"/>
      <c r="J5" s="2"/>
    </row>
    <row r="6" spans="1:17" x14ac:dyDescent="0.25">
      <c r="A6" s="23"/>
      <c r="B6" s="23"/>
      <c r="C6" s="23"/>
      <c r="D6" s="23"/>
      <c r="E6" s="2"/>
      <c r="F6" s="2"/>
      <c r="G6" s="2"/>
      <c r="H6" s="2"/>
      <c r="I6" s="2"/>
      <c r="J6" s="2"/>
    </row>
    <row r="7" spans="1:17" ht="65.25" customHeight="1" x14ac:dyDescent="0.25">
      <c r="A7" s="35" t="s">
        <v>14</v>
      </c>
      <c r="B7" s="35" t="s">
        <v>15</v>
      </c>
      <c r="C7" s="35" t="s">
        <v>107</v>
      </c>
      <c r="D7" s="7" t="s">
        <v>98</v>
      </c>
      <c r="E7" s="36" t="s">
        <v>64</v>
      </c>
      <c r="F7" s="133" t="s">
        <v>88</v>
      </c>
      <c r="G7" s="36" t="s">
        <v>65</v>
      </c>
    </row>
    <row r="8" spans="1:17" x14ac:dyDescent="0.25">
      <c r="A8" s="37">
        <v>1</v>
      </c>
      <c r="B8" s="37">
        <v>2</v>
      </c>
      <c r="C8" s="37">
        <v>3</v>
      </c>
      <c r="D8" s="13">
        <v>4</v>
      </c>
      <c r="E8" s="13">
        <v>5</v>
      </c>
      <c r="F8" s="13">
        <v>6</v>
      </c>
      <c r="G8" s="13">
        <v>7</v>
      </c>
    </row>
    <row r="9" spans="1:17" ht="23.1" customHeight="1" x14ac:dyDescent="0.25">
      <c r="A9" s="153">
        <v>9</v>
      </c>
      <c r="B9" s="154"/>
      <c r="C9" s="154"/>
      <c r="D9" s="155" t="s">
        <v>106</v>
      </c>
      <c r="E9" s="156">
        <f>+E10</f>
        <v>1676218</v>
      </c>
      <c r="F9" s="156">
        <f t="shared" ref="F9:G9" si="0">+F10</f>
        <v>99815</v>
      </c>
      <c r="G9" s="156">
        <f t="shared" si="0"/>
        <v>1776033</v>
      </c>
    </row>
    <row r="10" spans="1:17" ht="21.75" customHeight="1" x14ac:dyDescent="0.25">
      <c r="A10" s="148"/>
      <c r="B10" s="14">
        <v>92</v>
      </c>
      <c r="C10" s="14"/>
      <c r="D10" s="151" t="s">
        <v>108</v>
      </c>
      <c r="E10" s="152">
        <f>+E11+E12</f>
        <v>1676218</v>
      </c>
      <c r="F10" s="152">
        <f t="shared" ref="F10:G10" si="1">+F11+F12</f>
        <v>99815</v>
      </c>
      <c r="G10" s="152">
        <f t="shared" si="1"/>
        <v>1776033</v>
      </c>
    </row>
    <row r="11" spans="1:17" ht="19.5" customHeight="1" x14ac:dyDescent="0.25">
      <c r="A11" s="148"/>
      <c r="B11" s="148"/>
      <c r="C11" s="12" t="s">
        <v>110</v>
      </c>
      <c r="D11" s="149" t="s">
        <v>71</v>
      </c>
      <c r="E11" s="47">
        <v>1676218</v>
      </c>
      <c r="F11" s="47">
        <v>-1339671</v>
      </c>
      <c r="G11" s="47">
        <v>336547</v>
      </c>
    </row>
    <row r="12" spans="1:17" ht="19.5" customHeight="1" x14ac:dyDescent="0.25">
      <c r="A12" s="148"/>
      <c r="B12" s="148"/>
      <c r="C12" s="157" t="s">
        <v>112</v>
      </c>
      <c r="D12" s="150" t="s">
        <v>109</v>
      </c>
      <c r="E12" s="47">
        <v>0</v>
      </c>
      <c r="F12" s="47">
        <v>1439486</v>
      </c>
      <c r="G12" s="47">
        <v>1439486</v>
      </c>
    </row>
  </sheetData>
  <mergeCells count="2">
    <mergeCell ref="A3:G3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7"/>
  <sheetViews>
    <sheetView showGridLines="0" zoomScale="80" zoomScaleNormal="80" zoomScaleSheetLayoutView="90" workbookViewId="0">
      <pane ySplit="6" topLeftCell="A7" activePane="bottomLeft" state="frozen"/>
      <selection activeCell="A5" sqref="A5:H5"/>
      <selection pane="bottomLeft" activeCell="A7" sqref="A7"/>
    </sheetView>
  </sheetViews>
  <sheetFormatPr defaultColWidth="9.140625" defaultRowHeight="14.25" x14ac:dyDescent="0.25"/>
  <cols>
    <col min="1" max="2" width="8" style="79" customWidth="1"/>
    <col min="3" max="3" width="8" style="131" customWidth="1"/>
    <col min="4" max="4" width="59.140625" style="79" customWidth="1"/>
    <col min="5" max="5" width="20.28515625" style="79" customWidth="1"/>
    <col min="6" max="6" width="14.28515625" style="81" customWidth="1"/>
    <col min="7" max="7" width="19.42578125" style="80" customWidth="1"/>
    <col min="8" max="9" width="9.85546875" style="79" customWidth="1"/>
    <col min="10" max="10" width="12.7109375" style="79" bestFit="1" customWidth="1"/>
    <col min="11" max="16384" width="9.140625" style="79"/>
  </cols>
  <sheetData>
    <row r="2" spans="1:8" ht="12.75" customHeight="1" x14ac:dyDescent="0.25">
      <c r="A2" s="175" t="s">
        <v>81</v>
      </c>
      <c r="B2" s="175"/>
      <c r="C2" s="175"/>
      <c r="D2" s="175"/>
      <c r="E2" s="175"/>
      <c r="F2" s="175"/>
      <c r="G2" s="175"/>
    </row>
    <row r="3" spans="1:8" ht="17.25" customHeight="1" x14ac:dyDescent="0.25">
      <c r="A3" s="33"/>
      <c r="B3" s="33"/>
      <c r="C3" s="33"/>
      <c r="D3" s="33"/>
      <c r="E3" s="33"/>
      <c r="F3" s="34"/>
    </row>
    <row r="4" spans="1:8" ht="17.25" customHeight="1" x14ac:dyDescent="0.25">
      <c r="A4" s="182" t="s">
        <v>82</v>
      </c>
      <c r="B4" s="182"/>
      <c r="C4" s="182"/>
      <c r="D4" s="182"/>
      <c r="E4" s="182"/>
      <c r="F4" s="182"/>
      <c r="G4" s="182"/>
    </row>
    <row r="5" spans="1:8" ht="21.75" customHeight="1" x14ac:dyDescent="0.25">
      <c r="A5" s="82"/>
      <c r="B5" s="82"/>
      <c r="C5" s="82"/>
      <c r="D5" s="82"/>
      <c r="E5" s="82"/>
      <c r="F5" s="82"/>
      <c r="G5" s="78"/>
    </row>
    <row r="6" spans="1:8" s="86" customFormat="1" ht="66.75" customHeight="1" x14ac:dyDescent="0.25">
      <c r="A6" s="83" t="s">
        <v>14</v>
      </c>
      <c r="B6" s="83" t="s">
        <v>15</v>
      </c>
      <c r="C6" s="84" t="s">
        <v>16</v>
      </c>
      <c r="D6" s="85" t="s">
        <v>17</v>
      </c>
      <c r="E6" s="36" t="s">
        <v>64</v>
      </c>
      <c r="F6" s="133" t="s">
        <v>88</v>
      </c>
      <c r="G6" s="36" t="s">
        <v>65</v>
      </c>
    </row>
    <row r="7" spans="1:8" s="10" customFormat="1" ht="18" customHeight="1" x14ac:dyDescent="0.25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164">
        <v>7</v>
      </c>
    </row>
    <row r="8" spans="1:8" s="78" customFormat="1" ht="35.25" customHeight="1" x14ac:dyDescent="0.25">
      <c r="A8" s="190" t="s">
        <v>117</v>
      </c>
      <c r="B8" s="191"/>
      <c r="C8" s="192"/>
      <c r="D8" s="171" t="s">
        <v>120</v>
      </c>
      <c r="E8" s="172">
        <f>+E9+E14+E32+E50+E55+E60+E65+E70+E75+E99+E109</f>
        <v>4561548</v>
      </c>
      <c r="F8" s="172">
        <f t="shared" ref="F8:G8" si="0">+F9+F14+F32+F50+F55+F60+F65+F70+F75+F99+F109</f>
        <v>247915</v>
      </c>
      <c r="G8" s="172">
        <f t="shared" si="0"/>
        <v>4809463</v>
      </c>
    </row>
    <row r="9" spans="1:8" s="113" customFormat="1" ht="42.75" customHeight="1" x14ac:dyDescent="0.25">
      <c r="A9" s="187" t="s">
        <v>126</v>
      </c>
      <c r="B9" s="188"/>
      <c r="C9" s="189"/>
      <c r="D9" s="90" t="s">
        <v>129</v>
      </c>
      <c r="E9" s="170">
        <f>+E10</f>
        <v>80000</v>
      </c>
      <c r="F9" s="170">
        <f t="shared" ref="F9:G9" si="1">+F10</f>
        <v>-80000</v>
      </c>
      <c r="G9" s="170">
        <f t="shared" si="1"/>
        <v>0</v>
      </c>
      <c r="H9" s="104"/>
    </row>
    <row r="10" spans="1:8" s="86" customFormat="1" ht="21.75" customHeight="1" x14ac:dyDescent="0.25">
      <c r="A10" s="92"/>
      <c r="B10" s="92"/>
      <c r="C10" s="114" t="s">
        <v>42</v>
      </c>
      <c r="D10" s="158" t="s">
        <v>19</v>
      </c>
      <c r="E10" s="103">
        <f>+E11</f>
        <v>80000</v>
      </c>
      <c r="F10" s="103">
        <f t="shared" ref="F10:G10" si="2">+F11</f>
        <v>-80000</v>
      </c>
      <c r="G10" s="103">
        <f t="shared" si="2"/>
        <v>0</v>
      </c>
      <c r="H10" s="104"/>
    </row>
    <row r="11" spans="1:8" s="113" customFormat="1" ht="18.75" customHeight="1" x14ac:dyDescent="0.25">
      <c r="A11" s="93">
        <v>3</v>
      </c>
      <c r="B11" s="93"/>
      <c r="C11" s="94"/>
      <c r="D11" s="95" t="s">
        <v>18</v>
      </c>
      <c r="E11" s="96">
        <f>+E12+E13</f>
        <v>80000</v>
      </c>
      <c r="F11" s="96">
        <f>+F12+F13</f>
        <v>-80000</v>
      </c>
      <c r="G11" s="96">
        <f>+G12+G13</f>
        <v>0</v>
      </c>
      <c r="H11" s="104"/>
    </row>
    <row r="12" spans="1:8" s="113" customFormat="1" ht="18.75" customHeight="1" x14ac:dyDescent="0.25">
      <c r="A12" s="97"/>
      <c r="B12" s="97">
        <v>31</v>
      </c>
      <c r="C12" s="94"/>
      <c r="D12" s="100" t="s">
        <v>6</v>
      </c>
      <c r="E12" s="111">
        <v>45710</v>
      </c>
      <c r="F12" s="111">
        <f>+G12-E12</f>
        <v>-45710</v>
      </c>
      <c r="G12" s="111">
        <v>0</v>
      </c>
      <c r="H12" s="104"/>
    </row>
    <row r="13" spans="1:8" s="113" customFormat="1" ht="18.75" customHeight="1" x14ac:dyDescent="0.25">
      <c r="A13" s="97"/>
      <c r="B13" s="97">
        <v>32</v>
      </c>
      <c r="C13" s="115"/>
      <c r="D13" s="108" t="s">
        <v>7</v>
      </c>
      <c r="E13" s="101">
        <v>34290</v>
      </c>
      <c r="F13" s="111">
        <f>+G13-E13</f>
        <v>-34290</v>
      </c>
      <c r="G13" s="101">
        <v>0</v>
      </c>
      <c r="H13" s="104"/>
    </row>
    <row r="14" spans="1:8" ht="42.75" customHeight="1" x14ac:dyDescent="0.25">
      <c r="A14" s="184" t="s">
        <v>119</v>
      </c>
      <c r="B14" s="185"/>
      <c r="C14" s="186"/>
      <c r="D14" s="90" t="s">
        <v>120</v>
      </c>
      <c r="E14" s="170">
        <f>+E15+E20+E28</f>
        <v>3037510</v>
      </c>
      <c r="F14" s="170">
        <f t="shared" ref="F14:G14" si="3">+F15+F20+F28</f>
        <v>603735</v>
      </c>
      <c r="G14" s="170">
        <f t="shared" si="3"/>
        <v>3641245</v>
      </c>
    </row>
    <row r="15" spans="1:8" s="86" customFormat="1" ht="21.75" customHeight="1" x14ac:dyDescent="0.25">
      <c r="A15" s="92"/>
      <c r="B15" s="92"/>
      <c r="C15" s="114" t="s">
        <v>44</v>
      </c>
      <c r="D15" s="158" t="s">
        <v>20</v>
      </c>
      <c r="E15" s="103">
        <f>+E16</f>
        <v>1476510</v>
      </c>
      <c r="F15" s="103">
        <f t="shared" ref="F15:G15" si="4">+F16</f>
        <v>-305766</v>
      </c>
      <c r="G15" s="103">
        <f t="shared" si="4"/>
        <v>1170744</v>
      </c>
      <c r="H15" s="104"/>
    </row>
    <row r="16" spans="1:8" s="86" customFormat="1" ht="18.75" customHeight="1" x14ac:dyDescent="0.25">
      <c r="A16" s="93">
        <v>3</v>
      </c>
      <c r="B16" s="93"/>
      <c r="C16" s="94"/>
      <c r="D16" s="95" t="s">
        <v>18</v>
      </c>
      <c r="E16" s="96">
        <f>+E17+E18+E19+E85+E86</f>
        <v>1476510</v>
      </c>
      <c r="F16" s="96">
        <f>+F17+F18+F19+F85+F86</f>
        <v>-305766</v>
      </c>
      <c r="G16" s="96">
        <f>+G17+G18+G19+G85+G86</f>
        <v>1170744</v>
      </c>
      <c r="H16" s="104"/>
    </row>
    <row r="17" spans="1:8" ht="18.75" customHeight="1" x14ac:dyDescent="0.25">
      <c r="A17" s="97"/>
      <c r="B17" s="97">
        <v>31</v>
      </c>
      <c r="C17" s="94"/>
      <c r="D17" s="100" t="s">
        <v>6</v>
      </c>
      <c r="E17" s="101">
        <v>471300</v>
      </c>
      <c r="F17" s="101">
        <v>135214</v>
      </c>
      <c r="G17" s="101">
        <v>606514</v>
      </c>
      <c r="H17" s="104"/>
    </row>
    <row r="18" spans="1:8" ht="18.75" customHeight="1" x14ac:dyDescent="0.25">
      <c r="A18" s="97"/>
      <c r="B18" s="97">
        <v>32</v>
      </c>
      <c r="C18" s="99"/>
      <c r="D18" s="163" t="s">
        <v>7</v>
      </c>
      <c r="E18" s="101">
        <v>1001110</v>
      </c>
      <c r="F18" s="101">
        <v>-439980</v>
      </c>
      <c r="G18" s="101">
        <v>561130</v>
      </c>
      <c r="H18" s="104"/>
    </row>
    <row r="19" spans="1:8" ht="18.75" customHeight="1" x14ac:dyDescent="0.25">
      <c r="A19" s="97"/>
      <c r="B19" s="97">
        <v>34</v>
      </c>
      <c r="C19" s="99"/>
      <c r="D19" s="100" t="s">
        <v>8</v>
      </c>
      <c r="E19" s="101">
        <v>4100</v>
      </c>
      <c r="F19" s="101">
        <v>-1000</v>
      </c>
      <c r="G19" s="101">
        <v>3100</v>
      </c>
      <c r="H19" s="104"/>
    </row>
    <row r="20" spans="1:8" ht="21.75" customHeight="1" x14ac:dyDescent="0.25">
      <c r="A20" s="92"/>
      <c r="B20" s="92"/>
      <c r="C20" s="92" t="s">
        <v>45</v>
      </c>
      <c r="D20" s="158" t="s">
        <v>83</v>
      </c>
      <c r="E20" s="103">
        <f>+E21</f>
        <v>1500000</v>
      </c>
      <c r="F20" s="103">
        <f t="shared" ref="F20:G20" si="5">+F21</f>
        <v>953501</v>
      </c>
      <c r="G20" s="103">
        <f t="shared" si="5"/>
        <v>2453501</v>
      </c>
      <c r="H20" s="104"/>
    </row>
    <row r="21" spans="1:8" s="86" customFormat="1" ht="18.75" customHeight="1" x14ac:dyDescent="0.25">
      <c r="A21" s="93">
        <v>3</v>
      </c>
      <c r="B21" s="93"/>
      <c r="C21" s="94"/>
      <c r="D21" s="95" t="s">
        <v>18</v>
      </c>
      <c r="E21" s="96">
        <f>E22+E23+E24+E25+E26+E27</f>
        <v>1500000</v>
      </c>
      <c r="F21" s="96">
        <f>F22+F23+F24+F25+F26+F27</f>
        <v>953501</v>
      </c>
      <c r="G21" s="96">
        <f>G22+G23+G24+G25+G26+G27</f>
        <v>2453501</v>
      </c>
      <c r="H21" s="104"/>
    </row>
    <row r="22" spans="1:8" s="86" customFormat="1" ht="18.75" customHeight="1" x14ac:dyDescent="0.25">
      <c r="A22" s="93"/>
      <c r="B22" s="97">
        <v>31</v>
      </c>
      <c r="C22" s="94"/>
      <c r="D22" s="100" t="s">
        <v>6</v>
      </c>
      <c r="E22" s="101">
        <v>1242400</v>
      </c>
      <c r="F22" s="101">
        <f t="shared" ref="F22:F24" si="6">+G22-E22</f>
        <v>468501</v>
      </c>
      <c r="G22" s="101">
        <v>1710901</v>
      </c>
      <c r="H22" s="104"/>
    </row>
    <row r="23" spans="1:8" s="86" customFormat="1" ht="18.75" customHeight="1" x14ac:dyDescent="0.25">
      <c r="A23" s="93"/>
      <c r="B23" s="97">
        <v>32</v>
      </c>
      <c r="C23" s="94"/>
      <c r="D23" s="100" t="s">
        <v>7</v>
      </c>
      <c r="E23" s="101">
        <v>257600</v>
      </c>
      <c r="F23" s="101">
        <f t="shared" si="6"/>
        <v>484000</v>
      </c>
      <c r="G23" s="101">
        <v>741600</v>
      </c>
      <c r="H23" s="104"/>
    </row>
    <row r="24" spans="1:8" s="86" customFormat="1" ht="18.75" customHeight="1" x14ac:dyDescent="0.25">
      <c r="A24" s="93"/>
      <c r="B24" s="97">
        <v>34</v>
      </c>
      <c r="C24" s="94"/>
      <c r="D24" s="100" t="s">
        <v>8</v>
      </c>
      <c r="E24" s="111">
        <v>0</v>
      </c>
      <c r="F24" s="101">
        <f t="shared" si="6"/>
        <v>1000</v>
      </c>
      <c r="G24" s="111">
        <v>1000</v>
      </c>
      <c r="H24" s="104"/>
    </row>
    <row r="25" spans="1:8" s="86" customFormat="1" ht="30" hidden="1" customHeight="1" x14ac:dyDescent="0.25">
      <c r="A25" s="93"/>
      <c r="B25" s="97">
        <v>36</v>
      </c>
      <c r="C25" s="94"/>
      <c r="D25" s="100" t="s">
        <v>48</v>
      </c>
      <c r="E25" s="111">
        <v>0</v>
      </c>
      <c r="F25" s="111"/>
      <c r="G25" s="111">
        <v>0</v>
      </c>
      <c r="H25" s="104"/>
    </row>
    <row r="26" spans="1:8" s="86" customFormat="1" ht="28.5" hidden="1" x14ac:dyDescent="0.25">
      <c r="A26" s="93"/>
      <c r="B26" s="97">
        <v>37</v>
      </c>
      <c r="C26" s="94"/>
      <c r="D26" s="100" t="s">
        <v>49</v>
      </c>
      <c r="E26" s="111"/>
      <c r="F26" s="111"/>
      <c r="G26" s="111"/>
      <c r="H26" s="104"/>
    </row>
    <row r="27" spans="1:8" s="86" customFormat="1" ht="30" hidden="1" customHeight="1" x14ac:dyDescent="0.25">
      <c r="A27" s="93"/>
      <c r="B27" s="97">
        <v>38</v>
      </c>
      <c r="C27" s="94"/>
      <c r="D27" s="100" t="s">
        <v>49</v>
      </c>
      <c r="E27" s="111">
        <v>0</v>
      </c>
      <c r="F27" s="111"/>
      <c r="G27" s="111">
        <v>0</v>
      </c>
      <c r="H27" s="104"/>
    </row>
    <row r="28" spans="1:8" s="86" customFormat="1" ht="28.5" x14ac:dyDescent="0.25">
      <c r="A28" s="160"/>
      <c r="B28" s="160"/>
      <c r="C28" s="161" t="s">
        <v>42</v>
      </c>
      <c r="D28" s="162" t="s">
        <v>127</v>
      </c>
      <c r="E28" s="103">
        <f>+E29</f>
        <v>61000</v>
      </c>
      <c r="F28" s="103">
        <f t="shared" ref="F28:G28" si="7">+F29</f>
        <v>-44000</v>
      </c>
      <c r="G28" s="103">
        <f t="shared" si="7"/>
        <v>17000</v>
      </c>
      <c r="H28" s="104"/>
    </row>
    <row r="29" spans="1:8" ht="18.75" customHeight="1" x14ac:dyDescent="0.25">
      <c r="A29" s="93">
        <v>3</v>
      </c>
      <c r="B29" s="93"/>
      <c r="C29" s="94"/>
      <c r="D29" s="95" t="s">
        <v>18</v>
      </c>
      <c r="E29" s="96">
        <f>+E30+E31</f>
        <v>61000</v>
      </c>
      <c r="F29" s="96">
        <f t="shared" ref="F29:G29" si="8">+F30+F31</f>
        <v>-44000</v>
      </c>
      <c r="G29" s="96">
        <f t="shared" si="8"/>
        <v>17000</v>
      </c>
      <c r="H29" s="104"/>
    </row>
    <row r="30" spans="1:8" ht="18.75" customHeight="1" x14ac:dyDescent="0.25">
      <c r="A30" s="97"/>
      <c r="B30" s="97">
        <v>31</v>
      </c>
      <c r="C30" s="94"/>
      <c r="D30" s="100" t="s">
        <v>6</v>
      </c>
      <c r="E30" s="101">
        <v>61000</v>
      </c>
      <c r="F30" s="101">
        <v>-44220</v>
      </c>
      <c r="G30" s="101">
        <v>16780</v>
      </c>
      <c r="H30" s="104"/>
    </row>
    <row r="31" spans="1:8" ht="18.75" customHeight="1" x14ac:dyDescent="0.25">
      <c r="A31" s="97"/>
      <c r="B31" s="97">
        <v>32</v>
      </c>
      <c r="C31" s="94"/>
      <c r="D31" s="100" t="s">
        <v>7</v>
      </c>
      <c r="E31" s="101">
        <v>0</v>
      </c>
      <c r="F31" s="101">
        <v>220</v>
      </c>
      <c r="G31" s="101">
        <v>220</v>
      </c>
      <c r="H31" s="104"/>
    </row>
    <row r="32" spans="1:8" ht="42.75" customHeight="1" x14ac:dyDescent="0.25">
      <c r="A32" s="187" t="s">
        <v>125</v>
      </c>
      <c r="B32" s="188"/>
      <c r="C32" s="189"/>
      <c r="D32" s="90" t="s">
        <v>121</v>
      </c>
      <c r="E32" s="170">
        <f>+E33+E38+E43+E46</f>
        <v>1172338</v>
      </c>
      <c r="F32" s="170">
        <f t="shared" ref="F32:G32" si="9">+F33+F38+F43+F46</f>
        <v>-246620</v>
      </c>
      <c r="G32" s="170">
        <f t="shared" si="9"/>
        <v>925718</v>
      </c>
      <c r="H32" s="104"/>
    </row>
    <row r="33" spans="1:8" s="86" customFormat="1" ht="21.75" customHeight="1" x14ac:dyDescent="0.25">
      <c r="A33" s="92"/>
      <c r="B33" s="92"/>
      <c r="C33" s="114" t="s">
        <v>44</v>
      </c>
      <c r="D33" s="158" t="s">
        <v>20</v>
      </c>
      <c r="E33" s="103">
        <f>+E34</f>
        <v>1172228</v>
      </c>
      <c r="F33" s="103">
        <f t="shared" ref="F33:G33" si="10">+F34</f>
        <v>-1033905</v>
      </c>
      <c r="G33" s="103">
        <f t="shared" si="10"/>
        <v>138323</v>
      </c>
      <c r="H33" s="104"/>
    </row>
    <row r="34" spans="1:8" s="86" customFormat="1" ht="18.75" customHeight="1" x14ac:dyDescent="0.25">
      <c r="A34" s="93">
        <v>4</v>
      </c>
      <c r="B34" s="93"/>
      <c r="C34" s="94"/>
      <c r="D34" s="95" t="s">
        <v>21</v>
      </c>
      <c r="E34" s="96">
        <f>+E35+E36+E37</f>
        <v>1172228</v>
      </c>
      <c r="F34" s="96">
        <f t="shared" ref="F34:G34" si="11">+F35+F36+F37</f>
        <v>-1033905</v>
      </c>
      <c r="G34" s="96">
        <f t="shared" si="11"/>
        <v>138323</v>
      </c>
      <c r="H34" s="104"/>
    </row>
    <row r="35" spans="1:8" ht="18.75" customHeight="1" x14ac:dyDescent="0.25">
      <c r="A35" s="112"/>
      <c r="B35" s="97">
        <v>41</v>
      </c>
      <c r="C35" s="94"/>
      <c r="D35" s="100" t="s">
        <v>11</v>
      </c>
      <c r="E35" s="101">
        <v>4000</v>
      </c>
      <c r="F35" s="101">
        <v>-4000</v>
      </c>
      <c r="G35" s="101">
        <v>0</v>
      </c>
      <c r="H35" s="104"/>
    </row>
    <row r="36" spans="1:8" ht="18.75" customHeight="1" x14ac:dyDescent="0.25">
      <c r="A36" s="102"/>
      <c r="B36" s="97">
        <v>42</v>
      </c>
      <c r="C36" s="99"/>
      <c r="D36" s="100" t="s">
        <v>12</v>
      </c>
      <c r="E36" s="101">
        <v>1102228</v>
      </c>
      <c r="F36" s="101">
        <v>-1014905</v>
      </c>
      <c r="G36" s="101">
        <v>87323</v>
      </c>
      <c r="H36" s="104"/>
    </row>
    <row r="37" spans="1:8" ht="18.75" customHeight="1" x14ac:dyDescent="0.25">
      <c r="A37" s="102"/>
      <c r="B37" s="97">
        <v>45</v>
      </c>
      <c r="C37" s="99"/>
      <c r="D37" s="100" t="s">
        <v>50</v>
      </c>
      <c r="E37" s="101">
        <v>66000</v>
      </c>
      <c r="F37" s="101">
        <v>-15000</v>
      </c>
      <c r="G37" s="101">
        <v>51000</v>
      </c>
      <c r="H37" s="104"/>
    </row>
    <row r="38" spans="1:8" ht="21.75" customHeight="1" x14ac:dyDescent="0.25">
      <c r="A38" s="15"/>
      <c r="B38" s="15"/>
      <c r="C38" s="92" t="s">
        <v>45</v>
      </c>
      <c r="D38" s="158" t="s">
        <v>83</v>
      </c>
      <c r="E38" s="103">
        <f>+E39</f>
        <v>0</v>
      </c>
      <c r="F38" s="103">
        <f t="shared" ref="F38:G38" si="12">+F39</f>
        <v>785985</v>
      </c>
      <c r="G38" s="103">
        <f t="shared" si="12"/>
        <v>785985</v>
      </c>
      <c r="H38" s="104"/>
    </row>
    <row r="39" spans="1:8" ht="18.75" customHeight="1" x14ac:dyDescent="0.25">
      <c r="A39" s="93">
        <v>4</v>
      </c>
      <c r="B39" s="93"/>
      <c r="C39" s="94"/>
      <c r="D39" s="95" t="s">
        <v>21</v>
      </c>
      <c r="E39" s="96">
        <f>+E40+E41+E42</f>
        <v>0</v>
      </c>
      <c r="F39" s="96">
        <f>+F40+F41+F42</f>
        <v>785985</v>
      </c>
      <c r="G39" s="96">
        <f>+G40+G41+G42</f>
        <v>785985</v>
      </c>
      <c r="H39" s="104"/>
    </row>
    <row r="40" spans="1:8" ht="18.75" customHeight="1" x14ac:dyDescent="0.25">
      <c r="A40" s="97"/>
      <c r="B40" s="97">
        <v>41</v>
      </c>
      <c r="C40" s="13"/>
      <c r="D40" s="159" t="s">
        <v>11</v>
      </c>
      <c r="E40" s="111">
        <v>0</v>
      </c>
      <c r="F40" s="111">
        <v>4000</v>
      </c>
      <c r="G40" s="111">
        <v>4000</v>
      </c>
      <c r="H40" s="104"/>
    </row>
    <row r="41" spans="1:8" ht="18.75" customHeight="1" x14ac:dyDescent="0.25">
      <c r="A41" s="97"/>
      <c r="B41" s="97">
        <v>42</v>
      </c>
      <c r="C41" s="13"/>
      <c r="D41" s="159" t="s">
        <v>12</v>
      </c>
      <c r="E41" s="111">
        <v>0</v>
      </c>
      <c r="F41" s="111">
        <v>761985</v>
      </c>
      <c r="G41" s="111">
        <v>761985</v>
      </c>
      <c r="H41" s="104"/>
    </row>
    <row r="42" spans="1:8" ht="18.75" customHeight="1" x14ac:dyDescent="0.25">
      <c r="A42" s="108"/>
      <c r="B42" s="107" t="s">
        <v>84</v>
      </c>
      <c r="C42" s="109"/>
      <c r="D42" s="108" t="s">
        <v>50</v>
      </c>
      <c r="E42" s="111">
        <v>0</v>
      </c>
      <c r="F42" s="111">
        <v>20000</v>
      </c>
      <c r="G42" s="111">
        <v>20000</v>
      </c>
      <c r="H42" s="104"/>
    </row>
    <row r="43" spans="1:8" s="86" customFormat="1" ht="28.5" x14ac:dyDescent="0.25">
      <c r="A43" s="160"/>
      <c r="B43" s="160"/>
      <c r="C43" s="161" t="s">
        <v>42</v>
      </c>
      <c r="D43" s="162" t="s">
        <v>127</v>
      </c>
      <c r="E43" s="103">
        <f>+E44</f>
        <v>0</v>
      </c>
      <c r="F43" s="103">
        <f t="shared" ref="F43:G43" si="13">+F44</f>
        <v>1300</v>
      </c>
      <c r="G43" s="103">
        <f t="shared" si="13"/>
        <v>1300</v>
      </c>
      <c r="H43" s="104"/>
    </row>
    <row r="44" spans="1:8" ht="18.75" customHeight="1" x14ac:dyDescent="0.25">
      <c r="A44" s="93">
        <v>4</v>
      </c>
      <c r="B44" s="93"/>
      <c r="C44" s="94"/>
      <c r="D44" s="95" t="s">
        <v>21</v>
      </c>
      <c r="E44" s="96">
        <f>+E45</f>
        <v>0</v>
      </c>
      <c r="F44" s="96">
        <f t="shared" ref="F44:G44" si="14">+F45</f>
        <v>1300</v>
      </c>
      <c r="G44" s="96">
        <f t="shared" si="14"/>
        <v>1300</v>
      </c>
      <c r="H44" s="104"/>
    </row>
    <row r="45" spans="1:8" ht="18.75" customHeight="1" x14ac:dyDescent="0.25">
      <c r="A45" s="97"/>
      <c r="B45" s="97">
        <v>42</v>
      </c>
      <c r="C45" s="94"/>
      <c r="D45" s="100" t="s">
        <v>12</v>
      </c>
      <c r="E45" s="101">
        <v>0</v>
      </c>
      <c r="F45" s="101">
        <v>1300</v>
      </c>
      <c r="G45" s="101">
        <v>1300</v>
      </c>
      <c r="H45" s="104"/>
    </row>
    <row r="46" spans="1:8" s="86" customFormat="1" ht="21.75" customHeight="1" x14ac:dyDescent="0.25">
      <c r="A46" s="92"/>
      <c r="B46" s="92"/>
      <c r="C46" s="114" t="s">
        <v>46</v>
      </c>
      <c r="D46" s="158" t="s">
        <v>22</v>
      </c>
      <c r="E46" s="103">
        <f>+E47</f>
        <v>110</v>
      </c>
      <c r="F46" s="103">
        <f t="shared" ref="F46:G46" si="15">+F47</f>
        <v>0</v>
      </c>
      <c r="G46" s="103">
        <f t="shared" si="15"/>
        <v>110</v>
      </c>
      <c r="H46" s="104"/>
    </row>
    <row r="47" spans="1:8" ht="18.75" customHeight="1" x14ac:dyDescent="0.25">
      <c r="A47" s="93">
        <v>4</v>
      </c>
      <c r="B47" s="93"/>
      <c r="C47" s="94"/>
      <c r="D47" s="95" t="s">
        <v>21</v>
      </c>
      <c r="E47" s="96">
        <f>+E48+E49</f>
        <v>110</v>
      </c>
      <c r="F47" s="96">
        <f>+F48+F49</f>
        <v>0</v>
      </c>
      <c r="G47" s="96">
        <f>+G48+G49</f>
        <v>110</v>
      </c>
      <c r="H47" s="104"/>
    </row>
    <row r="48" spans="1:8" ht="30.75" hidden="1" customHeight="1" x14ac:dyDescent="0.25">
      <c r="A48" s="112"/>
      <c r="B48" s="97">
        <v>41</v>
      </c>
      <c r="C48" s="94"/>
      <c r="D48" s="100" t="s">
        <v>11</v>
      </c>
      <c r="E48" s="101">
        <v>0</v>
      </c>
      <c r="F48" s="101"/>
      <c r="G48" s="101">
        <v>0</v>
      </c>
      <c r="H48" s="104"/>
    </row>
    <row r="49" spans="1:8" ht="18.75" customHeight="1" x14ac:dyDescent="0.25">
      <c r="A49" s="112"/>
      <c r="B49" s="97">
        <v>42</v>
      </c>
      <c r="C49" s="94"/>
      <c r="D49" s="100" t="s">
        <v>12</v>
      </c>
      <c r="E49" s="111">
        <v>110</v>
      </c>
      <c r="F49" s="111">
        <v>0</v>
      </c>
      <c r="G49" s="111">
        <v>110</v>
      </c>
      <c r="H49" s="104"/>
    </row>
    <row r="50" spans="1:8" ht="42.75" customHeight="1" x14ac:dyDescent="0.25">
      <c r="A50" s="187" t="s">
        <v>124</v>
      </c>
      <c r="B50" s="188"/>
      <c r="C50" s="189"/>
      <c r="D50" s="90" t="s">
        <v>130</v>
      </c>
      <c r="E50" s="170">
        <f>+E51</f>
        <v>12500</v>
      </c>
      <c r="F50" s="170">
        <f t="shared" ref="F50:G50" si="16">+F51</f>
        <v>0</v>
      </c>
      <c r="G50" s="170">
        <f t="shared" si="16"/>
        <v>12500</v>
      </c>
      <c r="H50" s="104"/>
    </row>
    <row r="51" spans="1:8" s="86" customFormat="1" ht="21.75" customHeight="1" x14ac:dyDescent="0.25">
      <c r="A51" s="92"/>
      <c r="B51" s="92"/>
      <c r="C51" s="114" t="s">
        <v>44</v>
      </c>
      <c r="D51" s="158" t="s">
        <v>20</v>
      </c>
      <c r="E51" s="103">
        <f>+E52</f>
        <v>12500</v>
      </c>
      <c r="F51" s="103">
        <f t="shared" ref="F51:G51" si="17">+F52</f>
        <v>0</v>
      </c>
      <c r="G51" s="103">
        <f t="shared" si="17"/>
        <v>12500</v>
      </c>
      <c r="H51" s="104"/>
    </row>
    <row r="52" spans="1:8" s="86" customFormat="1" ht="18.75" customHeight="1" x14ac:dyDescent="0.25">
      <c r="A52" s="93">
        <v>3</v>
      </c>
      <c r="B52" s="93"/>
      <c r="C52" s="94"/>
      <c r="D52" s="95" t="s">
        <v>18</v>
      </c>
      <c r="E52" s="96">
        <f>+E53+E54</f>
        <v>12500</v>
      </c>
      <c r="F52" s="96">
        <f>+F53+F54</f>
        <v>0</v>
      </c>
      <c r="G52" s="96">
        <f>+G53+G54</f>
        <v>12500</v>
      </c>
      <c r="H52" s="104"/>
    </row>
    <row r="53" spans="1:8" ht="18.75" customHeight="1" x14ac:dyDescent="0.25">
      <c r="A53" s="97"/>
      <c r="B53" s="97">
        <v>31</v>
      </c>
      <c r="C53" s="94"/>
      <c r="D53" s="100" t="s">
        <v>6</v>
      </c>
      <c r="E53" s="111">
        <v>11350</v>
      </c>
      <c r="F53" s="111">
        <v>0</v>
      </c>
      <c r="G53" s="111">
        <v>11350</v>
      </c>
      <c r="H53" s="104"/>
    </row>
    <row r="54" spans="1:8" ht="18.75" customHeight="1" x14ac:dyDescent="0.25">
      <c r="A54" s="98"/>
      <c r="B54" s="98">
        <v>32</v>
      </c>
      <c r="C54" s="99"/>
      <c r="D54" s="108" t="s">
        <v>7</v>
      </c>
      <c r="E54" s="111">
        <v>1150</v>
      </c>
      <c r="F54" s="111">
        <v>0</v>
      </c>
      <c r="G54" s="111">
        <v>1150</v>
      </c>
      <c r="H54" s="104"/>
    </row>
    <row r="55" spans="1:8" ht="39.75" customHeight="1" x14ac:dyDescent="0.25">
      <c r="A55" s="187" t="s">
        <v>123</v>
      </c>
      <c r="B55" s="188"/>
      <c r="C55" s="189"/>
      <c r="D55" s="90" t="s">
        <v>128</v>
      </c>
      <c r="E55" s="170">
        <f>+E56</f>
        <v>28400</v>
      </c>
      <c r="F55" s="170">
        <f t="shared" ref="F55:G55" si="18">+F56</f>
        <v>-28400</v>
      </c>
      <c r="G55" s="170">
        <f t="shared" si="18"/>
        <v>0</v>
      </c>
      <c r="H55" s="104"/>
    </row>
    <row r="56" spans="1:8" s="86" customFormat="1" ht="21.75" customHeight="1" x14ac:dyDescent="0.25">
      <c r="A56" s="92"/>
      <c r="B56" s="92"/>
      <c r="C56" s="114" t="s">
        <v>42</v>
      </c>
      <c r="D56" s="158" t="s">
        <v>19</v>
      </c>
      <c r="E56" s="103">
        <f>+E57</f>
        <v>28400</v>
      </c>
      <c r="F56" s="103">
        <f t="shared" ref="F56:G56" si="19">+F57</f>
        <v>-28400</v>
      </c>
      <c r="G56" s="103">
        <f t="shared" si="19"/>
        <v>0</v>
      </c>
      <c r="H56" s="104"/>
    </row>
    <row r="57" spans="1:8" s="86" customFormat="1" ht="18.75" customHeight="1" x14ac:dyDescent="0.25">
      <c r="A57" s="93">
        <v>3</v>
      </c>
      <c r="B57" s="93"/>
      <c r="C57" s="94"/>
      <c r="D57" s="95" t="s">
        <v>18</v>
      </c>
      <c r="E57" s="96">
        <f>+E58+E59+E92+E93</f>
        <v>28400</v>
      </c>
      <c r="F57" s="96">
        <f>+F58+F59+F92+F93</f>
        <v>-28400</v>
      </c>
      <c r="G57" s="96">
        <f>+G58+G59+G92+G93</f>
        <v>0</v>
      </c>
      <c r="H57" s="104"/>
    </row>
    <row r="58" spans="1:8" ht="18.75" customHeight="1" x14ac:dyDescent="0.25">
      <c r="A58" s="97"/>
      <c r="B58" s="97">
        <v>31</v>
      </c>
      <c r="C58" s="94"/>
      <c r="D58" s="100" t="s">
        <v>6</v>
      </c>
      <c r="E58" s="111">
        <v>18450</v>
      </c>
      <c r="F58" s="111">
        <v>-18450</v>
      </c>
      <c r="G58" s="111">
        <v>0</v>
      </c>
      <c r="H58" s="104"/>
    </row>
    <row r="59" spans="1:8" ht="18.75" customHeight="1" x14ac:dyDescent="0.25">
      <c r="A59" s="97"/>
      <c r="B59" s="97">
        <v>32</v>
      </c>
      <c r="C59" s="99"/>
      <c r="D59" s="100" t="s">
        <v>7</v>
      </c>
      <c r="E59" s="101">
        <v>9950</v>
      </c>
      <c r="F59" s="111">
        <v>-9950</v>
      </c>
      <c r="G59" s="101">
        <v>0</v>
      </c>
      <c r="H59" s="104"/>
    </row>
    <row r="60" spans="1:8" ht="42.75" customHeight="1" x14ac:dyDescent="0.25">
      <c r="A60" s="187" t="s">
        <v>131</v>
      </c>
      <c r="B60" s="188"/>
      <c r="C60" s="189"/>
      <c r="D60" s="90" t="s">
        <v>132</v>
      </c>
      <c r="E60" s="170">
        <f>+E61</f>
        <v>800</v>
      </c>
      <c r="F60" s="170">
        <f t="shared" ref="F60:G60" si="20">+F61</f>
        <v>-800</v>
      </c>
      <c r="G60" s="170">
        <f t="shared" si="20"/>
        <v>0</v>
      </c>
      <c r="H60" s="104"/>
    </row>
    <row r="61" spans="1:8" s="86" customFormat="1" ht="21.75" customHeight="1" x14ac:dyDescent="0.25">
      <c r="A61" s="92"/>
      <c r="B61" s="92"/>
      <c r="C61" s="114" t="s">
        <v>42</v>
      </c>
      <c r="D61" s="158" t="s">
        <v>19</v>
      </c>
      <c r="E61" s="103">
        <f>+E62</f>
        <v>800</v>
      </c>
      <c r="F61" s="103">
        <f t="shared" ref="F61:G61" si="21">+F62</f>
        <v>-800</v>
      </c>
      <c r="G61" s="103">
        <f t="shared" si="21"/>
        <v>0</v>
      </c>
      <c r="H61" s="104"/>
    </row>
    <row r="62" spans="1:8" s="86" customFormat="1" ht="18.75" customHeight="1" x14ac:dyDescent="0.25">
      <c r="A62" s="93">
        <v>4</v>
      </c>
      <c r="B62" s="93"/>
      <c r="C62" s="94"/>
      <c r="D62" s="95" t="s">
        <v>21</v>
      </c>
      <c r="E62" s="96">
        <f>+E63+E64</f>
        <v>800</v>
      </c>
      <c r="F62" s="96">
        <f t="shared" ref="F62:G62" si="22">+F63+F64</f>
        <v>-800</v>
      </c>
      <c r="G62" s="96">
        <f t="shared" si="22"/>
        <v>0</v>
      </c>
      <c r="H62" s="104"/>
    </row>
    <row r="63" spans="1:8" ht="18.75" customHeight="1" x14ac:dyDescent="0.25">
      <c r="A63" s="97"/>
      <c r="B63" s="97">
        <v>41</v>
      </c>
      <c r="C63" s="94"/>
      <c r="D63" s="100" t="s">
        <v>11</v>
      </c>
      <c r="E63" s="101">
        <v>0</v>
      </c>
      <c r="F63" s="101">
        <v>0</v>
      </c>
      <c r="G63" s="101">
        <v>0</v>
      </c>
      <c r="H63" s="104"/>
    </row>
    <row r="64" spans="1:8" ht="18.75" customHeight="1" x14ac:dyDescent="0.25">
      <c r="A64" s="94"/>
      <c r="B64" s="97">
        <v>42</v>
      </c>
      <c r="C64" s="99"/>
      <c r="D64" s="100" t="s">
        <v>12</v>
      </c>
      <c r="E64" s="101">
        <v>800</v>
      </c>
      <c r="F64" s="101">
        <v>-800</v>
      </c>
      <c r="G64" s="101">
        <v>0</v>
      </c>
      <c r="H64" s="104"/>
    </row>
    <row r="65" spans="1:8" ht="42.75" customHeight="1" x14ac:dyDescent="0.25">
      <c r="A65" s="187" t="s">
        <v>133</v>
      </c>
      <c r="B65" s="188"/>
      <c r="C65" s="189"/>
      <c r="D65" s="90" t="s">
        <v>134</v>
      </c>
      <c r="E65" s="170">
        <f>+E66</f>
        <v>9500</v>
      </c>
      <c r="F65" s="170">
        <f t="shared" ref="F65" si="23">+F66</f>
        <v>0</v>
      </c>
      <c r="G65" s="170">
        <f t="shared" ref="G65" si="24">+G66</f>
        <v>9500</v>
      </c>
      <c r="H65" s="104"/>
    </row>
    <row r="66" spans="1:8" s="86" customFormat="1" ht="21.75" customHeight="1" x14ac:dyDescent="0.25">
      <c r="A66" s="92"/>
      <c r="B66" s="92"/>
      <c r="C66" s="114" t="s">
        <v>44</v>
      </c>
      <c r="D66" s="158" t="s">
        <v>20</v>
      </c>
      <c r="E66" s="103">
        <f>+E67</f>
        <v>9500</v>
      </c>
      <c r="F66" s="103">
        <f t="shared" ref="F66:G66" si="25">+F67</f>
        <v>0</v>
      </c>
      <c r="G66" s="103">
        <f t="shared" si="25"/>
        <v>9500</v>
      </c>
      <c r="H66" s="104"/>
    </row>
    <row r="67" spans="1:8" s="86" customFormat="1" ht="18.75" customHeight="1" x14ac:dyDescent="0.25">
      <c r="A67" s="93">
        <v>3</v>
      </c>
      <c r="B67" s="93"/>
      <c r="C67" s="94"/>
      <c r="D67" s="95" t="s">
        <v>18</v>
      </c>
      <c r="E67" s="96">
        <f>+E68+E69</f>
        <v>9500</v>
      </c>
      <c r="F67" s="96">
        <f t="shared" ref="F67:G67" si="26">+F68+F69</f>
        <v>0</v>
      </c>
      <c r="G67" s="96">
        <f t="shared" si="26"/>
        <v>9500</v>
      </c>
      <c r="H67" s="104"/>
    </row>
    <row r="68" spans="1:8" ht="18.75" customHeight="1" x14ac:dyDescent="0.25">
      <c r="A68" s="97"/>
      <c r="B68" s="97">
        <v>31</v>
      </c>
      <c r="C68" s="94"/>
      <c r="D68" s="100" t="s">
        <v>6</v>
      </c>
      <c r="E68" s="101">
        <v>2400</v>
      </c>
      <c r="F68" s="101">
        <v>0</v>
      </c>
      <c r="G68" s="101">
        <v>2400</v>
      </c>
      <c r="H68" s="104"/>
    </row>
    <row r="69" spans="1:8" ht="18.75" customHeight="1" x14ac:dyDescent="0.25">
      <c r="A69" s="97"/>
      <c r="B69" s="97">
        <v>32</v>
      </c>
      <c r="C69" s="99"/>
      <c r="D69" s="100" t="s">
        <v>7</v>
      </c>
      <c r="E69" s="101">
        <v>7100</v>
      </c>
      <c r="F69" s="101">
        <v>0</v>
      </c>
      <c r="G69" s="101">
        <v>7100</v>
      </c>
      <c r="H69" s="104"/>
    </row>
    <row r="70" spans="1:8" ht="42.75" customHeight="1" x14ac:dyDescent="0.25">
      <c r="A70" s="187" t="s">
        <v>135</v>
      </c>
      <c r="B70" s="188"/>
      <c r="C70" s="189"/>
      <c r="D70" s="90" t="s">
        <v>52</v>
      </c>
      <c r="E70" s="170">
        <f>+E71</f>
        <v>5500</v>
      </c>
      <c r="F70" s="170">
        <f t="shared" ref="F70" si="27">+F71</f>
        <v>0</v>
      </c>
      <c r="G70" s="170">
        <f t="shared" ref="G70" si="28">+G71</f>
        <v>5500</v>
      </c>
      <c r="H70" s="104"/>
    </row>
    <row r="71" spans="1:8" s="86" customFormat="1" ht="21.75" customHeight="1" x14ac:dyDescent="0.25">
      <c r="A71" s="92"/>
      <c r="B71" s="92"/>
      <c r="C71" s="114" t="s">
        <v>47</v>
      </c>
      <c r="D71" s="158" t="s">
        <v>20</v>
      </c>
      <c r="E71" s="103">
        <f>+E72</f>
        <v>5500</v>
      </c>
      <c r="F71" s="103">
        <f t="shared" ref="F71:G71" si="29">+F72</f>
        <v>0</v>
      </c>
      <c r="G71" s="103">
        <f t="shared" si="29"/>
        <v>5500</v>
      </c>
      <c r="H71" s="104"/>
    </row>
    <row r="72" spans="1:8" ht="18.75" customHeight="1" x14ac:dyDescent="0.25">
      <c r="A72" s="93">
        <v>3</v>
      </c>
      <c r="B72" s="93"/>
      <c r="C72" s="94"/>
      <c r="D72" s="95" t="s">
        <v>18</v>
      </c>
      <c r="E72" s="96">
        <f>+E73+E74</f>
        <v>5500</v>
      </c>
      <c r="F72" s="96">
        <f>+F73+F74</f>
        <v>0</v>
      </c>
      <c r="G72" s="96">
        <f>+G73+G74</f>
        <v>5500</v>
      </c>
      <c r="H72" s="104"/>
    </row>
    <row r="73" spans="1:8" ht="18.75" customHeight="1" x14ac:dyDescent="0.25">
      <c r="A73" s="97"/>
      <c r="B73" s="97">
        <v>31</v>
      </c>
      <c r="C73" s="99"/>
      <c r="D73" s="100" t="s">
        <v>6</v>
      </c>
      <c r="E73" s="101">
        <v>3370</v>
      </c>
      <c r="F73" s="101">
        <v>0</v>
      </c>
      <c r="G73" s="101">
        <v>3370</v>
      </c>
      <c r="H73" s="104"/>
    </row>
    <row r="74" spans="1:8" ht="18.75" customHeight="1" x14ac:dyDescent="0.25">
      <c r="A74" s="97"/>
      <c r="B74" s="97">
        <v>32</v>
      </c>
      <c r="C74" s="99"/>
      <c r="D74" s="108" t="s">
        <v>7</v>
      </c>
      <c r="E74" s="101">
        <v>2130</v>
      </c>
      <c r="F74" s="101">
        <v>0</v>
      </c>
      <c r="G74" s="101">
        <v>2130</v>
      </c>
      <c r="H74" s="104"/>
    </row>
    <row r="75" spans="1:8" ht="42.75" customHeight="1" x14ac:dyDescent="0.25">
      <c r="A75" s="187" t="s">
        <v>118</v>
      </c>
      <c r="B75" s="188"/>
      <c r="C75" s="189"/>
      <c r="D75" s="90" t="s">
        <v>122</v>
      </c>
      <c r="E75" s="170">
        <f>+E76</f>
        <v>39000</v>
      </c>
      <c r="F75" s="170">
        <f t="shared" ref="F75" si="30">+F76</f>
        <v>0</v>
      </c>
      <c r="G75" s="170">
        <f t="shared" ref="G75" si="31">+G76</f>
        <v>39000</v>
      </c>
      <c r="H75" s="104"/>
    </row>
    <row r="76" spans="1:8" s="86" customFormat="1" ht="21.75" customHeight="1" x14ac:dyDescent="0.25">
      <c r="A76" s="160"/>
      <c r="B76" s="160"/>
      <c r="C76" s="161" t="s">
        <v>42</v>
      </c>
      <c r="D76" s="162" t="s">
        <v>39</v>
      </c>
      <c r="E76" s="103">
        <f>+E77</f>
        <v>39000</v>
      </c>
      <c r="F76" s="103">
        <f t="shared" ref="F76:G76" si="32">+F77</f>
        <v>0</v>
      </c>
      <c r="G76" s="103">
        <f t="shared" si="32"/>
        <v>39000</v>
      </c>
      <c r="H76" s="104"/>
    </row>
    <row r="77" spans="1:8" ht="18.75" customHeight="1" x14ac:dyDescent="0.25">
      <c r="A77" s="93">
        <v>3</v>
      </c>
      <c r="B77" s="93"/>
      <c r="C77" s="94"/>
      <c r="D77" s="95" t="s">
        <v>18</v>
      </c>
      <c r="E77" s="96">
        <f>+E78+E79</f>
        <v>39000</v>
      </c>
      <c r="F77" s="96">
        <f>+F78+F79</f>
        <v>0</v>
      </c>
      <c r="G77" s="96">
        <f>+G78+G79</f>
        <v>39000</v>
      </c>
      <c r="H77" s="104"/>
    </row>
    <row r="78" spans="1:8" ht="18.75" customHeight="1" x14ac:dyDescent="0.25">
      <c r="A78" s="107"/>
      <c r="B78" s="107">
        <v>31</v>
      </c>
      <c r="C78" s="110"/>
      <c r="D78" s="159" t="s">
        <v>6</v>
      </c>
      <c r="E78" s="101">
        <v>39000</v>
      </c>
      <c r="F78" s="101">
        <v>-300</v>
      </c>
      <c r="G78" s="101">
        <v>38700</v>
      </c>
      <c r="H78" s="104"/>
    </row>
    <row r="79" spans="1:8" ht="18.75" customHeight="1" x14ac:dyDescent="0.25">
      <c r="A79" s="107"/>
      <c r="B79" s="107">
        <v>32</v>
      </c>
      <c r="C79" s="110"/>
      <c r="D79" s="159" t="s">
        <v>7</v>
      </c>
      <c r="E79" s="101">
        <v>0</v>
      </c>
      <c r="F79" s="101">
        <v>300</v>
      </c>
      <c r="G79" s="101">
        <v>300</v>
      </c>
      <c r="H79" s="104"/>
    </row>
    <row r="80" spans="1:8" ht="27.75" hidden="1" customHeight="1" x14ac:dyDescent="0.25">
      <c r="A80" s="88"/>
      <c r="B80" s="88"/>
      <c r="C80" s="89"/>
      <c r="D80" s="90" t="s">
        <v>85</v>
      </c>
      <c r="E80" s="91"/>
      <c r="F80" s="91"/>
      <c r="G80" s="91"/>
      <c r="H80" s="104"/>
    </row>
    <row r="81" spans="1:8" ht="30" hidden="1" customHeight="1" x14ac:dyDescent="0.25">
      <c r="A81" s="92"/>
      <c r="B81" s="92"/>
      <c r="C81" s="161" t="s">
        <v>42</v>
      </c>
      <c r="D81" s="162" t="s">
        <v>39</v>
      </c>
      <c r="E81" s="103">
        <f>+E82</f>
        <v>0</v>
      </c>
      <c r="F81" s="103">
        <f t="shared" ref="F81" si="33">+F82</f>
        <v>0</v>
      </c>
      <c r="G81" s="103">
        <f t="shared" ref="G81" si="34">+G82</f>
        <v>0</v>
      </c>
      <c r="H81" s="104"/>
    </row>
    <row r="82" spans="1:8" ht="21.95" hidden="1" customHeight="1" x14ac:dyDescent="0.25">
      <c r="A82" s="93">
        <v>3</v>
      </c>
      <c r="B82" s="93"/>
      <c r="C82" s="94"/>
      <c r="D82" s="95" t="s">
        <v>18</v>
      </c>
      <c r="E82" s="96">
        <f>+E83+E84</f>
        <v>0</v>
      </c>
      <c r="F82" s="96">
        <f>+F83+F84</f>
        <v>0</v>
      </c>
      <c r="G82" s="96">
        <f>+G83+G84</f>
        <v>0</v>
      </c>
      <c r="H82" s="104"/>
    </row>
    <row r="83" spans="1:8" ht="21.95" hidden="1" customHeight="1" x14ac:dyDescent="0.25">
      <c r="A83" s="106"/>
      <c r="B83" s="106">
        <v>31</v>
      </c>
      <c r="C83" s="110"/>
      <c r="D83" s="105" t="s">
        <v>6</v>
      </c>
      <c r="E83" s="96"/>
      <c r="F83" s="96"/>
      <c r="G83" s="96">
        <v>0</v>
      </c>
      <c r="H83" s="104"/>
    </row>
    <row r="84" spans="1:8" ht="20.100000000000001" hidden="1" customHeight="1" x14ac:dyDescent="0.25">
      <c r="A84" s="106"/>
      <c r="B84" s="106">
        <v>32</v>
      </c>
      <c r="C84" s="110"/>
      <c r="D84" s="105" t="s">
        <v>7</v>
      </c>
      <c r="E84" s="96"/>
      <c r="F84" s="96"/>
      <c r="G84" s="96">
        <v>0</v>
      </c>
      <c r="H84" s="104"/>
    </row>
    <row r="85" spans="1:8" ht="29.25" hidden="1" customHeight="1" x14ac:dyDescent="0.25">
      <c r="A85" s="97"/>
      <c r="B85" s="97">
        <v>37</v>
      </c>
      <c r="C85" s="99"/>
      <c r="D85" s="100" t="s">
        <v>9</v>
      </c>
      <c r="E85" s="101">
        <v>0</v>
      </c>
      <c r="F85" s="101">
        <v>0</v>
      </c>
      <c r="G85" s="101">
        <v>0</v>
      </c>
      <c r="H85" s="104"/>
    </row>
    <row r="86" spans="1:8" ht="20.100000000000001" hidden="1" customHeight="1" x14ac:dyDescent="0.25">
      <c r="A86" s="97"/>
      <c r="B86" s="97">
        <v>38</v>
      </c>
      <c r="C86" s="99"/>
      <c r="D86" s="108" t="s">
        <v>10</v>
      </c>
      <c r="E86" s="101">
        <v>0</v>
      </c>
      <c r="F86" s="101">
        <v>0</v>
      </c>
      <c r="G86" s="101">
        <v>0</v>
      </c>
      <c r="H86" s="104"/>
    </row>
    <row r="87" spans="1:8" ht="28.5" hidden="1" customHeight="1" x14ac:dyDescent="0.25">
      <c r="A87" s="88"/>
      <c r="B87" s="88"/>
      <c r="C87" s="89"/>
      <c r="D87" s="90" t="s">
        <v>23</v>
      </c>
      <c r="E87" s="91"/>
      <c r="F87" s="91"/>
      <c r="G87" s="91"/>
      <c r="H87" s="104"/>
    </row>
    <row r="88" spans="1:8" s="86" customFormat="1" ht="30" hidden="1" customHeight="1" x14ac:dyDescent="0.25">
      <c r="A88" s="92"/>
      <c r="B88" s="92"/>
      <c r="C88" s="114" t="s">
        <v>44</v>
      </c>
      <c r="D88" s="158" t="s">
        <v>20</v>
      </c>
      <c r="E88" s="103"/>
      <c r="F88" s="103"/>
      <c r="G88" s="103"/>
      <c r="H88" s="104"/>
    </row>
    <row r="89" spans="1:8" s="86" customFormat="1" ht="30" hidden="1" x14ac:dyDescent="0.25">
      <c r="A89" s="93">
        <v>4</v>
      </c>
      <c r="B89" s="93"/>
      <c r="C89" s="94"/>
      <c r="D89" s="95" t="s">
        <v>21</v>
      </c>
      <c r="E89" s="96"/>
      <c r="F89" s="96"/>
      <c r="G89" s="96">
        <v>0</v>
      </c>
      <c r="H89" s="104"/>
    </row>
    <row r="90" spans="1:8" ht="28.5" hidden="1" customHeight="1" x14ac:dyDescent="0.25">
      <c r="A90" s="97"/>
      <c r="B90" s="97">
        <v>41</v>
      </c>
      <c r="C90" s="94"/>
      <c r="D90" s="100" t="s">
        <v>11</v>
      </c>
      <c r="E90" s="101"/>
      <c r="F90" s="101"/>
      <c r="G90" s="101"/>
      <c r="H90" s="104"/>
    </row>
    <row r="91" spans="1:8" ht="28.5" hidden="1" customHeight="1" x14ac:dyDescent="0.25">
      <c r="A91" s="97"/>
      <c r="B91" s="97">
        <v>42</v>
      </c>
      <c r="C91" s="99"/>
      <c r="D91" s="100" t="s">
        <v>12</v>
      </c>
      <c r="E91" s="101"/>
      <c r="F91" s="101"/>
      <c r="G91" s="101">
        <v>0</v>
      </c>
      <c r="H91" s="104"/>
    </row>
    <row r="92" spans="1:8" ht="21.95" hidden="1" customHeight="1" x14ac:dyDescent="0.25">
      <c r="A92" s="97"/>
      <c r="B92" s="97">
        <v>34</v>
      </c>
      <c r="C92" s="99"/>
      <c r="D92" s="108" t="s">
        <v>8</v>
      </c>
      <c r="E92" s="101">
        <v>0</v>
      </c>
      <c r="F92" s="111">
        <v>0</v>
      </c>
      <c r="G92" s="101">
        <v>0</v>
      </c>
      <c r="H92" s="104"/>
    </row>
    <row r="93" spans="1:8" ht="20.100000000000001" hidden="1" customHeight="1" x14ac:dyDescent="0.25">
      <c r="A93" s="97"/>
      <c r="B93" s="97">
        <v>38</v>
      </c>
      <c r="C93" s="99"/>
      <c r="D93" s="100" t="s">
        <v>10</v>
      </c>
      <c r="E93" s="101">
        <v>0</v>
      </c>
      <c r="F93" s="111">
        <v>0</v>
      </c>
      <c r="G93" s="101">
        <v>0</v>
      </c>
      <c r="H93" s="104"/>
    </row>
    <row r="94" spans="1:8" ht="30" hidden="1" x14ac:dyDescent="0.25">
      <c r="A94" s="88"/>
      <c r="B94" s="88"/>
      <c r="C94" s="89"/>
      <c r="D94" s="90" t="s">
        <v>24</v>
      </c>
      <c r="E94" s="91"/>
      <c r="F94" s="91"/>
      <c r="G94" s="91"/>
      <c r="H94" s="104"/>
    </row>
    <row r="95" spans="1:8" s="86" customFormat="1" ht="30" hidden="1" customHeight="1" x14ac:dyDescent="0.25">
      <c r="A95" s="92"/>
      <c r="B95" s="92"/>
      <c r="C95" s="114" t="s">
        <v>44</v>
      </c>
      <c r="D95" s="158" t="s">
        <v>20</v>
      </c>
      <c r="E95" s="103"/>
      <c r="F95" s="103"/>
      <c r="G95" s="103"/>
      <c r="H95" s="104"/>
    </row>
    <row r="96" spans="1:8" s="86" customFormat="1" ht="30" hidden="1" x14ac:dyDescent="0.25">
      <c r="A96" s="93">
        <v>4</v>
      </c>
      <c r="B96" s="93"/>
      <c r="C96" s="94"/>
      <c r="D96" s="95" t="s">
        <v>21</v>
      </c>
      <c r="E96" s="96"/>
      <c r="F96" s="96"/>
      <c r="G96" s="96"/>
      <c r="H96" s="104"/>
    </row>
    <row r="97" spans="1:8" ht="28.5" hidden="1" customHeight="1" x14ac:dyDescent="0.25">
      <c r="A97" s="97"/>
      <c r="B97" s="97">
        <v>41</v>
      </c>
      <c r="C97" s="94"/>
      <c r="D97" s="100" t="s">
        <v>11</v>
      </c>
      <c r="E97" s="101"/>
      <c r="F97" s="101"/>
      <c r="G97" s="101"/>
      <c r="H97" s="104"/>
    </row>
    <row r="98" spans="1:8" ht="28.5" hidden="1" x14ac:dyDescent="0.25">
      <c r="A98" s="97"/>
      <c r="B98" s="97">
        <v>42</v>
      </c>
      <c r="C98" s="94"/>
      <c r="D98" s="100" t="s">
        <v>12</v>
      </c>
      <c r="E98" s="101"/>
      <c r="F98" s="101"/>
      <c r="G98" s="101"/>
      <c r="H98" s="104"/>
    </row>
    <row r="99" spans="1:8" ht="42.75" customHeight="1" x14ac:dyDescent="0.25">
      <c r="A99" s="187" t="s">
        <v>136</v>
      </c>
      <c r="B99" s="188"/>
      <c r="C99" s="189"/>
      <c r="D99" s="90" t="s">
        <v>137</v>
      </c>
      <c r="E99" s="170">
        <f>+E100</f>
        <v>40000</v>
      </c>
      <c r="F99" s="170">
        <f t="shared" ref="F99" si="35">+F100</f>
        <v>0</v>
      </c>
      <c r="G99" s="170">
        <f t="shared" ref="G99" si="36">+G100</f>
        <v>40000</v>
      </c>
      <c r="H99" s="104"/>
    </row>
    <row r="100" spans="1:8" s="86" customFormat="1" ht="21.75" customHeight="1" x14ac:dyDescent="0.25">
      <c r="A100" s="92"/>
      <c r="B100" s="92"/>
      <c r="C100" s="114" t="s">
        <v>47</v>
      </c>
      <c r="D100" s="158" t="s">
        <v>26</v>
      </c>
      <c r="E100" s="103">
        <f>+E101</f>
        <v>40000</v>
      </c>
      <c r="F100" s="103">
        <f t="shared" ref="F100:G100" si="37">+F101</f>
        <v>0</v>
      </c>
      <c r="G100" s="103">
        <f t="shared" si="37"/>
        <v>40000</v>
      </c>
      <c r="H100" s="104"/>
    </row>
    <row r="101" spans="1:8" s="86" customFormat="1" ht="18.75" customHeight="1" x14ac:dyDescent="0.25">
      <c r="A101" s="93">
        <v>3</v>
      </c>
      <c r="B101" s="93"/>
      <c r="C101" s="94"/>
      <c r="D101" s="95" t="s">
        <v>18</v>
      </c>
      <c r="E101" s="96">
        <f>+E102+E103</f>
        <v>40000</v>
      </c>
      <c r="F101" s="96">
        <f>+F102+F103</f>
        <v>0</v>
      </c>
      <c r="G101" s="96">
        <f>+G102+G103</f>
        <v>40000</v>
      </c>
      <c r="H101" s="104"/>
    </row>
    <row r="102" spans="1:8" ht="18.75" customHeight="1" x14ac:dyDescent="0.25">
      <c r="A102" s="97"/>
      <c r="B102" s="97">
        <v>31</v>
      </c>
      <c r="C102" s="94"/>
      <c r="D102" s="100" t="s">
        <v>6</v>
      </c>
      <c r="E102" s="101">
        <v>19000</v>
      </c>
      <c r="F102" s="101">
        <v>0</v>
      </c>
      <c r="G102" s="101">
        <v>19000</v>
      </c>
      <c r="H102" s="104"/>
    </row>
    <row r="103" spans="1:8" ht="18.75" customHeight="1" x14ac:dyDescent="0.25">
      <c r="A103" s="97"/>
      <c r="B103" s="97">
        <v>32</v>
      </c>
      <c r="C103" s="99"/>
      <c r="D103" s="100" t="s">
        <v>7</v>
      </c>
      <c r="E103" s="101">
        <v>21000</v>
      </c>
      <c r="F103" s="101">
        <v>0</v>
      </c>
      <c r="G103" s="101">
        <v>21000</v>
      </c>
      <c r="H103" s="104"/>
    </row>
    <row r="104" spans="1:8" s="113" customFormat="1" ht="30" hidden="1" x14ac:dyDescent="0.25">
      <c r="A104" s="88"/>
      <c r="B104" s="88"/>
      <c r="C104" s="89"/>
      <c r="D104" s="90" t="s">
        <v>43</v>
      </c>
      <c r="E104" s="91"/>
      <c r="F104" s="91"/>
      <c r="G104" s="91"/>
      <c r="H104" s="104"/>
    </row>
    <row r="105" spans="1:8" s="86" customFormat="1" ht="30" hidden="1" customHeight="1" x14ac:dyDescent="0.25">
      <c r="A105" s="92"/>
      <c r="B105" s="92"/>
      <c r="C105" s="114" t="s">
        <v>47</v>
      </c>
      <c r="D105" s="158" t="s">
        <v>20</v>
      </c>
      <c r="E105" s="103">
        <f>+E106</f>
        <v>0</v>
      </c>
      <c r="F105" s="103">
        <f t="shared" ref="F105" si="38">+F106</f>
        <v>0</v>
      </c>
      <c r="G105" s="103">
        <f t="shared" ref="G105" si="39">+G106</f>
        <v>0</v>
      </c>
      <c r="H105" s="104"/>
    </row>
    <row r="106" spans="1:8" s="113" customFormat="1" ht="30" hidden="1" x14ac:dyDescent="0.25">
      <c r="A106" s="93">
        <v>4</v>
      </c>
      <c r="B106" s="93"/>
      <c r="C106" s="94"/>
      <c r="D106" s="95" t="s">
        <v>21</v>
      </c>
      <c r="E106" s="96">
        <f>+E107+E108</f>
        <v>0</v>
      </c>
      <c r="F106" s="96">
        <f>+F107+F108</f>
        <v>0</v>
      </c>
      <c r="G106" s="96">
        <f>+G107+G108</f>
        <v>0</v>
      </c>
      <c r="H106" s="104"/>
    </row>
    <row r="107" spans="1:8" s="113" customFormat="1" ht="28.5" hidden="1" x14ac:dyDescent="0.25">
      <c r="A107" s="97"/>
      <c r="B107" s="97">
        <v>41</v>
      </c>
      <c r="C107" s="94"/>
      <c r="D107" s="100" t="s">
        <v>11</v>
      </c>
      <c r="E107" s="101">
        <v>0</v>
      </c>
      <c r="F107" s="101">
        <v>0</v>
      </c>
      <c r="G107" s="101">
        <v>0</v>
      </c>
      <c r="H107" s="104"/>
    </row>
    <row r="108" spans="1:8" s="113" customFormat="1" ht="27.75" hidden="1" customHeight="1" x14ac:dyDescent="0.25">
      <c r="A108" s="97"/>
      <c r="B108" s="97">
        <v>42</v>
      </c>
      <c r="C108" s="99"/>
      <c r="D108" s="100" t="s">
        <v>12</v>
      </c>
      <c r="E108" s="101">
        <v>0</v>
      </c>
      <c r="F108" s="101">
        <v>0</v>
      </c>
      <c r="G108" s="101">
        <v>0</v>
      </c>
      <c r="H108" s="104"/>
    </row>
    <row r="109" spans="1:8" s="113" customFormat="1" ht="42.75" customHeight="1" x14ac:dyDescent="0.25">
      <c r="A109" s="187" t="s">
        <v>138</v>
      </c>
      <c r="B109" s="188"/>
      <c r="C109" s="189"/>
      <c r="D109" s="90" t="s">
        <v>139</v>
      </c>
      <c r="E109" s="170">
        <f>+E110</f>
        <v>136000</v>
      </c>
      <c r="F109" s="170">
        <f t="shared" ref="F109" si="40">+F110</f>
        <v>0</v>
      </c>
      <c r="G109" s="170">
        <f t="shared" ref="G109" si="41">+G110</f>
        <v>136000</v>
      </c>
      <c r="H109" s="104"/>
    </row>
    <row r="110" spans="1:8" s="86" customFormat="1" ht="21.75" customHeight="1" x14ac:dyDescent="0.25">
      <c r="A110" s="92"/>
      <c r="B110" s="92"/>
      <c r="C110" s="114" t="s">
        <v>51</v>
      </c>
      <c r="D110" s="158" t="s">
        <v>19</v>
      </c>
      <c r="E110" s="103">
        <f>+E111</f>
        <v>136000</v>
      </c>
      <c r="F110" s="103">
        <f t="shared" ref="F110:G110" si="42">+F111</f>
        <v>0</v>
      </c>
      <c r="G110" s="103">
        <f t="shared" si="42"/>
        <v>136000</v>
      </c>
      <c r="H110" s="104"/>
    </row>
    <row r="111" spans="1:8" s="113" customFormat="1" ht="18.75" customHeight="1" x14ac:dyDescent="0.25">
      <c r="A111" s="93">
        <v>3</v>
      </c>
      <c r="B111" s="93"/>
      <c r="C111" s="94"/>
      <c r="D111" s="95" t="s">
        <v>18</v>
      </c>
      <c r="E111" s="96">
        <f>+E112+E113</f>
        <v>136000</v>
      </c>
      <c r="F111" s="96">
        <f>+F112+F113</f>
        <v>0</v>
      </c>
      <c r="G111" s="96">
        <f>+G112+G113</f>
        <v>136000</v>
      </c>
      <c r="H111" s="104"/>
    </row>
    <row r="112" spans="1:8" s="113" customFormat="1" ht="18.75" customHeight="1" x14ac:dyDescent="0.25">
      <c r="A112" s="97"/>
      <c r="B112" s="97">
        <v>31</v>
      </c>
      <c r="C112" s="94"/>
      <c r="D112" s="100" t="s">
        <v>6</v>
      </c>
      <c r="E112" s="111">
        <v>126800</v>
      </c>
      <c r="F112" s="111">
        <v>0</v>
      </c>
      <c r="G112" s="111">
        <v>126800</v>
      </c>
      <c r="H112" s="104"/>
    </row>
    <row r="113" spans="1:8" s="113" customFormat="1" ht="18.75" customHeight="1" x14ac:dyDescent="0.25">
      <c r="A113" s="97"/>
      <c r="B113" s="97">
        <v>32</v>
      </c>
      <c r="C113" s="94"/>
      <c r="D113" s="108" t="s">
        <v>7</v>
      </c>
      <c r="E113" s="101">
        <v>9200</v>
      </c>
      <c r="F113" s="101">
        <v>0</v>
      </c>
      <c r="G113" s="101">
        <v>9200</v>
      </c>
      <c r="H113" s="104"/>
    </row>
    <row r="114" spans="1:8" s="113" customFormat="1" ht="45" hidden="1" x14ac:dyDescent="0.25">
      <c r="A114" s="88"/>
      <c r="B114" s="88"/>
      <c r="C114" s="89"/>
      <c r="D114" s="90" t="s">
        <v>86</v>
      </c>
      <c r="E114" s="91"/>
      <c r="F114" s="91"/>
      <c r="G114" s="91"/>
      <c r="H114" s="104">
        <f t="shared" ref="H114:H118" si="43">+G114-F114-E114</f>
        <v>0</v>
      </c>
    </row>
    <row r="115" spans="1:8" s="86" customFormat="1" ht="30" hidden="1" customHeight="1" x14ac:dyDescent="0.25">
      <c r="A115" s="92"/>
      <c r="B115" s="92"/>
      <c r="C115" s="114" t="s">
        <v>42</v>
      </c>
      <c r="D115" s="158" t="s">
        <v>19</v>
      </c>
      <c r="E115" s="103">
        <f>+E116</f>
        <v>0</v>
      </c>
      <c r="F115" s="103">
        <f t="shared" ref="F115" si="44">+F116</f>
        <v>0</v>
      </c>
      <c r="G115" s="103">
        <f t="shared" ref="G115" si="45">+G116</f>
        <v>0</v>
      </c>
      <c r="H115" s="104">
        <f t="shared" si="43"/>
        <v>0</v>
      </c>
    </row>
    <row r="116" spans="1:8" s="113" customFormat="1" ht="30" hidden="1" x14ac:dyDescent="0.25">
      <c r="A116" s="93">
        <v>4</v>
      </c>
      <c r="B116" s="93"/>
      <c r="C116" s="94"/>
      <c r="D116" s="95" t="s">
        <v>21</v>
      </c>
      <c r="E116" s="96">
        <f>+E117+E118</f>
        <v>0</v>
      </c>
      <c r="F116" s="96">
        <f>+F117+F118</f>
        <v>0</v>
      </c>
      <c r="G116" s="96">
        <f>+G117+G118</f>
        <v>0</v>
      </c>
      <c r="H116" s="104">
        <f t="shared" si="43"/>
        <v>0</v>
      </c>
    </row>
    <row r="117" spans="1:8" s="113" customFormat="1" ht="31.5" hidden="1" customHeight="1" x14ac:dyDescent="0.25">
      <c r="A117" s="97"/>
      <c r="B117" s="97">
        <v>41</v>
      </c>
      <c r="C117" s="94"/>
      <c r="D117" s="100" t="s">
        <v>11</v>
      </c>
      <c r="E117" s="101">
        <v>0</v>
      </c>
      <c r="F117" s="101">
        <v>0</v>
      </c>
      <c r="G117" s="101">
        <v>0</v>
      </c>
      <c r="H117" s="104">
        <f t="shared" si="43"/>
        <v>0</v>
      </c>
    </row>
    <row r="118" spans="1:8" s="113" customFormat="1" ht="26.25" hidden="1" customHeight="1" x14ac:dyDescent="0.25">
      <c r="A118" s="94"/>
      <c r="B118" s="97">
        <v>42</v>
      </c>
      <c r="C118" s="94"/>
      <c r="D118" s="100" t="s">
        <v>12</v>
      </c>
      <c r="E118" s="101">
        <v>0</v>
      </c>
      <c r="F118" s="101">
        <v>0</v>
      </c>
      <c r="G118" s="101">
        <v>0</v>
      </c>
      <c r="H118" s="104">
        <f t="shared" si="43"/>
        <v>0</v>
      </c>
    </row>
    <row r="119" spans="1:8" s="86" customFormat="1" ht="20.100000000000001" customHeight="1" x14ac:dyDescent="0.25">
      <c r="A119" s="116"/>
      <c r="B119" s="116"/>
      <c r="C119" s="117"/>
      <c r="D119" s="118"/>
      <c r="E119" s="119"/>
      <c r="F119" s="120"/>
    </row>
    <row r="120" spans="1:8" s="86" customFormat="1" ht="20.100000000000001" customHeight="1" x14ac:dyDescent="0.25">
      <c r="A120" s="121" t="s">
        <v>113</v>
      </c>
      <c r="B120" s="121"/>
      <c r="C120" s="121"/>
      <c r="D120" s="165"/>
      <c r="E120" s="122"/>
      <c r="F120" s="123"/>
    </row>
    <row r="121" spans="1:8" s="86" customFormat="1" ht="20.100000000000001" customHeight="1" x14ac:dyDescent="0.25">
      <c r="A121" s="124"/>
      <c r="B121" s="124"/>
      <c r="C121" s="124"/>
      <c r="D121" s="122"/>
      <c r="E121" s="78"/>
    </row>
    <row r="122" spans="1:8" s="86" customFormat="1" ht="15.75" customHeight="1" x14ac:dyDescent="0.25">
      <c r="A122" s="183" t="s">
        <v>25</v>
      </c>
      <c r="B122" s="183"/>
      <c r="C122" s="125"/>
      <c r="E122" s="121"/>
      <c r="F122" s="121"/>
      <c r="G122" s="143" t="s">
        <v>35</v>
      </c>
    </row>
    <row r="123" spans="1:8" s="86" customFormat="1" ht="20.25" customHeight="1" x14ac:dyDescent="0.25">
      <c r="A123" s="121" t="s">
        <v>34</v>
      </c>
      <c r="B123" s="121"/>
      <c r="C123" s="121"/>
      <c r="E123" s="121"/>
      <c r="F123" s="121"/>
      <c r="G123" s="143" t="s">
        <v>41</v>
      </c>
    </row>
    <row r="124" spans="1:8" s="86" customFormat="1" ht="20.25" customHeight="1" x14ac:dyDescent="0.25">
      <c r="A124" s="126"/>
      <c r="B124" s="126"/>
      <c r="C124" s="126"/>
      <c r="D124" s="129"/>
      <c r="E124" s="130"/>
      <c r="F124" s="130"/>
      <c r="G124" s="129" t="s">
        <v>40</v>
      </c>
    </row>
    <row r="125" spans="1:8" s="86" customFormat="1" ht="20.25" customHeight="1" x14ac:dyDescent="0.25">
      <c r="A125" s="127"/>
      <c r="B125" s="127"/>
      <c r="C125" s="128"/>
      <c r="D125" s="81"/>
      <c r="E125" s="80"/>
      <c r="F125" s="80"/>
      <c r="G125" s="80"/>
    </row>
    <row r="126" spans="1:8" x14ac:dyDescent="0.25">
      <c r="D126" s="81"/>
      <c r="E126" s="80"/>
      <c r="F126" s="80"/>
    </row>
    <row r="127" spans="1:8" x14ac:dyDescent="0.25">
      <c r="D127" s="81"/>
      <c r="E127" s="80"/>
      <c r="F127" s="80"/>
    </row>
  </sheetData>
  <mergeCells count="15">
    <mergeCell ref="A2:G2"/>
    <mergeCell ref="A4:G4"/>
    <mergeCell ref="A122:B122"/>
    <mergeCell ref="A14:C14"/>
    <mergeCell ref="A32:C32"/>
    <mergeCell ref="A75:C75"/>
    <mergeCell ref="A8:C8"/>
    <mergeCell ref="A50:C50"/>
    <mergeCell ref="A55:C55"/>
    <mergeCell ref="A9:C9"/>
    <mergeCell ref="A60:C60"/>
    <mergeCell ref="A65:C65"/>
    <mergeCell ref="A70:C70"/>
    <mergeCell ref="A99:C99"/>
    <mergeCell ref="A109:C109"/>
  </mergeCells>
  <dataValidations count="1">
    <dataValidation type="whole" allowBlank="1" showErrorMessage="1" errorTitle="Neispravan unos" error="Unijeti cijelobrojnu vrijednost" promptTitle="Upozorenje !" prompt="Unešena je nedozvoljena vrijednost u polje" sqref="A125 C29:C31 C77:C79 C105 C113 C15:C17 C21:C24 C71 C82:C84 C98 C100 A119:C119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Račun prihoda i rashoda </vt:lpstr>
      <vt:lpstr>Rashodi i prihodi prema izvoru</vt:lpstr>
      <vt:lpstr>Rashodi prema funkcijskoj k </vt:lpstr>
      <vt:lpstr>Račun financiranja</vt:lpstr>
      <vt:lpstr>Račun financiranja prema izvoru</vt:lpstr>
      <vt:lpstr>Preneseni višak-manjak</vt:lpstr>
      <vt:lpstr>Programska klasifikacija</vt:lpstr>
      <vt:lpstr>'Programska klasifikacija'!Podrucje_ispisa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2024-07-22T06:27:24Z</cp:lastPrinted>
  <dcterms:created xsi:type="dcterms:W3CDTF">2016-10-10T06:04:15Z</dcterms:created>
  <dcterms:modified xsi:type="dcterms:W3CDTF">2024-07-24T07:13:50Z</dcterms:modified>
</cp:coreProperties>
</file>