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10" tabRatio="836"/>
  </bookViews>
  <sheets>
    <sheet name="OPĆI DIO 2021-2022-2023" sheetId="6" r:id="rId1"/>
    <sheet name=" PLAN PRIHODA 2021 " sheetId="990" r:id="rId2"/>
    <sheet name="Grafikon983" sheetId="989" state="hidden" r:id="rId3"/>
    <sheet name=" PLAN PRIHODA 2022-2023" sheetId="991" r:id="rId4"/>
    <sheet name="PLAN RASHODA 2021-2022-2023" sheetId="3" r:id="rId5"/>
    <sheet name="POSEBNI DIO 2021-2022-2023" sheetId="4" r:id="rId6"/>
  </sheets>
  <externalReferences>
    <externalReference r:id="rId7"/>
  </externalReferences>
  <definedNames>
    <definedName name="_xlnm._FilterDatabase" localSheetId="1" hidden="1">' PLAN PRIHODA 2021 '!$F$2:$F$69</definedName>
    <definedName name="_xlnm._FilterDatabase" localSheetId="3" hidden="1">' PLAN PRIHODA 2022-2023'!$F$2:$F$3</definedName>
    <definedName name="_xlnm._FilterDatabase" localSheetId="5" hidden="1">'POSEBNI DIO 2021-2022-2023'!$F$1:$F$1194</definedName>
    <definedName name="_xlnm.Print_Area" localSheetId="1">' PLAN PRIHODA 2021 '!$A$2:$S$69</definedName>
    <definedName name="_xlnm.Print_Area" localSheetId="3">' PLAN PRIHODA 2022-2023'!$A$2:$S$136</definedName>
    <definedName name="_xlnm.Print_Area" localSheetId="0">'OPĆI DIO 2021-2022-2023'!$A$1:$E$22</definedName>
    <definedName name="_xlnm.Print_Area" localSheetId="4">'PLAN RASHODA 2021-2022-2023'!$A$1:$J$254</definedName>
    <definedName name="_xlnm.Print_Area" localSheetId="5">'POSEBNI DIO 2021-2022-2023'!$A$1:$K$1161</definedName>
    <definedName name="Z_26DD1F01_CF8A_43D9_9DB0_797700BC8490_.wvu.Cols" localSheetId="0" hidden="1">'OPĆI DIO 2021-2022-2023'!#REF!</definedName>
    <definedName name="Z_26DD1F01_CF8A_43D9_9DB0_797700BC8490_.wvu.Cols" localSheetId="4" hidden="1">'PLAN RASHODA 2021-2022-2023'!#REF!,'PLAN RASHODA 2021-2022-2023'!#REF!</definedName>
    <definedName name="Z_26DD1F01_CF8A_43D9_9DB0_797700BC8490_.wvu.Cols" localSheetId="5" hidden="1">'POSEBNI DIO 2021-2022-2023'!#REF!</definedName>
    <definedName name="Z_26DD1F01_CF8A_43D9_9DB0_797700BC8490_.wvu.FilterData" localSheetId="5" hidden="1">'POSEBNI DIO 2021-2022-2023'!$C$1:$C$1194</definedName>
    <definedName name="Z_26DD1F01_CF8A_43D9_9DB0_797700BC8490_.wvu.PrintArea" localSheetId="4" hidden="1">'PLAN RASHODA 2021-2022-2023'!$A$1:$J$257</definedName>
    <definedName name="Z_26DD1F01_CF8A_43D9_9DB0_797700BC8490_.wvu.PrintArea" localSheetId="5" hidden="1">'POSEBNI DIO 2021-2022-2023'!$A$1:$K$1182</definedName>
    <definedName name="Z_CFC6D6B8_215D_4280_8C77_EE993EC512F9_.wvu.Cols" localSheetId="0" hidden="1">'OPĆI DIO 2021-2022-2023'!#REF!</definedName>
    <definedName name="Z_CFC6D6B8_215D_4280_8C77_EE993EC512F9_.wvu.Cols" localSheetId="4" hidden="1">'PLAN RASHODA 2021-2022-2023'!#REF!,'PLAN RASHODA 2021-2022-2023'!#REF!</definedName>
    <definedName name="Z_CFC6D6B8_215D_4280_8C77_EE993EC512F9_.wvu.Cols" localSheetId="5" hidden="1">'POSEBNI DIO 2021-2022-2023'!#REF!</definedName>
    <definedName name="Z_CFC6D6B8_215D_4280_8C77_EE993EC512F9_.wvu.FilterData" localSheetId="5" hidden="1">'POSEBNI DIO 2021-2022-2023'!$C$1:$C$1194</definedName>
    <definedName name="Z_CFC6D6B8_215D_4280_8C77_EE993EC512F9_.wvu.PrintArea" localSheetId="4" hidden="1">'PLAN RASHODA 2021-2022-2023'!$A$1:$J$257</definedName>
    <definedName name="Z_CFC6D6B8_215D_4280_8C77_EE993EC512F9_.wvu.PrintArea" localSheetId="5" hidden="1">'POSEBNI DIO 2021-2022-2023'!$A$1:$K$1162</definedName>
    <definedName name="Z_CFC6D6B8_215D_4280_8C77_EE993EC512F9_.wvu.Rows" localSheetId="5" hidden="1">'POSEBNI DIO 2021-2022-2023'!$13:$15,'POSEBNI DIO 2021-2022-2023'!$25:$28,'POSEBNI DIO 2021-2022-2023'!$44:$52,'POSEBNI DIO 2021-2022-2023'!$58:$63,'POSEBNI DIO 2021-2022-2023'!$69:$76,'POSEBNI DIO 2021-2022-2023'!$82:$100,'POSEBNI DIO 2021-2022-2023'!$105:$106,'POSEBNI DIO 2021-2022-2023'!$109:$116,'POSEBNI DIO 2021-2022-2023'!$118:$121,'POSEBNI DIO 2021-2022-2023'!$123:$123,'POSEBNI DIO 2021-2022-2023'!$125:$142,'POSEBNI DIO 2021-2022-2023'!$146:$194,'POSEBNI DIO 2021-2022-2023'!$363:$364,'POSEBNI DIO 2021-2022-2023'!$394:$397,'POSEBNI DIO 2021-2022-2023'!#REF!,'POSEBNI DIO 2021-2022-2023'!#REF!,'POSEBNI DIO 2021-2022-2023'!#REF!,'POSEBNI DIO 2021-2022-2023'!$432:$436,'POSEBNI DIO 2021-2022-2023'!#REF!,'POSEBNI DIO 2021-2022-2023'!$502:$504,'POSEBNI DIO 2021-2022-2023'!$510:$517,'POSEBNI DIO 2021-2022-2023'!$524:$525,'POSEBNI DIO 2021-2022-2023'!$531:$539,'POSEBNI DIO 2021-2022-2023'!$543:$550,'POSEBNI DIO 2021-2022-2023'!#REF!,'POSEBNI DIO 2021-2022-2023'!$569:$570,'POSEBNI DIO 2021-2022-2023'!$578:$582,'POSEBNI DIO 2021-2022-2023'!$587:$590,'POSEBNI DIO 2021-2022-2023'!$593:$607,'POSEBNI DIO 2021-2022-2023'!$616:$618,'POSEBNI DIO 2021-2022-2023'!$622:$633,'POSEBNI DIO 2021-2022-2023'!$638:$642,'POSEBNI DIO 2021-2022-2023'!$648:$651,'POSEBNI DIO 2021-2022-2023'!$657:$664,'POSEBNI DIO 2021-2022-2023'!$693:$698,'POSEBNI DIO 2021-2022-2023'!$716:$719,'POSEBNI DIO 2021-2022-2023'!$724:$727,'POSEBNI DIO 2021-2022-2023'!$730:$741,'POSEBNI DIO 2021-2022-2023'!$745:$749,'POSEBNI DIO 2021-2022-2023'!$755:$780,'POSEBNI DIO 2021-2022-2023'!$795:$806,'POSEBNI DIO 2021-2022-2023'!$811:$815,'POSEBNI DIO 2021-2022-2023'!$821:$831,'POSEBNI DIO 2021-2022-2023'!$835:$837,'POSEBNI DIO 2021-2022-2023'!$843:$844,'POSEBNI DIO 2021-2022-2023'!$860:$861,'POSEBNI DIO 2021-2022-2023'!$866:$871,'POSEBNI DIO 2021-2022-2023'!$883:$887,'POSEBNI DIO 2021-2022-2023'!$891:$895,'POSEBNI DIO 2021-2022-2023'!$900:$903,'POSEBNI DIO 2021-2022-2023'!$907:$910,'POSEBNI DIO 2021-2022-2023'!$912:$931,'POSEBNI DIO 2021-2022-2023'!#REF!,'POSEBNI DIO 2021-2022-2023'!$957:$962,'POSEBNI DIO 2021-2022-2023'!$966:$968,'POSEBNI DIO 2021-2022-2023'!$974:$975,'POSEBNI DIO 2021-2022-2023'!$997:$1002,'POSEBNI DIO 2021-2022-2023'!$1008:$1010,'POSEBNI DIO 2021-2022-2023'!$1014:$1015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4" i="4" l="1"/>
  <c r="D8" i="6" l="1"/>
  <c r="C8" i="6"/>
  <c r="H86" i="3" l="1"/>
  <c r="I311" i="4"/>
  <c r="I309" i="4"/>
  <c r="I379" i="4"/>
  <c r="I317" i="4"/>
  <c r="I466" i="4" l="1"/>
  <c r="I238" i="4" l="1"/>
  <c r="I245" i="4"/>
  <c r="I263" i="4"/>
  <c r="I404" i="4" l="1"/>
  <c r="K311" i="4" l="1"/>
  <c r="K317" i="4" l="1"/>
  <c r="I356" i="4"/>
  <c r="I285" i="4"/>
  <c r="I79" i="4" l="1"/>
  <c r="I81" i="4"/>
  <c r="I30" i="4" l="1"/>
  <c r="I24" i="4"/>
  <c r="K847" i="4"/>
  <c r="J297" i="4"/>
  <c r="I385" i="4" l="1"/>
  <c r="I316" i="4"/>
  <c r="I315" i="4"/>
  <c r="I344" i="4" l="1"/>
  <c r="I297" i="4" l="1"/>
  <c r="I298" i="4"/>
  <c r="K29" i="4" l="1"/>
  <c r="J29" i="4"/>
  <c r="I29" i="4"/>
  <c r="K74" i="991" l="1"/>
  <c r="J39" i="991"/>
  <c r="J64" i="991" s="1"/>
  <c r="J34" i="991" l="1"/>
  <c r="K14" i="990"/>
  <c r="J1024" i="4" l="1"/>
  <c r="J1023" i="4" s="1"/>
  <c r="J1022" i="4" s="1"/>
  <c r="K1024" i="4"/>
  <c r="K1023" i="4" s="1"/>
  <c r="K1022" i="4" s="1"/>
  <c r="I1024" i="4"/>
  <c r="I1023" i="4" s="1"/>
  <c r="I1022" i="4" s="1"/>
  <c r="J1020" i="4"/>
  <c r="J1019" i="4" s="1"/>
  <c r="K1020" i="4"/>
  <c r="K1019" i="4" s="1"/>
  <c r="I1020" i="4"/>
  <c r="I1019" i="4" s="1"/>
  <c r="J1006" i="4"/>
  <c r="K1006" i="4"/>
  <c r="I1006" i="4"/>
  <c r="H119" i="3" l="1"/>
  <c r="I120" i="3"/>
  <c r="J120" i="3"/>
  <c r="H120" i="3"/>
  <c r="J345" i="4"/>
  <c r="K345" i="4"/>
  <c r="I345" i="4"/>
  <c r="K298" i="4" l="1"/>
  <c r="K371" i="4"/>
  <c r="J10" i="4" l="1"/>
  <c r="K10" i="4"/>
  <c r="I8" i="3"/>
  <c r="J8" i="3"/>
  <c r="H8" i="3"/>
  <c r="I10" i="4"/>
  <c r="K81" i="991"/>
  <c r="K15" i="991"/>
  <c r="K19" i="991"/>
  <c r="I52" i="3" l="1"/>
  <c r="J52" i="3"/>
  <c r="O128" i="991" l="1"/>
  <c r="O127" i="991" s="1"/>
  <c r="O126" i="991" s="1"/>
  <c r="O125" i="991" s="1"/>
  <c r="O124" i="991" s="1"/>
  <c r="M128" i="991"/>
  <c r="M127" i="991" s="1"/>
  <c r="M126" i="991" s="1"/>
  <c r="M125" i="991" s="1"/>
  <c r="M124" i="991" s="1"/>
  <c r="L128" i="991"/>
  <c r="K128" i="991"/>
  <c r="K127" i="991" s="1"/>
  <c r="K126" i="991" s="1"/>
  <c r="K125" i="991" s="1"/>
  <c r="K124" i="991" s="1"/>
  <c r="J128" i="991"/>
  <c r="J127" i="991" s="1"/>
  <c r="J126" i="991" s="1"/>
  <c r="J125" i="991" s="1"/>
  <c r="J124" i="991" s="1"/>
  <c r="N127" i="991"/>
  <c r="N126" i="991" s="1"/>
  <c r="N125" i="991" s="1"/>
  <c r="N124" i="991" s="1"/>
  <c r="L127" i="991"/>
  <c r="L126" i="991" s="1"/>
  <c r="L125" i="991" s="1"/>
  <c r="L124" i="991" s="1"/>
  <c r="K123" i="991"/>
  <c r="K122" i="991" s="1"/>
  <c r="K121" i="991" s="1"/>
  <c r="K120" i="991" s="1"/>
  <c r="O122" i="991"/>
  <c r="O121" i="991" s="1"/>
  <c r="O120" i="991" s="1"/>
  <c r="N122" i="991"/>
  <c r="M122" i="991"/>
  <c r="M121" i="991" s="1"/>
  <c r="M120" i="991" s="1"/>
  <c r="L122" i="991"/>
  <c r="L121" i="991" s="1"/>
  <c r="L120" i="991" s="1"/>
  <c r="J122" i="991"/>
  <c r="J121" i="991" s="1"/>
  <c r="J120" i="991" s="1"/>
  <c r="N121" i="991"/>
  <c r="N120" i="991" s="1"/>
  <c r="O118" i="991"/>
  <c r="O117" i="991" s="1"/>
  <c r="O116" i="991" s="1"/>
  <c r="N118" i="991"/>
  <c r="N117" i="991" s="1"/>
  <c r="N116" i="991" s="1"/>
  <c r="M118" i="991"/>
  <c r="L118" i="991"/>
  <c r="L117" i="991" s="1"/>
  <c r="L116" i="991" s="1"/>
  <c r="K118" i="991"/>
  <c r="K117" i="991" s="1"/>
  <c r="K116" i="991" s="1"/>
  <c r="J118" i="991"/>
  <c r="J117" i="991" s="1"/>
  <c r="J116" i="991" s="1"/>
  <c r="M117" i="991"/>
  <c r="M116" i="991" s="1"/>
  <c r="K113" i="991"/>
  <c r="K112" i="991" s="1"/>
  <c r="K111" i="991" s="1"/>
  <c r="K110" i="991" s="1"/>
  <c r="K109" i="991" s="1"/>
  <c r="O112" i="991"/>
  <c r="O111" i="991" s="1"/>
  <c r="O110" i="991" s="1"/>
  <c r="O109" i="991" s="1"/>
  <c r="N112" i="991"/>
  <c r="N111" i="991" s="1"/>
  <c r="N110" i="991" s="1"/>
  <c r="N109" i="991" s="1"/>
  <c r="M112" i="991"/>
  <c r="L112" i="991"/>
  <c r="L111" i="991" s="1"/>
  <c r="L110" i="991" s="1"/>
  <c r="L109" i="991" s="1"/>
  <c r="J112" i="991"/>
  <c r="J111" i="991" s="1"/>
  <c r="J110" i="991" s="1"/>
  <c r="J109" i="991" s="1"/>
  <c r="M111" i="991"/>
  <c r="M110" i="991" s="1"/>
  <c r="M109" i="991" s="1"/>
  <c r="O107" i="991"/>
  <c r="O106" i="991" s="1"/>
  <c r="O105" i="991" s="1"/>
  <c r="N107" i="991"/>
  <c r="N106" i="991" s="1"/>
  <c r="N105" i="991" s="1"/>
  <c r="M107" i="991"/>
  <c r="M106" i="991" s="1"/>
  <c r="M105" i="991" s="1"/>
  <c r="L107" i="991"/>
  <c r="L106" i="991" s="1"/>
  <c r="L105" i="991" s="1"/>
  <c r="K107" i="991"/>
  <c r="K106" i="991" s="1"/>
  <c r="K105" i="991" s="1"/>
  <c r="J107" i="991"/>
  <c r="J106" i="991" s="1"/>
  <c r="J105" i="991" s="1"/>
  <c r="O103" i="991"/>
  <c r="O102" i="991" s="1"/>
  <c r="O101" i="991" s="1"/>
  <c r="N103" i="991"/>
  <c r="N102" i="991" s="1"/>
  <c r="N101" i="991" s="1"/>
  <c r="M103" i="991"/>
  <c r="M102" i="991" s="1"/>
  <c r="M101" i="991" s="1"/>
  <c r="L103" i="991"/>
  <c r="L102" i="991" s="1"/>
  <c r="L101" i="991" s="1"/>
  <c r="K103" i="991"/>
  <c r="K102" i="991" s="1"/>
  <c r="K101" i="991" s="1"/>
  <c r="J103" i="991"/>
  <c r="J102" i="991" s="1"/>
  <c r="J101" i="991" s="1"/>
  <c r="I103" i="991"/>
  <c r="I102" i="991" s="1"/>
  <c r="I101" i="991" s="1"/>
  <c r="I100" i="991" s="1"/>
  <c r="I73" i="991" s="1"/>
  <c r="I130" i="991" s="1"/>
  <c r="O98" i="991"/>
  <c r="O97" i="991" s="1"/>
  <c r="O96" i="991" s="1"/>
  <c r="O95" i="991" s="1"/>
  <c r="N98" i="991"/>
  <c r="N97" i="991" s="1"/>
  <c r="N96" i="991" s="1"/>
  <c r="N95" i="991" s="1"/>
  <c r="M98" i="991"/>
  <c r="M97" i="991" s="1"/>
  <c r="M96" i="991" s="1"/>
  <c r="M95" i="991" s="1"/>
  <c r="L98" i="991"/>
  <c r="L97" i="991" s="1"/>
  <c r="L96" i="991" s="1"/>
  <c r="L95" i="991" s="1"/>
  <c r="K98" i="991"/>
  <c r="K97" i="991" s="1"/>
  <c r="K96" i="991" s="1"/>
  <c r="K95" i="991" s="1"/>
  <c r="J98" i="991"/>
  <c r="J97" i="991" s="1"/>
  <c r="J96" i="991" s="1"/>
  <c r="J95" i="991" s="1"/>
  <c r="O93" i="991"/>
  <c r="O92" i="991" s="1"/>
  <c r="O91" i="991" s="1"/>
  <c r="O90" i="991" s="1"/>
  <c r="N93" i="991"/>
  <c r="N92" i="991" s="1"/>
  <c r="N91" i="991" s="1"/>
  <c r="N90" i="991" s="1"/>
  <c r="M93" i="991"/>
  <c r="L93" i="991"/>
  <c r="L92" i="991" s="1"/>
  <c r="L91" i="991" s="1"/>
  <c r="L90" i="991" s="1"/>
  <c r="K93" i="991"/>
  <c r="K92" i="991" s="1"/>
  <c r="K91" i="991" s="1"/>
  <c r="K90" i="991" s="1"/>
  <c r="J93" i="991"/>
  <c r="J92" i="991" s="1"/>
  <c r="J91" i="991" s="1"/>
  <c r="J90" i="991" s="1"/>
  <c r="M92" i="991"/>
  <c r="M91" i="991" s="1"/>
  <c r="M90" i="991" s="1"/>
  <c r="O88" i="991"/>
  <c r="O87" i="991" s="1"/>
  <c r="N88" i="991"/>
  <c r="N87" i="991" s="1"/>
  <c r="M88" i="991"/>
  <c r="M87" i="991" s="1"/>
  <c r="L88" i="991"/>
  <c r="L87" i="991" s="1"/>
  <c r="K88" i="991"/>
  <c r="K87" i="991" s="1"/>
  <c r="J88" i="991"/>
  <c r="J87" i="991" s="1"/>
  <c r="O85" i="991"/>
  <c r="O84" i="991" s="1"/>
  <c r="N85" i="991"/>
  <c r="N84" i="991" s="1"/>
  <c r="M85" i="991"/>
  <c r="M84" i="991" s="1"/>
  <c r="L85" i="991"/>
  <c r="L84" i="991" s="1"/>
  <c r="K85" i="991"/>
  <c r="K84" i="991" s="1"/>
  <c r="K83" i="991" s="1"/>
  <c r="J85" i="991"/>
  <c r="J84" i="991" s="1"/>
  <c r="J83" i="991" s="1"/>
  <c r="O81" i="991"/>
  <c r="O80" i="991" s="1"/>
  <c r="O79" i="991" s="1"/>
  <c r="N81" i="991"/>
  <c r="N80" i="991" s="1"/>
  <c r="N79" i="991" s="1"/>
  <c r="M81" i="991"/>
  <c r="M80" i="991" s="1"/>
  <c r="M79" i="991" s="1"/>
  <c r="L81" i="991"/>
  <c r="L80" i="991" s="1"/>
  <c r="L79" i="991" s="1"/>
  <c r="K80" i="991"/>
  <c r="J80" i="991"/>
  <c r="J79" i="991" s="1"/>
  <c r="O77" i="991"/>
  <c r="O76" i="991" s="1"/>
  <c r="O75" i="991" s="1"/>
  <c r="N77" i="991"/>
  <c r="N76" i="991" s="1"/>
  <c r="N75" i="991" s="1"/>
  <c r="M77" i="991"/>
  <c r="M76" i="991" s="1"/>
  <c r="M75" i="991" s="1"/>
  <c r="L77" i="991"/>
  <c r="L76" i="991" s="1"/>
  <c r="L75" i="991" s="1"/>
  <c r="K77" i="991"/>
  <c r="K76" i="991" s="1"/>
  <c r="K75" i="991" s="1"/>
  <c r="J77" i="991"/>
  <c r="J76" i="991" s="1"/>
  <c r="O62" i="991"/>
  <c r="O61" i="991" s="1"/>
  <c r="O60" i="991" s="1"/>
  <c r="O59" i="991" s="1"/>
  <c r="O58" i="991" s="1"/>
  <c r="M62" i="991"/>
  <c r="M61" i="991" s="1"/>
  <c r="M60" i="991" s="1"/>
  <c r="M59" i="991" s="1"/>
  <c r="M58" i="991" s="1"/>
  <c r="L62" i="991"/>
  <c r="L61" i="991" s="1"/>
  <c r="L60" i="991" s="1"/>
  <c r="L59" i="991" s="1"/>
  <c r="L58" i="991" s="1"/>
  <c r="K62" i="991"/>
  <c r="J62" i="991"/>
  <c r="J61" i="991" s="1"/>
  <c r="J60" i="991" s="1"/>
  <c r="J59" i="991" s="1"/>
  <c r="J58" i="991" s="1"/>
  <c r="N61" i="991"/>
  <c r="N60" i="991" s="1"/>
  <c r="N59" i="991" s="1"/>
  <c r="N58" i="991" s="1"/>
  <c r="K61" i="991"/>
  <c r="K60" i="991" s="1"/>
  <c r="K59" i="991" s="1"/>
  <c r="K58" i="991" s="1"/>
  <c r="K57" i="991"/>
  <c r="K56" i="991" s="1"/>
  <c r="K55" i="991" s="1"/>
  <c r="K54" i="991" s="1"/>
  <c r="O56" i="991"/>
  <c r="O55" i="991" s="1"/>
  <c r="O54" i="991" s="1"/>
  <c r="N56" i="991"/>
  <c r="M56" i="991"/>
  <c r="L56" i="991"/>
  <c r="L55" i="991" s="1"/>
  <c r="L54" i="991" s="1"/>
  <c r="J56" i="991"/>
  <c r="J55" i="991" s="1"/>
  <c r="J54" i="991" s="1"/>
  <c r="N55" i="991"/>
  <c r="N54" i="991" s="1"/>
  <c r="M55" i="991"/>
  <c r="M54" i="991" s="1"/>
  <c r="O52" i="991"/>
  <c r="O51" i="991" s="1"/>
  <c r="O50" i="991" s="1"/>
  <c r="N52" i="991"/>
  <c r="N51" i="991" s="1"/>
  <c r="N50" i="991" s="1"/>
  <c r="M52" i="991"/>
  <c r="L52" i="991"/>
  <c r="K52" i="991"/>
  <c r="J52" i="991"/>
  <c r="J51" i="991" s="1"/>
  <c r="J50" i="991" s="1"/>
  <c r="M51" i="991"/>
  <c r="M50" i="991" s="1"/>
  <c r="L51" i="991"/>
  <c r="L50" i="991" s="1"/>
  <c r="K51" i="991"/>
  <c r="K50" i="991" s="1"/>
  <c r="K49" i="991" s="1"/>
  <c r="K48" i="991" s="1"/>
  <c r="K47" i="991"/>
  <c r="K46" i="991" s="1"/>
  <c r="K45" i="991" s="1"/>
  <c r="K44" i="991" s="1"/>
  <c r="K43" i="991" s="1"/>
  <c r="O46" i="991"/>
  <c r="O45" i="991" s="1"/>
  <c r="O44" i="991" s="1"/>
  <c r="O43" i="991" s="1"/>
  <c r="N46" i="991"/>
  <c r="M46" i="991"/>
  <c r="M45" i="991" s="1"/>
  <c r="M44" i="991" s="1"/>
  <c r="M43" i="991" s="1"/>
  <c r="L46" i="991"/>
  <c r="L45" i="991" s="1"/>
  <c r="L44" i="991" s="1"/>
  <c r="L43" i="991" s="1"/>
  <c r="J46" i="991"/>
  <c r="J45" i="991" s="1"/>
  <c r="J44" i="991" s="1"/>
  <c r="J43" i="991" s="1"/>
  <c r="N45" i="991"/>
  <c r="N44" i="991" s="1"/>
  <c r="N43" i="991" s="1"/>
  <c r="O41" i="991"/>
  <c r="O40" i="991" s="1"/>
  <c r="O39" i="991" s="1"/>
  <c r="N41" i="991"/>
  <c r="N40" i="991" s="1"/>
  <c r="N39" i="991" s="1"/>
  <c r="M41" i="991"/>
  <c r="M40" i="991" s="1"/>
  <c r="M39" i="991" s="1"/>
  <c r="L41" i="991"/>
  <c r="L40" i="991" s="1"/>
  <c r="L39" i="991" s="1"/>
  <c r="K41" i="991"/>
  <c r="K40" i="991" s="1"/>
  <c r="K39" i="991" s="1"/>
  <c r="J41" i="991"/>
  <c r="J40" i="991" s="1"/>
  <c r="O37" i="991"/>
  <c r="O36" i="991" s="1"/>
  <c r="O35" i="991" s="1"/>
  <c r="N37" i="991"/>
  <c r="N36" i="991" s="1"/>
  <c r="N35" i="991" s="1"/>
  <c r="M37" i="991"/>
  <c r="M36" i="991" s="1"/>
  <c r="M35" i="991" s="1"/>
  <c r="L37" i="991"/>
  <c r="K37" i="991"/>
  <c r="K36" i="991" s="1"/>
  <c r="K35" i="991" s="1"/>
  <c r="J37" i="991"/>
  <c r="J36" i="991" s="1"/>
  <c r="J35" i="991" s="1"/>
  <c r="I37" i="991"/>
  <c r="I36" i="991" s="1"/>
  <c r="I35" i="991" s="1"/>
  <c r="I34" i="991" s="1"/>
  <c r="I7" i="991" s="1"/>
  <c r="I64" i="991" s="1"/>
  <c r="L36" i="991"/>
  <c r="L35" i="991" s="1"/>
  <c r="O32" i="991"/>
  <c r="O31" i="991" s="1"/>
  <c r="O30" i="991" s="1"/>
  <c r="O29" i="991" s="1"/>
  <c r="N32" i="991"/>
  <c r="N31" i="991" s="1"/>
  <c r="N30" i="991" s="1"/>
  <c r="N29" i="991" s="1"/>
  <c r="M32" i="991"/>
  <c r="M31" i="991" s="1"/>
  <c r="M30" i="991" s="1"/>
  <c r="M29" i="991" s="1"/>
  <c r="L32" i="991"/>
  <c r="L31" i="991" s="1"/>
  <c r="L30" i="991" s="1"/>
  <c r="L29" i="991" s="1"/>
  <c r="K32" i="991"/>
  <c r="K31" i="991" s="1"/>
  <c r="K30" i="991" s="1"/>
  <c r="K29" i="991" s="1"/>
  <c r="J32" i="991"/>
  <c r="J31" i="991" s="1"/>
  <c r="J30" i="991" s="1"/>
  <c r="J29" i="991" s="1"/>
  <c r="O27" i="991"/>
  <c r="O26" i="991" s="1"/>
  <c r="O25" i="991" s="1"/>
  <c r="O24" i="991" s="1"/>
  <c r="N27" i="991"/>
  <c r="N26" i="991" s="1"/>
  <c r="N25" i="991" s="1"/>
  <c r="N24" i="991" s="1"/>
  <c r="M27" i="991"/>
  <c r="M26" i="991" s="1"/>
  <c r="M25" i="991" s="1"/>
  <c r="M24" i="991" s="1"/>
  <c r="L27" i="991"/>
  <c r="L26" i="991" s="1"/>
  <c r="L25" i="991" s="1"/>
  <c r="L24" i="991" s="1"/>
  <c r="K27" i="991"/>
  <c r="K26" i="991" s="1"/>
  <c r="K25" i="991" s="1"/>
  <c r="K24" i="991" s="1"/>
  <c r="J27" i="991"/>
  <c r="J26" i="991" s="1"/>
  <c r="J25" i="991" s="1"/>
  <c r="J24" i="991" s="1"/>
  <c r="O23" i="991"/>
  <c r="O22" i="991" s="1"/>
  <c r="O21" i="991" s="1"/>
  <c r="N22" i="991"/>
  <c r="M22" i="991"/>
  <c r="M21" i="991" s="1"/>
  <c r="K22" i="991"/>
  <c r="K21" i="991" s="1"/>
  <c r="J22" i="991"/>
  <c r="J21" i="991" s="1"/>
  <c r="N21" i="991"/>
  <c r="L21" i="991"/>
  <c r="O20" i="991"/>
  <c r="O19" i="991" s="1"/>
  <c r="O18" i="991" s="1"/>
  <c r="N19" i="991"/>
  <c r="N18" i="991" s="1"/>
  <c r="M19" i="991"/>
  <c r="M18" i="991" s="1"/>
  <c r="L19" i="991"/>
  <c r="L18" i="991" s="1"/>
  <c r="L17" i="991" s="1"/>
  <c r="J19" i="991"/>
  <c r="J18" i="991" s="1"/>
  <c r="K18" i="991"/>
  <c r="K17" i="991" s="1"/>
  <c r="O15" i="991"/>
  <c r="N15" i="991"/>
  <c r="M15" i="991"/>
  <c r="L15" i="991"/>
  <c r="L14" i="991" s="1"/>
  <c r="L13" i="991" s="1"/>
  <c r="O14" i="991"/>
  <c r="O13" i="991" s="1"/>
  <c r="N14" i="991"/>
  <c r="N13" i="991" s="1"/>
  <c r="M14" i="991"/>
  <c r="M13" i="991" s="1"/>
  <c r="K14" i="991"/>
  <c r="K13" i="991" s="1"/>
  <c r="J14" i="991"/>
  <c r="J13" i="991" s="1"/>
  <c r="O11" i="991"/>
  <c r="O10" i="991" s="1"/>
  <c r="O9" i="991" s="1"/>
  <c r="N11" i="991"/>
  <c r="N10" i="991" s="1"/>
  <c r="N9" i="991" s="1"/>
  <c r="M11" i="991"/>
  <c r="M10" i="991" s="1"/>
  <c r="M9" i="991" s="1"/>
  <c r="L11" i="991"/>
  <c r="L10" i="991" s="1"/>
  <c r="L9" i="991" s="1"/>
  <c r="K11" i="991"/>
  <c r="K10" i="991" s="1"/>
  <c r="K9" i="991" s="1"/>
  <c r="J11" i="991"/>
  <c r="J10" i="991" s="1"/>
  <c r="J9" i="991" s="1"/>
  <c r="I38" i="990"/>
  <c r="I37" i="990" s="1"/>
  <c r="I36" i="990" s="1"/>
  <c r="I35" i="990" s="1"/>
  <c r="I6" i="990" s="1"/>
  <c r="I65" i="990" s="1"/>
  <c r="J38" i="990"/>
  <c r="J37" i="990" s="1"/>
  <c r="K38" i="990"/>
  <c r="K37" i="990" s="1"/>
  <c r="L38" i="990"/>
  <c r="L37" i="990" s="1"/>
  <c r="M38" i="990"/>
  <c r="M37" i="990" s="1"/>
  <c r="N38" i="990"/>
  <c r="N37" i="990" s="1"/>
  <c r="O38" i="990"/>
  <c r="O37" i="990" s="1"/>
  <c r="N83" i="991" l="1"/>
  <c r="N74" i="991" s="1"/>
  <c r="J74" i="991"/>
  <c r="O115" i="991"/>
  <c r="L115" i="991"/>
  <c r="L114" i="991" s="1"/>
  <c r="J100" i="991"/>
  <c r="L49" i="991"/>
  <c r="L48" i="991" s="1"/>
  <c r="O114" i="991"/>
  <c r="M83" i="991"/>
  <c r="M74" i="991" s="1"/>
  <c r="N49" i="991"/>
  <c r="N48" i="991" s="1"/>
  <c r="M49" i="991"/>
  <c r="M48" i="991" s="1"/>
  <c r="O49" i="991"/>
  <c r="O48" i="991" s="1"/>
  <c r="J49" i="991"/>
  <c r="J48" i="991" s="1"/>
  <c r="N17" i="991"/>
  <c r="N8" i="991" s="1"/>
  <c r="N34" i="991"/>
  <c r="J17" i="991"/>
  <c r="J8" i="991" s="1"/>
  <c r="J7" i="991" s="1"/>
  <c r="O83" i="991"/>
  <c r="O74" i="991" s="1"/>
  <c r="L83" i="991"/>
  <c r="L74" i="991" s="1"/>
  <c r="K8" i="991"/>
  <c r="O17" i="991"/>
  <c r="O8" i="991" s="1"/>
  <c r="M17" i="991"/>
  <c r="K100" i="991"/>
  <c r="K73" i="991" s="1"/>
  <c r="O100" i="991"/>
  <c r="M115" i="991"/>
  <c r="M114" i="991" s="1"/>
  <c r="J115" i="991"/>
  <c r="J114" i="991" s="1"/>
  <c r="K115" i="991"/>
  <c r="K114" i="991" s="1"/>
  <c r="L100" i="991"/>
  <c r="N100" i="991"/>
  <c r="M100" i="991"/>
  <c r="L34" i="991"/>
  <c r="M34" i="991"/>
  <c r="K34" i="991"/>
  <c r="O34" i="991"/>
  <c r="J73" i="991"/>
  <c r="J130" i="991" s="1"/>
  <c r="M8" i="991"/>
  <c r="L8" i="991"/>
  <c r="N115" i="991"/>
  <c r="N114" i="991" s="1"/>
  <c r="I34" i="990"/>
  <c r="O73" i="991" l="1"/>
  <c r="O130" i="991" s="1"/>
  <c r="N7" i="991"/>
  <c r="N64" i="991" s="1"/>
  <c r="N73" i="991"/>
  <c r="N130" i="991" s="1"/>
  <c r="L7" i="991"/>
  <c r="L64" i="991" s="1"/>
  <c r="K7" i="991"/>
  <c r="K64" i="991" s="1"/>
  <c r="O7" i="991"/>
  <c r="O64" i="991" s="1"/>
  <c r="M73" i="991"/>
  <c r="M130" i="991" s="1"/>
  <c r="K130" i="991"/>
  <c r="L73" i="991"/>
  <c r="L130" i="991" s="1"/>
  <c r="M7" i="991"/>
  <c r="M64" i="991" s="1"/>
  <c r="I65" i="991" l="1"/>
  <c r="I131" i="991"/>
  <c r="I918" i="4" l="1"/>
  <c r="I917" i="4" s="1"/>
  <c r="I916" i="4" s="1"/>
  <c r="I915" i="4" s="1"/>
  <c r="J918" i="4"/>
  <c r="J917" i="4" s="1"/>
  <c r="J916" i="4" s="1"/>
  <c r="J915" i="4" s="1"/>
  <c r="K918" i="4"/>
  <c r="K917" i="4" s="1"/>
  <c r="K916" i="4" s="1"/>
  <c r="K915" i="4" s="1"/>
  <c r="I923" i="4"/>
  <c r="J923" i="4"/>
  <c r="K923" i="4"/>
  <c r="I925" i="4"/>
  <c r="J925" i="4"/>
  <c r="K925" i="4"/>
  <c r="I928" i="4"/>
  <c r="J928" i="4"/>
  <c r="K928" i="4"/>
  <c r="K927" i="4" s="1"/>
  <c r="I930" i="4"/>
  <c r="J930" i="4"/>
  <c r="K930" i="4"/>
  <c r="J927" i="4" l="1"/>
  <c r="I927" i="4"/>
  <c r="I921" i="4" s="1"/>
  <c r="I920" i="4" s="1"/>
  <c r="I914" i="4" s="1"/>
  <c r="K922" i="4"/>
  <c r="K921" i="4" s="1"/>
  <c r="K920" i="4" s="1"/>
  <c r="K914" i="4" s="1"/>
  <c r="J922" i="4"/>
  <c r="J921" i="4" s="1"/>
  <c r="J920" i="4" s="1"/>
  <c r="J914" i="4" s="1"/>
  <c r="I922" i="4"/>
  <c r="I233" i="3"/>
  <c r="J233" i="3"/>
  <c r="H233" i="3"/>
  <c r="J457" i="4"/>
  <c r="K457" i="4"/>
  <c r="I457" i="4"/>
  <c r="J488" i="4" l="1"/>
  <c r="J487" i="4" s="1"/>
  <c r="J486" i="4" s="1"/>
  <c r="K488" i="4"/>
  <c r="K487" i="4" s="1"/>
  <c r="K486" i="4" s="1"/>
  <c r="I488" i="4"/>
  <c r="I487" i="4" s="1"/>
  <c r="I486" i="4" s="1"/>
  <c r="O63" i="990" l="1"/>
  <c r="O62" i="990" s="1"/>
  <c r="O61" i="990" s="1"/>
  <c r="O60" i="990" s="1"/>
  <c r="O59" i="990" s="1"/>
  <c r="N63" i="990"/>
  <c r="N62" i="990" s="1"/>
  <c r="N61" i="990" s="1"/>
  <c r="N60" i="990" s="1"/>
  <c r="N59" i="990" s="1"/>
  <c r="M63" i="990"/>
  <c r="M62" i="990" s="1"/>
  <c r="M61" i="990" s="1"/>
  <c r="M60" i="990" s="1"/>
  <c r="M59" i="990" s="1"/>
  <c r="L63" i="990"/>
  <c r="L62" i="990" s="1"/>
  <c r="L61" i="990" s="1"/>
  <c r="L60" i="990" s="1"/>
  <c r="L59" i="990" s="1"/>
  <c r="K63" i="990"/>
  <c r="K62" i="990" s="1"/>
  <c r="K61" i="990" s="1"/>
  <c r="K60" i="990" s="1"/>
  <c r="K59" i="990" s="1"/>
  <c r="J63" i="990"/>
  <c r="J62" i="990" s="1"/>
  <c r="J61" i="990" s="1"/>
  <c r="J60" i="990" s="1"/>
  <c r="J59" i="990" s="1"/>
  <c r="K58" i="990"/>
  <c r="K57" i="990" s="1"/>
  <c r="K56" i="990" s="1"/>
  <c r="K55" i="990" s="1"/>
  <c r="O57" i="990"/>
  <c r="O56" i="990" s="1"/>
  <c r="O55" i="990" s="1"/>
  <c r="N57" i="990"/>
  <c r="N56" i="990" s="1"/>
  <c r="N55" i="990" s="1"/>
  <c r="M57" i="990"/>
  <c r="M56" i="990" s="1"/>
  <c r="M55" i="990" s="1"/>
  <c r="L57" i="990"/>
  <c r="L56" i="990" s="1"/>
  <c r="L55" i="990" s="1"/>
  <c r="J57" i="990"/>
  <c r="J56" i="990" s="1"/>
  <c r="J55" i="990" s="1"/>
  <c r="O53" i="990"/>
  <c r="O52" i="990" s="1"/>
  <c r="O51" i="990" s="1"/>
  <c r="N53" i="990"/>
  <c r="N52" i="990" s="1"/>
  <c r="N51" i="990" s="1"/>
  <c r="M53" i="990"/>
  <c r="M52" i="990" s="1"/>
  <c r="M51" i="990" s="1"/>
  <c r="L53" i="990"/>
  <c r="L52" i="990" s="1"/>
  <c r="L51" i="990" s="1"/>
  <c r="K53" i="990"/>
  <c r="K52" i="990" s="1"/>
  <c r="K51" i="990" s="1"/>
  <c r="J53" i="990"/>
  <c r="J52" i="990" s="1"/>
  <c r="J51" i="990" s="1"/>
  <c r="K48" i="990"/>
  <c r="K47" i="990" s="1"/>
  <c r="K46" i="990" s="1"/>
  <c r="K45" i="990" s="1"/>
  <c r="K44" i="990" s="1"/>
  <c r="O47" i="990"/>
  <c r="O46" i="990" s="1"/>
  <c r="O45" i="990" s="1"/>
  <c r="O44" i="990" s="1"/>
  <c r="N47" i="990"/>
  <c r="N46" i="990" s="1"/>
  <c r="N45" i="990" s="1"/>
  <c r="N44" i="990" s="1"/>
  <c r="M47" i="990"/>
  <c r="M46" i="990" s="1"/>
  <c r="M45" i="990" s="1"/>
  <c r="M44" i="990" s="1"/>
  <c r="L47" i="990"/>
  <c r="L46" i="990" s="1"/>
  <c r="L45" i="990" s="1"/>
  <c r="L44" i="990" s="1"/>
  <c r="J47" i="990"/>
  <c r="J46" i="990" s="1"/>
  <c r="J45" i="990" s="1"/>
  <c r="J44" i="990" s="1"/>
  <c r="O42" i="990"/>
  <c r="O41" i="990" s="1"/>
  <c r="O40" i="990" s="1"/>
  <c r="N42" i="990"/>
  <c r="N41" i="990" s="1"/>
  <c r="N40" i="990" s="1"/>
  <c r="M42" i="990"/>
  <c r="M41" i="990" s="1"/>
  <c r="M40" i="990" s="1"/>
  <c r="L42" i="990"/>
  <c r="L41" i="990" s="1"/>
  <c r="L40" i="990" s="1"/>
  <c r="K42" i="990"/>
  <c r="K41" i="990" s="1"/>
  <c r="K40" i="990" s="1"/>
  <c r="J42" i="990"/>
  <c r="J41" i="990" s="1"/>
  <c r="J40" i="990" s="1"/>
  <c r="M36" i="990"/>
  <c r="L36" i="990"/>
  <c r="O36" i="990"/>
  <c r="N36" i="990"/>
  <c r="K36" i="990"/>
  <c r="J36" i="990"/>
  <c r="O32" i="990"/>
  <c r="O31" i="990" s="1"/>
  <c r="O30" i="990" s="1"/>
  <c r="O29" i="990" s="1"/>
  <c r="O28" i="990" s="1"/>
  <c r="N32" i="990"/>
  <c r="N31" i="990" s="1"/>
  <c r="N30" i="990" s="1"/>
  <c r="N29" i="990" s="1"/>
  <c r="M32" i="990"/>
  <c r="M31" i="990" s="1"/>
  <c r="M30" i="990" s="1"/>
  <c r="M29" i="990" s="1"/>
  <c r="M28" i="990" s="1"/>
  <c r="L32" i="990"/>
  <c r="L31" i="990" s="1"/>
  <c r="L30" i="990" s="1"/>
  <c r="L29" i="990" s="1"/>
  <c r="L28" i="990" s="1"/>
  <c r="K32" i="990"/>
  <c r="K31" i="990" s="1"/>
  <c r="K30" i="990" s="1"/>
  <c r="K29" i="990" s="1"/>
  <c r="K28" i="990" s="1"/>
  <c r="J32" i="990"/>
  <c r="J31" i="990" s="1"/>
  <c r="J30" i="990" s="1"/>
  <c r="J29" i="990" s="1"/>
  <c r="J28" i="990" s="1"/>
  <c r="O26" i="990"/>
  <c r="O25" i="990" s="1"/>
  <c r="O24" i="990" s="1"/>
  <c r="O23" i="990" s="1"/>
  <c r="N26" i="990"/>
  <c r="N25" i="990" s="1"/>
  <c r="N24" i="990" s="1"/>
  <c r="N23" i="990" s="1"/>
  <c r="M26" i="990"/>
  <c r="M25" i="990" s="1"/>
  <c r="M24" i="990" s="1"/>
  <c r="M23" i="990" s="1"/>
  <c r="L26" i="990"/>
  <c r="L25" i="990" s="1"/>
  <c r="L24" i="990" s="1"/>
  <c r="L23" i="990" s="1"/>
  <c r="K26" i="990"/>
  <c r="K25" i="990" s="1"/>
  <c r="K24" i="990" s="1"/>
  <c r="K23" i="990" s="1"/>
  <c r="J26" i="990"/>
  <c r="J25" i="990" s="1"/>
  <c r="J24" i="990" s="1"/>
  <c r="J23" i="990" s="1"/>
  <c r="O22" i="990"/>
  <c r="O21" i="990" s="1"/>
  <c r="O20" i="990" s="1"/>
  <c r="N21" i="990"/>
  <c r="N20" i="990" s="1"/>
  <c r="M21" i="990"/>
  <c r="M20" i="990" s="1"/>
  <c r="L21" i="990"/>
  <c r="L20" i="990" s="1"/>
  <c r="L16" i="990" s="1"/>
  <c r="K21" i="990"/>
  <c r="K20" i="990" s="1"/>
  <c r="J21" i="990"/>
  <c r="J20" i="990" s="1"/>
  <c r="O19" i="990"/>
  <c r="O18" i="990" s="1"/>
  <c r="O17" i="990" s="1"/>
  <c r="N18" i="990"/>
  <c r="N17" i="990" s="1"/>
  <c r="M18" i="990"/>
  <c r="M17" i="990" s="1"/>
  <c r="L18" i="990"/>
  <c r="L17" i="990" s="1"/>
  <c r="K18" i="990"/>
  <c r="K17" i="990" s="1"/>
  <c r="K16" i="990" s="1"/>
  <c r="J18" i="990"/>
  <c r="J17" i="990" s="1"/>
  <c r="O14" i="990"/>
  <c r="O13" i="990" s="1"/>
  <c r="O12" i="990" s="1"/>
  <c r="N14" i="990"/>
  <c r="N13" i="990" s="1"/>
  <c r="N12" i="990" s="1"/>
  <c r="M14" i="990"/>
  <c r="M13" i="990" s="1"/>
  <c r="M12" i="990" s="1"/>
  <c r="L14" i="990"/>
  <c r="L13" i="990" s="1"/>
  <c r="L12" i="990" s="1"/>
  <c r="K13" i="990"/>
  <c r="K12" i="990" s="1"/>
  <c r="J13" i="990"/>
  <c r="J12" i="990" s="1"/>
  <c r="O10" i="990"/>
  <c r="O9" i="990" s="1"/>
  <c r="O8" i="990" s="1"/>
  <c r="N10" i="990"/>
  <c r="N9" i="990" s="1"/>
  <c r="N8" i="990" s="1"/>
  <c r="M10" i="990"/>
  <c r="M9" i="990" s="1"/>
  <c r="M8" i="990" s="1"/>
  <c r="L10" i="990"/>
  <c r="L9" i="990" s="1"/>
  <c r="L8" i="990" s="1"/>
  <c r="K10" i="990"/>
  <c r="K9" i="990" s="1"/>
  <c r="K8" i="990" s="1"/>
  <c r="J10" i="990"/>
  <c r="J9" i="990" s="1"/>
  <c r="J8" i="990" s="1"/>
  <c r="M50" i="990" l="1"/>
  <c r="M49" i="990" s="1"/>
  <c r="J35" i="990"/>
  <c r="J34" i="990" s="1"/>
  <c r="O50" i="990"/>
  <c r="O49" i="990" s="1"/>
  <c r="K7" i="990"/>
  <c r="N28" i="990"/>
  <c r="J50" i="990"/>
  <c r="J49" i="990" s="1"/>
  <c r="L35" i="990"/>
  <c r="L34" i="990" s="1"/>
  <c r="L50" i="990"/>
  <c r="L49" i="990" s="1"/>
  <c r="M16" i="990"/>
  <c r="M7" i="990" s="1"/>
  <c r="K35" i="990"/>
  <c r="K34" i="990" s="1"/>
  <c r="M35" i="990"/>
  <c r="M34" i="990" s="1"/>
  <c r="N35" i="990"/>
  <c r="N50" i="990"/>
  <c r="N49" i="990" s="1"/>
  <c r="O35" i="990"/>
  <c r="O34" i="990" s="1"/>
  <c r="J16" i="990"/>
  <c r="J7" i="990" s="1"/>
  <c r="N16" i="990"/>
  <c r="N7" i="990" s="1"/>
  <c r="K50" i="990"/>
  <c r="K49" i="990" s="1"/>
  <c r="L7" i="990"/>
  <c r="O16" i="990"/>
  <c r="O7" i="990" s="1"/>
  <c r="O6" i="990" s="1"/>
  <c r="N6" i="990" l="1"/>
  <c r="N65" i="990" s="1"/>
  <c r="O65" i="990"/>
  <c r="L6" i="990"/>
  <c r="L65" i="990" s="1"/>
  <c r="M6" i="990"/>
  <c r="M65" i="990" s="1"/>
  <c r="K6" i="990"/>
  <c r="K65" i="990" s="1"/>
  <c r="B9" i="6"/>
  <c r="J6" i="990"/>
  <c r="J65" i="990" s="1"/>
  <c r="I236" i="3"/>
  <c r="I235" i="3" s="1"/>
  <c r="J236" i="3"/>
  <c r="J235" i="3" s="1"/>
  <c r="H236" i="3"/>
  <c r="H235" i="3" s="1"/>
  <c r="J460" i="4"/>
  <c r="J459" i="4" s="1"/>
  <c r="K460" i="4"/>
  <c r="I460" i="4"/>
  <c r="I459" i="4" s="1"/>
  <c r="I66" i="990" l="1"/>
  <c r="B8" i="6"/>
  <c r="K459" i="4"/>
  <c r="I150" i="3"/>
  <c r="J150" i="3"/>
  <c r="H150" i="3"/>
  <c r="J375" i="4"/>
  <c r="K375" i="4"/>
  <c r="I375" i="4"/>
  <c r="I114" i="3"/>
  <c r="J114" i="3"/>
  <c r="H114" i="3"/>
  <c r="J339" i="4"/>
  <c r="K339" i="4"/>
  <c r="I339" i="4"/>
  <c r="I265" i="4"/>
  <c r="I241" i="3" l="1"/>
  <c r="K976" i="4" l="1"/>
  <c r="I57" i="3" l="1"/>
  <c r="J57" i="3"/>
  <c r="H57" i="3"/>
  <c r="J225" i="4"/>
  <c r="J224" i="4" s="1"/>
  <c r="J223" i="4" s="1"/>
  <c r="J222" i="4" s="1"/>
  <c r="K225" i="4"/>
  <c r="I225" i="4"/>
  <c r="J230" i="4"/>
  <c r="J229" i="4" s="1"/>
  <c r="K230" i="4"/>
  <c r="I230" i="4"/>
  <c r="I229" i="4" s="1"/>
  <c r="J228" i="4" l="1"/>
  <c r="J227" i="4" s="1"/>
  <c r="J221" i="4" s="1"/>
  <c r="K229" i="4"/>
  <c r="K224" i="4"/>
  <c r="I224" i="4"/>
  <c r="I223" i="4" s="1"/>
  <c r="I222" i="4" s="1"/>
  <c r="I228" i="4"/>
  <c r="K228" i="4" l="1"/>
  <c r="K227" i="4" s="1"/>
  <c r="K223" i="4"/>
  <c r="I227" i="4"/>
  <c r="J200" i="4"/>
  <c r="J199" i="4" s="1"/>
  <c r="J198" i="4" s="1"/>
  <c r="K200" i="4"/>
  <c r="I200" i="4"/>
  <c r="J204" i="4"/>
  <c r="K204" i="4"/>
  <c r="I204" i="4"/>
  <c r="J206" i="4"/>
  <c r="K206" i="4"/>
  <c r="I206" i="4"/>
  <c r="J209" i="4"/>
  <c r="J208" i="4" s="1"/>
  <c r="K209" i="4"/>
  <c r="K208" i="4" s="1"/>
  <c r="I209" i="4"/>
  <c r="J214" i="4"/>
  <c r="J213" i="4" s="1"/>
  <c r="J212" i="4" s="1"/>
  <c r="K214" i="4"/>
  <c r="I214" i="4"/>
  <c r="J203" i="4" l="1"/>
  <c r="J202" i="4" s="1"/>
  <c r="J197" i="4" s="1"/>
  <c r="K222" i="4"/>
  <c r="I221" i="4"/>
  <c r="I208" i="4"/>
  <c r="K203" i="4"/>
  <c r="I203" i="4"/>
  <c r="I213" i="4"/>
  <c r="K213" i="4"/>
  <c r="K199" i="4"/>
  <c r="I199" i="4"/>
  <c r="I381" i="4"/>
  <c r="H156" i="3"/>
  <c r="K221" i="4" l="1"/>
  <c r="K202" i="4"/>
  <c r="I202" i="4"/>
  <c r="I212" i="4"/>
  <c r="K212" i="4"/>
  <c r="K198" i="4"/>
  <c r="I198" i="4"/>
  <c r="I1085" i="4"/>
  <c r="I1087" i="4"/>
  <c r="K197" i="4" l="1"/>
  <c r="I197" i="4"/>
  <c r="I318" i="4"/>
  <c r="J269" i="4" l="1"/>
  <c r="K269" i="4"/>
  <c r="I269" i="4"/>
  <c r="J265" i="4"/>
  <c r="K265" i="4"/>
  <c r="J262" i="4"/>
  <c r="K262" i="4"/>
  <c r="I262" i="4"/>
  <c r="J237" i="4"/>
  <c r="K237" i="4"/>
  <c r="I237" i="4"/>
  <c r="I42" i="3"/>
  <c r="J42" i="3"/>
  <c r="H42" i="3"/>
  <c r="I38" i="3"/>
  <c r="J38" i="3"/>
  <c r="H38" i="3"/>
  <c r="I35" i="3"/>
  <c r="J35" i="3"/>
  <c r="H35" i="3"/>
  <c r="J468" i="4"/>
  <c r="K468" i="4"/>
  <c r="K467" i="4" s="1"/>
  <c r="I468" i="4"/>
  <c r="I467" i="4" s="1"/>
  <c r="I244" i="3"/>
  <c r="I243" i="3" s="1"/>
  <c r="J244" i="3"/>
  <c r="H244" i="3"/>
  <c r="H243" i="3" s="1"/>
  <c r="J467" i="4" l="1"/>
  <c r="J243" i="3"/>
  <c r="H143" i="3" l="1"/>
  <c r="H74" i="3" l="1"/>
  <c r="H61" i="3"/>
  <c r="K672" i="4" l="1"/>
  <c r="I1056" i="4" l="1"/>
  <c r="K1145" i="4"/>
  <c r="K1144" i="4" s="1"/>
  <c r="K1143" i="4" s="1"/>
  <c r="J1145" i="4"/>
  <c r="J1144" i="4" s="1"/>
  <c r="J1143" i="4" s="1"/>
  <c r="I1145" i="4"/>
  <c r="I1144" i="4" s="1"/>
  <c r="I1143" i="4" s="1"/>
  <c r="K1141" i="4"/>
  <c r="K1140" i="4" s="1"/>
  <c r="K1139" i="4" s="1"/>
  <c r="J1141" i="4"/>
  <c r="J1140" i="4" s="1"/>
  <c r="J1139" i="4" s="1"/>
  <c r="I1141" i="4"/>
  <c r="I1140" i="4" s="1"/>
  <c r="I1139" i="4" s="1"/>
  <c r="I1137" i="4"/>
  <c r="K1137" i="4"/>
  <c r="J1137" i="4"/>
  <c r="K1135" i="4"/>
  <c r="J1135" i="4"/>
  <c r="I1135" i="4"/>
  <c r="K1132" i="4"/>
  <c r="J1132" i="4"/>
  <c r="I1132" i="4"/>
  <c r="K1130" i="4"/>
  <c r="J1130" i="4"/>
  <c r="I1130" i="4"/>
  <c r="K1125" i="4"/>
  <c r="K1124" i="4" s="1"/>
  <c r="K1123" i="4" s="1"/>
  <c r="K1122" i="4" s="1"/>
  <c r="J1125" i="4"/>
  <c r="J1124" i="4" s="1"/>
  <c r="J1123" i="4" s="1"/>
  <c r="J1122" i="4" s="1"/>
  <c r="I1125" i="4"/>
  <c r="I1124" i="4" s="1"/>
  <c r="I1123" i="4" s="1"/>
  <c r="I1122" i="4" s="1"/>
  <c r="I1134" i="4" l="1"/>
  <c r="K1129" i="4"/>
  <c r="K1134" i="4"/>
  <c r="J1134" i="4"/>
  <c r="J1129" i="4"/>
  <c r="I1129" i="4"/>
  <c r="K1128" i="4" l="1"/>
  <c r="K1127" i="4" s="1"/>
  <c r="K1121" i="4" s="1"/>
  <c r="I1128" i="4"/>
  <c r="I1127" i="4" s="1"/>
  <c r="J1128" i="4"/>
  <c r="J190" i="4"/>
  <c r="J189" i="4" s="1"/>
  <c r="K190" i="4"/>
  <c r="K189" i="4" s="1"/>
  <c r="K422" i="4"/>
  <c r="K421" i="4" s="1"/>
  <c r="J422" i="4"/>
  <c r="J421" i="4" s="1"/>
  <c r="J1127" i="4" l="1"/>
  <c r="I1121" i="4"/>
  <c r="I212" i="3"/>
  <c r="I211" i="3" s="1"/>
  <c r="I210" i="3" s="1"/>
  <c r="J212" i="3"/>
  <c r="J211" i="3" s="1"/>
  <c r="J210" i="3" s="1"/>
  <c r="H212" i="3"/>
  <c r="H211" i="3" s="1"/>
  <c r="H210" i="3" s="1"/>
  <c r="I217" i="3"/>
  <c r="I216" i="3" s="1"/>
  <c r="I215" i="3" s="1"/>
  <c r="J217" i="3"/>
  <c r="J216" i="3" s="1"/>
  <c r="H217" i="3"/>
  <c r="H216" i="3" s="1"/>
  <c r="J207" i="3"/>
  <c r="I207" i="3"/>
  <c r="H207" i="3"/>
  <c r="J1121" i="4" l="1"/>
  <c r="J215" i="3"/>
  <c r="H215" i="3"/>
  <c r="J206" i="3"/>
  <c r="I206" i="3"/>
  <c r="H206" i="3"/>
  <c r="I252" i="3" l="1"/>
  <c r="I251" i="3" s="1"/>
  <c r="I250" i="3" s="1"/>
  <c r="J252" i="3"/>
  <c r="J251" i="3" s="1"/>
  <c r="J250" i="3" s="1"/>
  <c r="H252" i="3"/>
  <c r="H251" i="3" s="1"/>
  <c r="I248" i="3"/>
  <c r="I247" i="3" s="1"/>
  <c r="J248" i="3"/>
  <c r="J247" i="3" s="1"/>
  <c r="J246" i="3" s="1"/>
  <c r="H248" i="3"/>
  <c r="H247" i="3" s="1"/>
  <c r="I239" i="3"/>
  <c r="I238" i="3" s="1"/>
  <c r="J239" i="3"/>
  <c r="J238" i="3" s="1"/>
  <c r="H239" i="3"/>
  <c r="H238" i="3" s="1"/>
  <c r="J241" i="3"/>
  <c r="H241" i="3"/>
  <c r="I229" i="3"/>
  <c r="J229" i="3"/>
  <c r="H229" i="3"/>
  <c r="I231" i="3"/>
  <c r="J231" i="3"/>
  <c r="H231" i="3"/>
  <c r="I224" i="3"/>
  <c r="I223" i="3" s="1"/>
  <c r="J224" i="3"/>
  <c r="J223" i="3" s="1"/>
  <c r="H224" i="3"/>
  <c r="H223" i="3" s="1"/>
  <c r="I204" i="3"/>
  <c r="I203" i="3" s="1"/>
  <c r="J204" i="3"/>
  <c r="J203" i="3" s="1"/>
  <c r="H204" i="3"/>
  <c r="H203" i="3" s="1"/>
  <c r="I199" i="3"/>
  <c r="I198" i="3" s="1"/>
  <c r="J199" i="3"/>
  <c r="J198" i="3" s="1"/>
  <c r="H199" i="3"/>
  <c r="H198" i="3" s="1"/>
  <c r="I193" i="3"/>
  <c r="J193" i="3"/>
  <c r="H193" i="3"/>
  <c r="I195" i="3"/>
  <c r="J195" i="3"/>
  <c r="H195" i="3"/>
  <c r="I188" i="3"/>
  <c r="I187" i="3" s="1"/>
  <c r="J188" i="3"/>
  <c r="J187" i="3" s="1"/>
  <c r="H188" i="3"/>
  <c r="H187" i="3" s="1"/>
  <c r="I185" i="3"/>
  <c r="I184" i="3" s="1"/>
  <c r="J185" i="3"/>
  <c r="J184" i="3" s="1"/>
  <c r="H185" i="3"/>
  <c r="H184" i="3" s="1"/>
  <c r="I178" i="3"/>
  <c r="J178" i="3"/>
  <c r="H178" i="3"/>
  <c r="I180" i="3"/>
  <c r="J180" i="3"/>
  <c r="H180" i="3"/>
  <c r="I182" i="3"/>
  <c r="J182" i="3"/>
  <c r="H182" i="3"/>
  <c r="I175" i="3"/>
  <c r="I174" i="3" s="1"/>
  <c r="J175" i="3"/>
  <c r="J174" i="3" s="1"/>
  <c r="H175" i="3"/>
  <c r="H174" i="3" s="1"/>
  <c r="I171" i="3"/>
  <c r="I170" i="3" s="1"/>
  <c r="I169" i="3" s="1"/>
  <c r="J171" i="3"/>
  <c r="J170" i="3" s="1"/>
  <c r="H171" i="3"/>
  <c r="H170" i="3" s="1"/>
  <c r="I156" i="3"/>
  <c r="J156" i="3"/>
  <c r="I159" i="3"/>
  <c r="J159" i="3"/>
  <c r="H159" i="3"/>
  <c r="I161" i="3"/>
  <c r="J161" i="3"/>
  <c r="H161" i="3"/>
  <c r="I163" i="3"/>
  <c r="J163" i="3"/>
  <c r="H163" i="3"/>
  <c r="I153" i="3"/>
  <c r="I152" i="3" s="1"/>
  <c r="J153" i="3"/>
  <c r="J152" i="3" s="1"/>
  <c r="H153" i="3"/>
  <c r="H152" i="3" s="1"/>
  <c r="I146" i="3"/>
  <c r="J146" i="3"/>
  <c r="H146" i="3"/>
  <c r="I148" i="3"/>
  <c r="J148" i="3"/>
  <c r="H148" i="3"/>
  <c r="I141" i="3"/>
  <c r="J141" i="3"/>
  <c r="H141" i="3"/>
  <c r="I143" i="3"/>
  <c r="J143" i="3"/>
  <c r="I134" i="3"/>
  <c r="J134" i="3"/>
  <c r="H134" i="3"/>
  <c r="I136" i="3"/>
  <c r="J136" i="3"/>
  <c r="H136" i="3"/>
  <c r="I138" i="3"/>
  <c r="J138" i="3"/>
  <c r="H138" i="3"/>
  <c r="I126" i="3"/>
  <c r="J126" i="3"/>
  <c r="H126" i="3"/>
  <c r="I128" i="3"/>
  <c r="J128" i="3"/>
  <c r="H128" i="3"/>
  <c r="I130" i="3"/>
  <c r="J130" i="3"/>
  <c r="H130" i="3"/>
  <c r="I123" i="3"/>
  <c r="I122" i="3" s="1"/>
  <c r="J123" i="3"/>
  <c r="J122" i="3" s="1"/>
  <c r="H123" i="3"/>
  <c r="H122" i="3" s="1"/>
  <c r="I118" i="3"/>
  <c r="I117" i="3" s="1"/>
  <c r="J118" i="3"/>
  <c r="J117" i="3" s="1"/>
  <c r="H118" i="3"/>
  <c r="H117" i="3" s="1"/>
  <c r="I108" i="3"/>
  <c r="J108" i="3"/>
  <c r="H108" i="3"/>
  <c r="I110" i="3"/>
  <c r="J110" i="3"/>
  <c r="H110" i="3"/>
  <c r="I112" i="3"/>
  <c r="J112" i="3"/>
  <c r="H112" i="3"/>
  <c r="I104" i="3"/>
  <c r="I103" i="3" s="1"/>
  <c r="J104" i="3"/>
  <c r="J103" i="3" s="1"/>
  <c r="H104" i="3"/>
  <c r="H103" i="3" s="1"/>
  <c r="I99" i="3"/>
  <c r="J99" i="3"/>
  <c r="H99" i="3"/>
  <c r="I101" i="3"/>
  <c r="J101" i="3"/>
  <c r="H101" i="3"/>
  <c r="I96" i="3"/>
  <c r="I95" i="3" s="1"/>
  <c r="J96" i="3"/>
  <c r="J95" i="3" s="1"/>
  <c r="H96" i="3"/>
  <c r="H95" i="3" s="1"/>
  <c r="I88" i="3"/>
  <c r="J88" i="3"/>
  <c r="H88" i="3"/>
  <c r="I91" i="3"/>
  <c r="J91" i="3"/>
  <c r="H91" i="3"/>
  <c r="I93" i="3"/>
  <c r="J93" i="3"/>
  <c r="H93" i="3"/>
  <c r="I83" i="3"/>
  <c r="J83" i="3"/>
  <c r="H83" i="3"/>
  <c r="I85" i="3"/>
  <c r="J85" i="3"/>
  <c r="H85" i="3"/>
  <c r="I74" i="3"/>
  <c r="J74" i="3"/>
  <c r="I76" i="3"/>
  <c r="J76" i="3"/>
  <c r="H76" i="3"/>
  <c r="I78" i="3"/>
  <c r="J78" i="3"/>
  <c r="H78" i="3"/>
  <c r="I80" i="3"/>
  <c r="J80" i="3"/>
  <c r="H80" i="3"/>
  <c r="I71" i="3"/>
  <c r="J71" i="3"/>
  <c r="H71" i="3"/>
  <c r="I64" i="3"/>
  <c r="J64" i="3"/>
  <c r="H64" i="3"/>
  <c r="I67" i="3"/>
  <c r="J67" i="3"/>
  <c r="H67" i="3"/>
  <c r="H56" i="3"/>
  <c r="I61" i="3"/>
  <c r="I56" i="3" s="1"/>
  <c r="J61" i="3"/>
  <c r="J56" i="3" s="1"/>
  <c r="I48" i="3"/>
  <c r="J48" i="3"/>
  <c r="H48" i="3"/>
  <c r="I50" i="3"/>
  <c r="J50" i="3"/>
  <c r="H50" i="3"/>
  <c r="H52" i="3"/>
  <c r="I54" i="3"/>
  <c r="J54" i="3"/>
  <c r="H54" i="3"/>
  <c r="I41" i="3"/>
  <c r="J41" i="3"/>
  <c r="H41" i="3"/>
  <c r="I34" i="3"/>
  <c r="I21" i="3"/>
  <c r="J21" i="3"/>
  <c r="H21" i="3"/>
  <c r="I23" i="3"/>
  <c r="J23" i="3"/>
  <c r="H23" i="3"/>
  <c r="I25" i="3"/>
  <c r="J25" i="3"/>
  <c r="H25" i="3"/>
  <c r="I27" i="3"/>
  <c r="J27" i="3"/>
  <c r="H27" i="3"/>
  <c r="I29" i="3"/>
  <c r="J29" i="3"/>
  <c r="H29" i="3"/>
  <c r="I31" i="3"/>
  <c r="J31" i="3"/>
  <c r="H31" i="3"/>
  <c r="I17" i="3"/>
  <c r="I16" i="3" s="1"/>
  <c r="J17" i="3"/>
  <c r="J16" i="3" s="1"/>
  <c r="H17" i="3"/>
  <c r="H16" i="3" s="1"/>
  <c r="I14" i="3"/>
  <c r="I13" i="3" s="1"/>
  <c r="J14" i="3"/>
  <c r="J13" i="3" s="1"/>
  <c r="H14" i="3"/>
  <c r="H13" i="3" s="1"/>
  <c r="J7" i="3"/>
  <c r="I7" i="3"/>
  <c r="H7" i="3"/>
  <c r="J190" i="3" l="1"/>
  <c r="H228" i="3"/>
  <c r="H227" i="3" s="1"/>
  <c r="J87" i="3"/>
  <c r="H190" i="3"/>
  <c r="J98" i="3"/>
  <c r="J140" i="3"/>
  <c r="J228" i="3"/>
  <c r="H82" i="3"/>
  <c r="H87" i="3"/>
  <c r="J82" i="3"/>
  <c r="I98" i="3"/>
  <c r="I190" i="3"/>
  <c r="I145" i="3"/>
  <c r="H145" i="3"/>
  <c r="H133" i="3"/>
  <c r="H107" i="3"/>
  <c r="H70" i="3"/>
  <c r="H20" i="3"/>
  <c r="I63" i="3"/>
  <c r="H177" i="3"/>
  <c r="J107" i="3"/>
  <c r="I155" i="3"/>
  <c r="J34" i="3"/>
  <c r="J33" i="3" s="1"/>
  <c r="H63" i="3"/>
  <c r="I177" i="3"/>
  <c r="J63" i="3"/>
  <c r="H125" i="3"/>
  <c r="J133" i="3"/>
  <c r="H140" i="3"/>
  <c r="I246" i="3"/>
  <c r="H6" i="3"/>
  <c r="I33" i="3"/>
  <c r="I47" i="3"/>
  <c r="J20" i="3"/>
  <c r="I87" i="3"/>
  <c r="J125" i="3"/>
  <c r="I140" i="3"/>
  <c r="J177" i="3"/>
  <c r="I20" i="3"/>
  <c r="I19" i="3" s="1"/>
  <c r="H34" i="3"/>
  <c r="H33" i="3" s="1"/>
  <c r="J70" i="3"/>
  <c r="I70" i="3"/>
  <c r="I82" i="3"/>
  <c r="H98" i="3"/>
  <c r="I107" i="3"/>
  <c r="I133" i="3"/>
  <c r="J145" i="3"/>
  <c r="H155" i="3"/>
  <c r="J155" i="3"/>
  <c r="I228" i="3"/>
  <c r="I227" i="3" s="1"/>
  <c r="J47" i="3"/>
  <c r="H47" i="3"/>
  <c r="I125" i="3"/>
  <c r="H246" i="3"/>
  <c r="J6" i="3"/>
  <c r="J169" i="3"/>
  <c r="I6" i="3"/>
  <c r="J873" i="4"/>
  <c r="K873" i="4"/>
  <c r="J465" i="4"/>
  <c r="K465" i="4"/>
  <c r="J847" i="4"/>
  <c r="K674" i="4"/>
  <c r="J674" i="4"/>
  <c r="J556" i="4"/>
  <c r="K556" i="4"/>
  <c r="J73" i="4"/>
  <c r="K73" i="4"/>
  <c r="J593" i="4"/>
  <c r="K593" i="4"/>
  <c r="J581" i="4"/>
  <c r="K581" i="4"/>
  <c r="I581" i="4"/>
  <c r="J579" i="4"/>
  <c r="K579" i="4"/>
  <c r="J173" i="3" l="1"/>
  <c r="J227" i="3"/>
  <c r="J226" i="3" s="1"/>
  <c r="H173" i="3"/>
  <c r="I46" i="3"/>
  <c r="H69" i="3"/>
  <c r="I173" i="3"/>
  <c r="J46" i="3"/>
  <c r="J69" i="3"/>
  <c r="I69" i="3"/>
  <c r="H46" i="3"/>
  <c r="H106" i="3"/>
  <c r="J106" i="3"/>
  <c r="I106" i="3"/>
  <c r="I226" i="3"/>
  <c r="J1117" i="4"/>
  <c r="K1117" i="4"/>
  <c r="I1117" i="4"/>
  <c r="J45" i="3" l="1"/>
  <c r="I45" i="3"/>
  <c r="I25" i="4"/>
  <c r="K279" i="4" l="1"/>
  <c r="J122" i="4"/>
  <c r="K122" i="4"/>
  <c r="I122" i="4"/>
  <c r="J14" i="4"/>
  <c r="K14" i="4"/>
  <c r="K435" i="4"/>
  <c r="J435" i="4"/>
  <c r="J440" i="4"/>
  <c r="K440" i="4"/>
  <c r="J147" i="4"/>
  <c r="K147" i="4"/>
  <c r="I147" i="4"/>
  <c r="J149" i="4"/>
  <c r="K149" i="4"/>
  <c r="I149" i="4"/>
  <c r="J151" i="4"/>
  <c r="K151" i="4"/>
  <c r="J153" i="4"/>
  <c r="K153" i="4"/>
  <c r="I151" i="4"/>
  <c r="I153" i="4"/>
  <c r="J161" i="4"/>
  <c r="K161" i="4"/>
  <c r="I161" i="4"/>
  <c r="J165" i="4"/>
  <c r="K165" i="4"/>
  <c r="I165" i="4"/>
  <c r="J168" i="4"/>
  <c r="K168" i="4"/>
  <c r="I168" i="4"/>
  <c r="J170" i="4"/>
  <c r="K170" i="4"/>
  <c r="I170" i="4"/>
  <c r="J173" i="4"/>
  <c r="K173" i="4"/>
  <c r="I173" i="4"/>
  <c r="J176" i="4"/>
  <c r="K176" i="4"/>
  <c r="I176" i="4"/>
  <c r="J179" i="4"/>
  <c r="K179" i="4"/>
  <c r="I179" i="4"/>
  <c r="J181" i="4"/>
  <c r="K181" i="4"/>
  <c r="I181" i="4"/>
  <c r="J185" i="4"/>
  <c r="K185" i="4"/>
  <c r="I185" i="4"/>
  <c r="I190" i="4"/>
  <c r="I189" i="4" s="1"/>
  <c r="J193" i="4"/>
  <c r="K193" i="4"/>
  <c r="I193" i="4"/>
  <c r="J906" i="4"/>
  <c r="K906" i="4"/>
  <c r="I906" i="4"/>
  <c r="J1102" i="4"/>
  <c r="K1102" i="4"/>
  <c r="J1104" i="4"/>
  <c r="K1104" i="4"/>
  <c r="I1104" i="4"/>
  <c r="J1106" i="4"/>
  <c r="K1106" i="4"/>
  <c r="I1106" i="4"/>
  <c r="J1108" i="4"/>
  <c r="K1108" i="4"/>
  <c r="I1108" i="4"/>
  <c r="J1083" i="4"/>
  <c r="K1083" i="4"/>
  <c r="I1083" i="4"/>
  <c r="J1066" i="4"/>
  <c r="K1066" i="4"/>
  <c r="I1066" i="4"/>
  <c r="J1068" i="4"/>
  <c r="K1068" i="4"/>
  <c r="I1068" i="4"/>
  <c r="J1070" i="4"/>
  <c r="K1070" i="4"/>
  <c r="I1070" i="4"/>
  <c r="J1073" i="4"/>
  <c r="K1073" i="4"/>
  <c r="I1073" i="4"/>
  <c r="J1076" i="4"/>
  <c r="K1076" i="4"/>
  <c r="I1076" i="4"/>
  <c r="J1042" i="4"/>
  <c r="K1042" i="4"/>
  <c r="I1042" i="4"/>
  <c r="J1044" i="4"/>
  <c r="K1044" i="4"/>
  <c r="I1044" i="4"/>
  <c r="J1046" i="4"/>
  <c r="K1046" i="4"/>
  <c r="I1046" i="4"/>
  <c r="J1048" i="4"/>
  <c r="K1048" i="4"/>
  <c r="I1048" i="4"/>
  <c r="J1050" i="4"/>
  <c r="K1050" i="4"/>
  <c r="I1050" i="4"/>
  <c r="J1014" i="4"/>
  <c r="K1014" i="4"/>
  <c r="I1014" i="4"/>
  <c r="J1009" i="4"/>
  <c r="J1008" i="4" s="1"/>
  <c r="K1009" i="4"/>
  <c r="K1008" i="4" s="1"/>
  <c r="I1009" i="4"/>
  <c r="I1008" i="4" s="1"/>
  <c r="J997" i="4"/>
  <c r="K997" i="4"/>
  <c r="I997" i="4"/>
  <c r="J999" i="4"/>
  <c r="K999" i="4"/>
  <c r="I999" i="4"/>
  <c r="J1001" i="4"/>
  <c r="K1001" i="4"/>
  <c r="I1001" i="4"/>
  <c r="J974" i="4"/>
  <c r="K974" i="4"/>
  <c r="I974" i="4"/>
  <c r="J964" i="4"/>
  <c r="K964" i="4"/>
  <c r="I964" i="4"/>
  <c r="J967" i="4"/>
  <c r="K967" i="4"/>
  <c r="I967" i="4"/>
  <c r="J957" i="4"/>
  <c r="K957" i="4"/>
  <c r="I957" i="4"/>
  <c r="J959" i="4"/>
  <c r="K959" i="4"/>
  <c r="I959" i="4"/>
  <c r="J961" i="4"/>
  <c r="K961" i="4"/>
  <c r="I961" i="4"/>
  <c r="K604" i="4"/>
  <c r="J604" i="4"/>
  <c r="I604" i="4"/>
  <c r="J606" i="4"/>
  <c r="K606" i="4"/>
  <c r="I606" i="4"/>
  <c r="I593" i="4"/>
  <c r="J587" i="4"/>
  <c r="K587" i="4"/>
  <c r="I587" i="4"/>
  <c r="J589" i="4"/>
  <c r="K589" i="4"/>
  <c r="I589" i="4"/>
  <c r="I579" i="4"/>
  <c r="J569" i="4"/>
  <c r="K569" i="4"/>
  <c r="I569" i="4"/>
  <c r="J532" i="4"/>
  <c r="K532" i="4"/>
  <c r="I532" i="4"/>
  <c r="J534" i="4"/>
  <c r="K534" i="4"/>
  <c r="I534" i="4"/>
  <c r="J536" i="4"/>
  <c r="K536" i="4"/>
  <c r="I536" i="4"/>
  <c r="J538" i="4"/>
  <c r="K538" i="4"/>
  <c r="I538" i="4"/>
  <c r="J541" i="4"/>
  <c r="K541" i="4"/>
  <c r="K540" i="4" s="1"/>
  <c r="J543" i="4"/>
  <c r="K543" i="4"/>
  <c r="I543" i="4"/>
  <c r="J546" i="4"/>
  <c r="K546" i="4"/>
  <c r="I546" i="4"/>
  <c r="J549" i="4"/>
  <c r="K549" i="4"/>
  <c r="I549" i="4"/>
  <c r="J524" i="4"/>
  <c r="K524" i="4"/>
  <c r="I524" i="4"/>
  <c r="J510" i="4"/>
  <c r="K510" i="4"/>
  <c r="I510" i="4"/>
  <c r="J512" i="4"/>
  <c r="K512" i="4"/>
  <c r="I512" i="4"/>
  <c r="J514" i="4"/>
  <c r="K514" i="4"/>
  <c r="I514" i="4"/>
  <c r="J516" i="4"/>
  <c r="K516" i="4"/>
  <c r="I516" i="4"/>
  <c r="J503" i="4"/>
  <c r="J502" i="4" s="1"/>
  <c r="K503" i="4"/>
  <c r="K502" i="4" s="1"/>
  <c r="I503" i="4"/>
  <c r="I502" i="4" s="1"/>
  <c r="J492" i="4"/>
  <c r="K492" i="4"/>
  <c r="J472" i="4"/>
  <c r="K472" i="4"/>
  <c r="I472" i="4"/>
  <c r="J797" i="4"/>
  <c r="K797" i="4"/>
  <c r="I797" i="4"/>
  <c r="J799" i="4"/>
  <c r="K799" i="4"/>
  <c r="I799" i="4"/>
  <c r="J803" i="4"/>
  <c r="K803" i="4"/>
  <c r="J805" i="4"/>
  <c r="K805" i="4"/>
  <c r="J801" i="4"/>
  <c r="K801" i="4"/>
  <c r="I801" i="4"/>
  <c r="I803" i="4"/>
  <c r="I805" i="4"/>
  <c r="J811" i="4"/>
  <c r="K811" i="4"/>
  <c r="I811" i="4"/>
  <c r="J814" i="4"/>
  <c r="J813" i="4" s="1"/>
  <c r="K814" i="4"/>
  <c r="K813" i="4" s="1"/>
  <c r="I814" i="4"/>
  <c r="I813" i="4" s="1"/>
  <c r="J821" i="4"/>
  <c r="K821" i="4"/>
  <c r="I821" i="4"/>
  <c r="J823" i="4"/>
  <c r="K823" i="4"/>
  <c r="I823" i="4"/>
  <c r="J825" i="4"/>
  <c r="K825" i="4"/>
  <c r="I825" i="4"/>
  <c r="J828" i="4"/>
  <c r="K828" i="4"/>
  <c r="I828" i="4"/>
  <c r="J830" i="4"/>
  <c r="K830" i="4"/>
  <c r="I830" i="4"/>
  <c r="J833" i="4"/>
  <c r="K833" i="4"/>
  <c r="I833" i="4"/>
  <c r="J836" i="4"/>
  <c r="K836" i="4"/>
  <c r="I836" i="4"/>
  <c r="J843" i="4"/>
  <c r="K843" i="4"/>
  <c r="I843" i="4"/>
  <c r="J860" i="4"/>
  <c r="K860" i="4"/>
  <c r="I860" i="4"/>
  <c r="J866" i="4"/>
  <c r="K866" i="4"/>
  <c r="I866" i="4"/>
  <c r="J868" i="4"/>
  <c r="K868" i="4"/>
  <c r="I868" i="4"/>
  <c r="J870" i="4"/>
  <c r="K870" i="4"/>
  <c r="I870" i="4"/>
  <c r="J884" i="4"/>
  <c r="K884" i="4"/>
  <c r="I884" i="4"/>
  <c r="J886" i="4"/>
  <c r="K886" i="4"/>
  <c r="I886" i="4"/>
  <c r="J891" i="4"/>
  <c r="K891" i="4"/>
  <c r="I891" i="4"/>
  <c r="J893" i="4"/>
  <c r="K893" i="4"/>
  <c r="I893" i="4"/>
  <c r="J900" i="4"/>
  <c r="K900" i="4"/>
  <c r="I900" i="4"/>
  <c r="J902" i="4"/>
  <c r="K902" i="4"/>
  <c r="I902" i="4"/>
  <c r="J763" i="4"/>
  <c r="J762" i="4" s="1"/>
  <c r="J761" i="4" s="1"/>
  <c r="J760" i="4" s="1"/>
  <c r="K763" i="4"/>
  <c r="K762" i="4" s="1"/>
  <c r="K761" i="4" s="1"/>
  <c r="K760" i="4" s="1"/>
  <c r="I763" i="4"/>
  <c r="I762" i="4" s="1"/>
  <c r="I761" i="4" s="1"/>
  <c r="I760" i="4" s="1"/>
  <c r="J768" i="4"/>
  <c r="K768" i="4"/>
  <c r="I768" i="4"/>
  <c r="J770" i="4"/>
  <c r="K770" i="4"/>
  <c r="I770" i="4"/>
  <c r="J773" i="4"/>
  <c r="K773" i="4"/>
  <c r="I773" i="4"/>
  <c r="J775" i="4"/>
  <c r="K775" i="4"/>
  <c r="I775" i="4"/>
  <c r="J779" i="4"/>
  <c r="J778" i="4" s="1"/>
  <c r="J777" i="4" s="1"/>
  <c r="K779" i="4"/>
  <c r="K778" i="4" s="1"/>
  <c r="K777" i="4" s="1"/>
  <c r="I779" i="4"/>
  <c r="I778" i="4" s="1"/>
  <c r="I777" i="4" s="1"/>
  <c r="J753" i="4"/>
  <c r="K753" i="4"/>
  <c r="J755" i="4"/>
  <c r="K755" i="4"/>
  <c r="I755" i="4"/>
  <c r="J748" i="4"/>
  <c r="K748" i="4"/>
  <c r="J740" i="4"/>
  <c r="J739" i="4" s="1"/>
  <c r="J738" i="4" s="1"/>
  <c r="J737" i="4" s="1"/>
  <c r="K740" i="4"/>
  <c r="I740" i="4"/>
  <c r="J617" i="4"/>
  <c r="J616" i="4" s="1"/>
  <c r="K617" i="4"/>
  <c r="K616" i="4" s="1"/>
  <c r="I617" i="4"/>
  <c r="I616" i="4" s="1"/>
  <c r="J624" i="4"/>
  <c r="K624" i="4"/>
  <c r="I624" i="4"/>
  <c r="J626" i="4"/>
  <c r="K626" i="4"/>
  <c r="I626" i="4"/>
  <c r="K630" i="4"/>
  <c r="J628" i="4"/>
  <c r="K628" i="4"/>
  <c r="I628" i="4"/>
  <c r="J630" i="4"/>
  <c r="I630" i="4"/>
  <c r="J632" i="4"/>
  <c r="K632" i="4"/>
  <c r="I632" i="4"/>
  <c r="J648" i="4"/>
  <c r="K648" i="4"/>
  <c r="I648" i="4"/>
  <c r="J657" i="4"/>
  <c r="K657" i="4"/>
  <c r="I657" i="4"/>
  <c r="J660" i="4"/>
  <c r="K660" i="4"/>
  <c r="I660" i="4"/>
  <c r="J663" i="4"/>
  <c r="K663" i="4"/>
  <c r="I663" i="4"/>
  <c r="J697" i="4"/>
  <c r="K697" i="4"/>
  <c r="I697" i="4"/>
  <c r="J716" i="4"/>
  <c r="K716" i="4"/>
  <c r="I716" i="4"/>
  <c r="J718" i="4"/>
  <c r="K718" i="4"/>
  <c r="I718" i="4"/>
  <c r="J724" i="4"/>
  <c r="K724" i="4"/>
  <c r="I724" i="4"/>
  <c r="J726" i="4"/>
  <c r="K726" i="4"/>
  <c r="I726" i="4"/>
  <c r="J730" i="4"/>
  <c r="K730" i="4"/>
  <c r="I730" i="4"/>
  <c r="J491" i="4" l="1"/>
  <c r="J490" i="4" s="1"/>
  <c r="J485" i="4" s="1"/>
  <c r="K491" i="4"/>
  <c r="K490" i="4" s="1"/>
  <c r="K485" i="4" s="1"/>
  <c r="K739" i="4"/>
  <c r="K738" i="4" s="1"/>
  <c r="K737" i="4" s="1"/>
  <c r="I739" i="4"/>
  <c r="I738" i="4" s="1"/>
  <c r="I737" i="4" s="1"/>
  <c r="J827" i="4"/>
  <c r="K434" i="4"/>
  <c r="J434" i="4"/>
  <c r="K439" i="4"/>
  <c r="K438" i="4" s="1"/>
  <c r="J439" i="4"/>
  <c r="J438" i="4" s="1"/>
  <c r="K827" i="4"/>
  <c r="K471" i="4"/>
  <c r="J471" i="4"/>
  <c r="I192" i="4"/>
  <c r="K192" i="4"/>
  <c r="J192" i="4"/>
  <c r="I184" i="4"/>
  <c r="J184" i="4"/>
  <c r="K184" i="4"/>
  <c r="K175" i="4"/>
  <c r="J175" i="4"/>
  <c r="I175" i="4"/>
  <c r="I172" i="4"/>
  <c r="J172" i="4"/>
  <c r="K172" i="4"/>
  <c r="J164" i="4"/>
  <c r="K164" i="4"/>
  <c r="I164" i="4"/>
  <c r="I160" i="4"/>
  <c r="I159" i="4" s="1"/>
  <c r="J160" i="4"/>
  <c r="J159" i="4" s="1"/>
  <c r="K160" i="4"/>
  <c r="K159" i="4" s="1"/>
  <c r="J603" i="4"/>
  <c r="J602" i="4" s="1"/>
  <c r="J601" i="4" s="1"/>
  <c r="J600" i="4" s="1"/>
  <c r="K178" i="4"/>
  <c r="J167" i="4"/>
  <c r="I167" i="4"/>
  <c r="K167" i="4"/>
  <c r="J146" i="4"/>
  <c r="J178" i="4"/>
  <c r="I146" i="4"/>
  <c r="J188" i="4"/>
  <c r="J187" i="4" s="1"/>
  <c r="I178" i="4"/>
  <c r="K146" i="4"/>
  <c r="J963" i="4"/>
  <c r="J1101" i="4"/>
  <c r="I963" i="4"/>
  <c r="K963" i="4"/>
  <c r="I1041" i="4"/>
  <c r="I1040" i="4" s="1"/>
  <c r="K1041" i="4"/>
  <c r="K1040" i="4" s="1"/>
  <c r="J1072" i="4"/>
  <c r="K1101" i="4"/>
  <c r="K767" i="4"/>
  <c r="I603" i="4"/>
  <c r="I602" i="4" s="1"/>
  <c r="I601" i="4" s="1"/>
  <c r="I600" i="4" s="1"/>
  <c r="J1041" i="4"/>
  <c r="J1040" i="4" s="1"/>
  <c r="I1072" i="4"/>
  <c r="K1072" i="4"/>
  <c r="K796" i="4"/>
  <c r="K795" i="4" s="1"/>
  <c r="J578" i="4"/>
  <c r="I578" i="4"/>
  <c r="K578" i="4"/>
  <c r="K603" i="4"/>
  <c r="K602" i="4" s="1"/>
  <c r="K601" i="4" s="1"/>
  <c r="K600" i="4" s="1"/>
  <c r="J659" i="4"/>
  <c r="K752" i="4"/>
  <c r="J832" i="4"/>
  <c r="I545" i="4"/>
  <c r="K545" i="4"/>
  <c r="I531" i="4"/>
  <c r="K531" i="4"/>
  <c r="J752" i="4"/>
  <c r="I659" i="4"/>
  <c r="K659" i="4"/>
  <c r="J772" i="4"/>
  <c r="I832" i="4"/>
  <c r="K832" i="4"/>
  <c r="J545" i="4"/>
  <c r="J531" i="4"/>
  <c r="K747" i="4"/>
  <c r="K746" i="4" s="1"/>
  <c r="K745" i="4" s="1"/>
  <c r="I767" i="4"/>
  <c r="I883" i="4"/>
  <c r="K883" i="4"/>
  <c r="J623" i="4"/>
  <c r="J622" i="4" s="1"/>
  <c r="I796" i="4"/>
  <c r="I795" i="4" s="1"/>
  <c r="K772" i="4"/>
  <c r="J767" i="4"/>
  <c r="J883" i="4"/>
  <c r="I827" i="4"/>
  <c r="I623" i="4"/>
  <c r="I622" i="4" s="1"/>
  <c r="K623" i="4"/>
  <c r="K622" i="4" s="1"/>
  <c r="J796" i="4"/>
  <c r="J795" i="4" s="1"/>
  <c r="J747" i="4"/>
  <c r="J746" i="4" s="1"/>
  <c r="J745" i="4" s="1"/>
  <c r="I772" i="4"/>
  <c r="J83" i="4"/>
  <c r="K83" i="4"/>
  <c r="I83" i="4"/>
  <c r="J86" i="4"/>
  <c r="K86" i="4"/>
  <c r="I86" i="4"/>
  <c r="J88" i="4"/>
  <c r="K88" i="4"/>
  <c r="I88" i="4"/>
  <c r="J91" i="4"/>
  <c r="K91" i="4"/>
  <c r="I91" i="4"/>
  <c r="J94" i="4"/>
  <c r="K94" i="4"/>
  <c r="I94" i="4"/>
  <c r="J96" i="4"/>
  <c r="K96" i="4"/>
  <c r="I96" i="4"/>
  <c r="J99" i="4"/>
  <c r="K99" i="4"/>
  <c r="I99" i="4"/>
  <c r="J105" i="4"/>
  <c r="K105" i="4"/>
  <c r="I105" i="4"/>
  <c r="J109" i="4"/>
  <c r="K109" i="4"/>
  <c r="I109" i="4"/>
  <c r="J112" i="4"/>
  <c r="K112" i="4"/>
  <c r="I112" i="4"/>
  <c r="J115" i="4"/>
  <c r="K115" i="4"/>
  <c r="I115" i="4"/>
  <c r="J118" i="4"/>
  <c r="K118" i="4"/>
  <c r="I118" i="4"/>
  <c r="J120" i="4"/>
  <c r="K120" i="4"/>
  <c r="I120" i="4"/>
  <c r="J126" i="4"/>
  <c r="K126" i="4"/>
  <c r="I126" i="4"/>
  <c r="J128" i="4"/>
  <c r="K128" i="4"/>
  <c r="I128" i="4"/>
  <c r="J131" i="4"/>
  <c r="K131" i="4"/>
  <c r="I131" i="4"/>
  <c r="J133" i="4"/>
  <c r="K133" i="4"/>
  <c r="I133" i="4"/>
  <c r="J136" i="4"/>
  <c r="K136" i="4"/>
  <c r="I136" i="4"/>
  <c r="J138" i="4"/>
  <c r="K138" i="4"/>
  <c r="I138" i="4"/>
  <c r="J140" i="4"/>
  <c r="K140" i="4"/>
  <c r="I140" i="4"/>
  <c r="J69" i="4"/>
  <c r="K69" i="4"/>
  <c r="I69" i="4"/>
  <c r="J71" i="4"/>
  <c r="K71" i="4"/>
  <c r="I71" i="4"/>
  <c r="I73" i="4"/>
  <c r="J75" i="4"/>
  <c r="K75" i="4"/>
  <c r="I75" i="4"/>
  <c r="J45" i="4"/>
  <c r="K45" i="4"/>
  <c r="J47" i="4"/>
  <c r="K47" i="4"/>
  <c r="J49" i="4"/>
  <c r="K49" i="4"/>
  <c r="J51" i="4"/>
  <c r="K51" i="4"/>
  <c r="J59" i="4"/>
  <c r="K59" i="4"/>
  <c r="I59" i="4"/>
  <c r="J62" i="4"/>
  <c r="K62" i="4"/>
  <c r="I62" i="4"/>
  <c r="J27" i="4"/>
  <c r="K27" i="4"/>
  <c r="I27" i="4"/>
  <c r="J13" i="4"/>
  <c r="K13" i="4"/>
  <c r="I14" i="4"/>
  <c r="J751" i="4" l="1"/>
  <c r="K751" i="4"/>
  <c r="J437" i="4"/>
  <c r="K437" i="4"/>
  <c r="J433" i="4"/>
  <c r="K433" i="4"/>
  <c r="J766" i="4"/>
  <c r="J765" i="4" s="1"/>
  <c r="J759" i="4" s="1"/>
  <c r="K470" i="4"/>
  <c r="J470" i="4"/>
  <c r="I188" i="4"/>
  <c r="K188" i="4"/>
  <c r="K187" i="4" s="1"/>
  <c r="K114" i="4"/>
  <c r="J114" i="4"/>
  <c r="I114" i="4"/>
  <c r="K111" i="4"/>
  <c r="J111" i="4"/>
  <c r="I111" i="4"/>
  <c r="K98" i="4"/>
  <c r="I98" i="4"/>
  <c r="J98" i="4"/>
  <c r="I90" i="4"/>
  <c r="K90" i="4"/>
  <c r="J90" i="4"/>
  <c r="J25" i="4"/>
  <c r="I13" i="4"/>
  <c r="J117" i="4"/>
  <c r="K163" i="4"/>
  <c r="J163" i="4"/>
  <c r="K25" i="4"/>
  <c r="I163" i="4"/>
  <c r="K766" i="4"/>
  <c r="K765" i="4" s="1"/>
  <c r="K759" i="4" s="1"/>
  <c r="J82" i="4"/>
  <c r="K58" i="4"/>
  <c r="I135" i="4"/>
  <c r="J130" i="4"/>
  <c r="I125" i="4"/>
  <c r="K93" i="4"/>
  <c r="J58" i="4"/>
  <c r="J93" i="4"/>
  <c r="I58" i="4"/>
  <c r="K130" i="4"/>
  <c r="I82" i="4"/>
  <c r="I766" i="4"/>
  <c r="I765" i="4" s="1"/>
  <c r="I759" i="4" s="1"/>
  <c r="I93" i="4"/>
  <c r="J44" i="4"/>
  <c r="K135" i="4"/>
  <c r="K125" i="4"/>
  <c r="K82" i="4"/>
  <c r="K44" i="4"/>
  <c r="J135" i="4"/>
  <c r="I130" i="4"/>
  <c r="J125" i="4"/>
  <c r="J396" i="4"/>
  <c r="J395" i="4" s="1"/>
  <c r="J394" i="4" s="1"/>
  <c r="K396" i="4"/>
  <c r="K395" i="4" s="1"/>
  <c r="K394" i="4" s="1"/>
  <c r="K750" i="4" l="1"/>
  <c r="K744" i="4" s="1"/>
  <c r="J750" i="4"/>
  <c r="J744" i="4" s="1"/>
  <c r="K432" i="4"/>
  <c r="J432" i="4"/>
  <c r="I187" i="4"/>
  <c r="K284" i="4"/>
  <c r="J284" i="4"/>
  <c r="J527" i="4" l="1"/>
  <c r="K527" i="4"/>
  <c r="J553" i="4" l="1"/>
  <c r="K553" i="4"/>
  <c r="I553" i="4"/>
  <c r="J573" i="4"/>
  <c r="J572" i="4" s="1"/>
  <c r="K573" i="4"/>
  <c r="K572" i="4" s="1"/>
  <c r="I573" i="4"/>
  <c r="I572" i="4" s="1"/>
  <c r="J650" i="4" l="1"/>
  <c r="K650" i="4"/>
  <c r="I650" i="4"/>
  <c r="I693" i="4"/>
  <c r="J693" i="4"/>
  <c r="K693" i="4"/>
  <c r="J695" i="4"/>
  <c r="K695" i="4"/>
  <c r="I695" i="4"/>
  <c r="J735" i="4"/>
  <c r="J734" i="4" s="1"/>
  <c r="J733" i="4" s="1"/>
  <c r="J732" i="4" s="1"/>
  <c r="K735" i="4"/>
  <c r="K734" i="4" s="1"/>
  <c r="K733" i="4" s="1"/>
  <c r="K732" i="4" s="1"/>
  <c r="I735" i="4"/>
  <c r="I734" i="4" s="1"/>
  <c r="I733" i="4" s="1"/>
  <c r="I732" i="4" s="1"/>
  <c r="J638" i="4"/>
  <c r="K638" i="4"/>
  <c r="J641" i="4"/>
  <c r="J640" i="4" s="1"/>
  <c r="K641" i="4"/>
  <c r="K640" i="4" s="1"/>
  <c r="I638" i="4"/>
  <c r="I641" i="4"/>
  <c r="I640" i="4" s="1"/>
  <c r="J636" i="4"/>
  <c r="K636" i="4"/>
  <c r="J405" i="4"/>
  <c r="K405" i="4"/>
  <c r="I405" i="4"/>
  <c r="K363" i="4"/>
  <c r="J363" i="4"/>
  <c r="I363" i="4"/>
  <c r="J361" i="4"/>
  <c r="K361" i="4"/>
  <c r="I361" i="4"/>
  <c r="I904" i="4"/>
  <c r="I899" i="4" s="1"/>
  <c r="I897" i="4"/>
  <c r="I896" i="4" s="1"/>
  <c r="I889" i="4"/>
  <c r="I888" i="4" s="1"/>
  <c r="I880" i="4"/>
  <c r="I878" i="4"/>
  <c r="I876" i="4"/>
  <c r="I873" i="4"/>
  <c r="I872" i="4" s="1"/>
  <c r="I864" i="4"/>
  <c r="I863" i="4" s="1"/>
  <c r="I858" i="4"/>
  <c r="I855" i="4"/>
  <c r="I852" i="4"/>
  <c r="I850" i="4"/>
  <c r="I847" i="4"/>
  <c r="I845" i="4"/>
  <c r="I840" i="4"/>
  <c r="I819" i="4"/>
  <c r="I818" i="4" s="1"/>
  <c r="I817" i="4" s="1"/>
  <c r="I809" i="4"/>
  <c r="I793" i="4"/>
  <c r="I790" i="4"/>
  <c r="I789" i="4" s="1"/>
  <c r="I787" i="4"/>
  <c r="I748" i="4"/>
  <c r="I753" i="4"/>
  <c r="I655" i="4"/>
  <c r="I654" i="4" s="1"/>
  <c r="I652" i="4"/>
  <c r="I646" i="4"/>
  <c r="I614" i="4"/>
  <c r="I427" i="4"/>
  <c r="I422" i="4"/>
  <c r="I421" i="4" s="1"/>
  <c r="I416" i="4"/>
  <c r="I388" i="4"/>
  <c r="I386" i="4"/>
  <c r="I384" i="4"/>
  <c r="I373" i="4"/>
  <c r="I371" i="4"/>
  <c r="I368" i="4"/>
  <c r="I359" i="4"/>
  <c r="I351" i="4"/>
  <c r="I337" i="4"/>
  <c r="I335" i="4"/>
  <c r="I321" i="4"/>
  <c r="I313" i="4"/>
  <c r="I305" i="4"/>
  <c r="I303" i="4"/>
  <c r="I299" i="4"/>
  <c r="I286" i="4"/>
  <c r="I284" i="4"/>
  <c r="I281" i="4"/>
  <c r="I279" i="4"/>
  <c r="I258" i="4"/>
  <c r="I256" i="4"/>
  <c r="I254" i="4"/>
  <c r="I252" i="4"/>
  <c r="I320" i="4" l="1"/>
  <c r="I426" i="4"/>
  <c r="I792" i="4"/>
  <c r="I645" i="4"/>
  <c r="I644" i="4" s="1"/>
  <c r="I854" i="4"/>
  <c r="I752" i="4"/>
  <c r="I747" i="4"/>
  <c r="I746" i="4" s="1"/>
  <c r="I745" i="4" s="1"/>
  <c r="I808" i="4"/>
  <c r="I807" i="4" s="1"/>
  <c r="I786" i="4"/>
  <c r="I839" i="4"/>
  <c r="I613" i="4"/>
  <c r="K635" i="4"/>
  <c r="J635" i="4"/>
  <c r="I358" i="4"/>
  <c r="I849" i="4"/>
  <c r="I875" i="4"/>
  <c r="I862" i="4" s="1"/>
  <c r="I941" i="4"/>
  <c r="I940" i="4" s="1"/>
  <c r="I945" i="4"/>
  <c r="I947" i="4"/>
  <c r="I950" i="4"/>
  <c r="I949" i="4" s="1"/>
  <c r="I955" i="4"/>
  <c r="I971" i="4"/>
  <c r="I976" i="4"/>
  <c r="I978" i="4"/>
  <c r="I986" i="4"/>
  <c r="I989" i="4"/>
  <c r="I991" i="4"/>
  <c r="I995" i="4"/>
  <c r="I994" i="4" s="1"/>
  <c r="I1004" i="4"/>
  <c r="I1003" i="4" s="1"/>
  <c r="I1017" i="4"/>
  <c r="I1016" i="4" s="1"/>
  <c r="I751" i="4" l="1"/>
  <c r="I785" i="4"/>
  <c r="I784" i="4" s="1"/>
  <c r="I954" i="4"/>
  <c r="I953" i="4" s="1"/>
  <c r="I970" i="4"/>
  <c r="I944" i="4"/>
  <c r="I943" i="4" s="1"/>
  <c r="I838" i="4"/>
  <c r="I985" i="4"/>
  <c r="I636" i="4"/>
  <c r="I667" i="4"/>
  <c r="I670" i="4"/>
  <c r="I750" i="4" l="1"/>
  <c r="I744" i="4" s="1"/>
  <c r="I816" i="4"/>
  <c r="I783" i="4" s="1"/>
  <c r="I635" i="4"/>
  <c r="I634" i="4" s="1"/>
  <c r="I672" i="4"/>
  <c r="I674" i="4"/>
  <c r="J677" i="4"/>
  <c r="K677" i="4"/>
  <c r="I677" i="4"/>
  <c r="J679" i="4"/>
  <c r="K679" i="4"/>
  <c r="I679" i="4"/>
  <c r="J682" i="4"/>
  <c r="K682" i="4"/>
  <c r="I682" i="4"/>
  <c r="J685" i="4"/>
  <c r="K685" i="4"/>
  <c r="I685" i="4"/>
  <c r="J687" i="4"/>
  <c r="K687" i="4"/>
  <c r="I687" i="4"/>
  <c r="J691" i="4"/>
  <c r="J690" i="4" s="1"/>
  <c r="K691" i="4"/>
  <c r="K690" i="4" s="1"/>
  <c r="I691" i="4"/>
  <c r="I690" i="4" s="1"/>
  <c r="J700" i="4"/>
  <c r="J699" i="4" s="1"/>
  <c r="K700" i="4"/>
  <c r="K699" i="4" s="1"/>
  <c r="I700" i="4"/>
  <c r="I699" i="4" s="1"/>
  <c r="J703" i="4"/>
  <c r="J702" i="4" s="1"/>
  <c r="K703" i="4"/>
  <c r="K702" i="4" s="1"/>
  <c r="I703" i="4"/>
  <c r="I702" i="4" s="1"/>
  <c r="J706" i="4"/>
  <c r="K706" i="4"/>
  <c r="I706" i="4"/>
  <c r="J708" i="4"/>
  <c r="K708" i="4"/>
  <c r="I708" i="4"/>
  <c r="J710" i="4"/>
  <c r="K710" i="4"/>
  <c r="I710" i="4"/>
  <c r="J714" i="4"/>
  <c r="J713" i="4" s="1"/>
  <c r="K714" i="4"/>
  <c r="K713" i="4" s="1"/>
  <c r="I714" i="4"/>
  <c r="J721" i="4"/>
  <c r="J720" i="4" s="1"/>
  <c r="K721" i="4"/>
  <c r="K720" i="4" s="1"/>
  <c r="I721" i="4"/>
  <c r="I720" i="4" s="1"/>
  <c r="J728" i="4"/>
  <c r="J723" i="4" s="1"/>
  <c r="K728" i="4"/>
  <c r="K723" i="4" s="1"/>
  <c r="I728" i="4"/>
  <c r="I723" i="4" s="1"/>
  <c r="I620" i="4"/>
  <c r="I576" i="4"/>
  <c r="I575" i="4" s="1"/>
  <c r="I584" i="4"/>
  <c r="I583" i="4" s="1"/>
  <c r="I591" i="4"/>
  <c r="I567" i="4"/>
  <c r="I564" i="4"/>
  <c r="I559" i="4"/>
  <c r="I561" i="4"/>
  <c r="I556" i="4"/>
  <c r="I541" i="4"/>
  <c r="I518" i="4"/>
  <c r="I522" i="4"/>
  <c r="I521" i="4" s="1"/>
  <c r="I527" i="4"/>
  <c r="I526" i="4" s="1"/>
  <c r="I500" i="4"/>
  <c r="I506" i="4"/>
  <c r="I505" i="4" s="1"/>
  <c r="I476" i="4"/>
  <c r="K218" i="4"/>
  <c r="J218" i="4"/>
  <c r="I117" i="4"/>
  <c r="I107" i="4"/>
  <c r="I80" i="4"/>
  <c r="I54" i="4"/>
  <c r="I56" i="4"/>
  <c r="I35" i="4"/>
  <c r="I37" i="4"/>
  <c r="I31" i="4"/>
  <c r="I23" i="4"/>
  <c r="I21" i="4"/>
  <c r="I17" i="4"/>
  <c r="I20" i="4" l="1"/>
  <c r="I540" i="4"/>
  <c r="I530" i="4" s="1"/>
  <c r="I475" i="4"/>
  <c r="J217" i="4"/>
  <c r="K217" i="4"/>
  <c r="I586" i="4"/>
  <c r="I571" i="4" s="1"/>
  <c r="I713" i="4"/>
  <c r="I552" i="4"/>
  <c r="I16" i="4"/>
  <c r="I563" i="4"/>
  <c r="I509" i="4"/>
  <c r="I508" i="4" s="1"/>
  <c r="I499" i="4"/>
  <c r="I619" i="4"/>
  <c r="I9" i="4"/>
  <c r="J705" i="4"/>
  <c r="J689" i="4" s="1"/>
  <c r="I705" i="4"/>
  <c r="K705" i="4"/>
  <c r="K689" i="4" s="1"/>
  <c r="J681" i="4"/>
  <c r="K676" i="4"/>
  <c r="J676" i="4"/>
  <c r="K681" i="4"/>
  <c r="I666" i="4"/>
  <c r="I681" i="4"/>
  <c r="I676" i="4"/>
  <c r="I558" i="4"/>
  <c r="I520" i="4"/>
  <c r="I498" i="4" l="1"/>
  <c r="I497" i="4" s="1"/>
  <c r="I474" i="4"/>
  <c r="I689" i="4"/>
  <c r="I8" i="4"/>
  <c r="I551" i="4"/>
  <c r="I529" i="4" s="1"/>
  <c r="J1059" i="4"/>
  <c r="J1058" i="4" s="1"/>
  <c r="K1059" i="4"/>
  <c r="K1058" i="4" s="1"/>
  <c r="J1056" i="4"/>
  <c r="K1056" i="4"/>
  <c r="I1059" i="4"/>
  <c r="I1058" i="4" s="1"/>
  <c r="J1054" i="4"/>
  <c r="K1054" i="4"/>
  <c r="I1054" i="4"/>
  <c r="K1114" i="4"/>
  <c r="K1113" i="4" s="1"/>
  <c r="J1114" i="4"/>
  <c r="J1113" i="4" s="1"/>
  <c r="J1032" i="4"/>
  <c r="K1032" i="4"/>
  <c r="K1035" i="4"/>
  <c r="K1034" i="4" s="1"/>
  <c r="J1035" i="4"/>
  <c r="J1034" i="4" s="1"/>
  <c r="J1038" i="4"/>
  <c r="J1037" i="4" s="1"/>
  <c r="K1038" i="4"/>
  <c r="K1037" i="4" s="1"/>
  <c r="I1032" i="4"/>
  <c r="I1035" i="4"/>
  <c r="I1034" i="4" s="1"/>
  <c r="I1038" i="4"/>
  <c r="I1037" i="4" s="1"/>
  <c r="J1116" i="4"/>
  <c r="K1116" i="4"/>
  <c r="I1116" i="4"/>
  <c r="I1114" i="4"/>
  <c r="I1113" i="4" s="1"/>
  <c r="J1111" i="4"/>
  <c r="J1110" i="4" s="1"/>
  <c r="K1111" i="4"/>
  <c r="K1110" i="4" s="1"/>
  <c r="I1111" i="4"/>
  <c r="I1110" i="4" s="1"/>
  <c r="I1102" i="4"/>
  <c r="I1101" i="4" s="1"/>
  <c r="J1095" i="4"/>
  <c r="K1095" i="4"/>
  <c r="J1098" i="4"/>
  <c r="K1098" i="4"/>
  <c r="I1098" i="4"/>
  <c r="I1095" i="4"/>
  <c r="J1090" i="4"/>
  <c r="K1090" i="4"/>
  <c r="J1092" i="4"/>
  <c r="K1092" i="4"/>
  <c r="I1090" i="4"/>
  <c r="I1092" i="4"/>
  <c r="J1080" i="4"/>
  <c r="K1080" i="4"/>
  <c r="J1085" i="4"/>
  <c r="K1085" i="4"/>
  <c r="J1087" i="4"/>
  <c r="K1087" i="4"/>
  <c r="I1080" i="4"/>
  <c r="J1064" i="4"/>
  <c r="J1063" i="4" s="1"/>
  <c r="J1062" i="4" s="1"/>
  <c r="K1064" i="4"/>
  <c r="K1063" i="4" s="1"/>
  <c r="K1062" i="4" s="1"/>
  <c r="I1064" i="4"/>
  <c r="I1063" i="4" s="1"/>
  <c r="K1100" i="4" l="1"/>
  <c r="J1100" i="4"/>
  <c r="I1100" i="4"/>
  <c r="I1094" i="4"/>
  <c r="J1053" i="4"/>
  <c r="J1052" i="4" s="1"/>
  <c r="I1079" i="4"/>
  <c r="K1079" i="4"/>
  <c r="J1079" i="4"/>
  <c r="K1031" i="4"/>
  <c r="K1030" i="4" s="1"/>
  <c r="J1031" i="4"/>
  <c r="J1030" i="4" s="1"/>
  <c r="I1031" i="4"/>
  <c r="I1089" i="4"/>
  <c r="J1094" i="4"/>
  <c r="K1053" i="4"/>
  <c r="K1052" i="4" s="1"/>
  <c r="I1053" i="4"/>
  <c r="I1052" i="4" s="1"/>
  <c r="K1094" i="4"/>
  <c r="K1089" i="4"/>
  <c r="J1089" i="4"/>
  <c r="I1062" i="4"/>
  <c r="J809" i="4"/>
  <c r="J808" i="4" s="1"/>
  <c r="J807" i="4" s="1"/>
  <c r="I1030" i="4" l="1"/>
  <c r="K1029" i="4"/>
  <c r="J1029" i="4"/>
  <c r="I1078" i="4"/>
  <c r="I1061" i="4" s="1"/>
  <c r="K1078" i="4"/>
  <c r="J1078" i="4"/>
  <c r="J1061" i="4" s="1"/>
  <c r="I1029" i="4" l="1"/>
  <c r="K1061" i="4"/>
  <c r="K1028" i="4" s="1"/>
  <c r="J1028" i="4"/>
  <c r="I1028" i="4" l="1"/>
  <c r="I310" i="4"/>
  <c r="I440" i="4" l="1"/>
  <c r="J371" i="4"/>
  <c r="J355" i="4"/>
  <c r="K355" i="4"/>
  <c r="J353" i="4"/>
  <c r="K353" i="4"/>
  <c r="I353" i="4"/>
  <c r="I439" i="4" l="1"/>
  <c r="J292" i="4"/>
  <c r="I438" i="4" l="1"/>
  <c r="K483" i="4"/>
  <c r="J483" i="4"/>
  <c r="I483" i="4"/>
  <c r="I482" i="4" s="1"/>
  <c r="I481" i="4" s="1"/>
  <c r="I480" i="4" s="1"/>
  <c r="K476" i="4"/>
  <c r="K938" i="4"/>
  <c r="K941" i="4"/>
  <c r="K940" i="4" s="1"/>
  <c r="K945" i="4"/>
  <c r="K947" i="4"/>
  <c r="K950" i="4"/>
  <c r="K949" i="4" s="1"/>
  <c r="K955" i="4"/>
  <c r="K971" i="4"/>
  <c r="K978" i="4"/>
  <c r="K981" i="4"/>
  <c r="K983" i="4"/>
  <c r="K986" i="4"/>
  <c r="K989" i="4"/>
  <c r="K991" i="4"/>
  <c r="K995" i="4"/>
  <c r="K994" i="4" s="1"/>
  <c r="K1004" i="4"/>
  <c r="K1003" i="4" s="1"/>
  <c r="K1012" i="4"/>
  <c r="K1011" i="4" s="1"/>
  <c r="K1017" i="4"/>
  <c r="K1016" i="4" s="1"/>
  <c r="J938" i="4"/>
  <c r="J941" i="4"/>
  <c r="J940" i="4" s="1"/>
  <c r="J945" i="4"/>
  <c r="J947" i="4"/>
  <c r="J950" i="4"/>
  <c r="J949" i="4" s="1"/>
  <c r="J955" i="4"/>
  <c r="J954" i="4" s="1"/>
  <c r="J971" i="4"/>
  <c r="J976" i="4"/>
  <c r="J978" i="4"/>
  <c r="J981" i="4"/>
  <c r="J983" i="4"/>
  <c r="J986" i="4"/>
  <c r="J989" i="4"/>
  <c r="J991" i="4"/>
  <c r="J995" i="4"/>
  <c r="J994" i="4" s="1"/>
  <c r="J1004" i="4"/>
  <c r="J1003" i="4" s="1"/>
  <c r="J1012" i="4"/>
  <c r="J1011" i="4" s="1"/>
  <c r="J1017" i="4"/>
  <c r="J1016" i="4" s="1"/>
  <c r="K17" i="4"/>
  <c r="K21" i="4"/>
  <c r="K23" i="4"/>
  <c r="K31" i="4"/>
  <c r="K35" i="4"/>
  <c r="K37" i="4"/>
  <c r="K40" i="4"/>
  <c r="K54" i="4"/>
  <c r="K56" i="4"/>
  <c r="K66" i="4"/>
  <c r="K78" i="4"/>
  <c r="K80" i="4"/>
  <c r="K103" i="4"/>
  <c r="K107" i="4"/>
  <c r="K117" i="4"/>
  <c r="K144" i="4"/>
  <c r="K216" i="4"/>
  <c r="K241" i="4"/>
  <c r="K240" i="4" s="1"/>
  <c r="K244" i="4"/>
  <c r="K248" i="4"/>
  <c r="K250" i="4"/>
  <c r="K252" i="4"/>
  <c r="K254" i="4"/>
  <c r="K256" i="4"/>
  <c r="K258" i="4"/>
  <c r="K268" i="4"/>
  <c r="K275" i="4"/>
  <c r="K277" i="4"/>
  <c r="K281" i="4"/>
  <c r="K286" i="4"/>
  <c r="K283" i="4" s="1"/>
  <c r="K289" i="4"/>
  <c r="K292" i="4"/>
  <c r="K296" i="4"/>
  <c r="K299" i="4"/>
  <c r="K301" i="4"/>
  <c r="K303" i="4"/>
  <c r="K305" i="4"/>
  <c r="K308" i="4"/>
  <c r="K310" i="4"/>
  <c r="K313" i="4"/>
  <c r="K316" i="4"/>
  <c r="K318" i="4"/>
  <c r="K321" i="4"/>
  <c r="K324" i="4"/>
  <c r="K326" i="4"/>
  <c r="K329" i="4"/>
  <c r="K333" i="4"/>
  <c r="K335" i="4"/>
  <c r="K337" i="4"/>
  <c r="K343" i="4"/>
  <c r="K348" i="4"/>
  <c r="K351" i="4"/>
  <c r="K359" i="4"/>
  <c r="K366" i="4"/>
  <c r="K368" i="4"/>
  <c r="K373" i="4"/>
  <c r="K378" i="4"/>
  <c r="K377" i="4" s="1"/>
  <c r="K381" i="4"/>
  <c r="K384" i="4"/>
  <c r="K386" i="4"/>
  <c r="K388" i="4"/>
  <c r="J17" i="4"/>
  <c r="J21" i="4"/>
  <c r="J23" i="4"/>
  <c r="J20" i="4" s="1"/>
  <c r="J19" i="4" s="1"/>
  <c r="J31" i="4"/>
  <c r="J35" i="4"/>
  <c r="J37" i="4"/>
  <c r="J40" i="4"/>
  <c r="J54" i="4"/>
  <c r="J56" i="4"/>
  <c r="J66" i="4"/>
  <c r="J78" i="4"/>
  <c r="J80" i="4"/>
  <c r="J103" i="4"/>
  <c r="J107" i="4"/>
  <c r="J144" i="4"/>
  <c r="J216" i="4"/>
  <c r="J241" i="4"/>
  <c r="J244" i="4"/>
  <c r="J248" i="4"/>
  <c r="J250" i="4"/>
  <c r="J252" i="4"/>
  <c r="J254" i="4"/>
  <c r="J256" i="4"/>
  <c r="J258" i="4"/>
  <c r="J268" i="4"/>
  <c r="J275" i="4"/>
  <c r="J277" i="4"/>
  <c r="J279" i="4"/>
  <c r="J281" i="4"/>
  <c r="J286" i="4"/>
  <c r="J283" i="4" s="1"/>
  <c r="J289" i="4"/>
  <c r="J296" i="4"/>
  <c r="J299" i="4"/>
  <c r="J301" i="4"/>
  <c r="J303" i="4"/>
  <c r="J305" i="4"/>
  <c r="J308" i="4"/>
  <c r="J310" i="4"/>
  <c r="J313" i="4"/>
  <c r="J316" i="4"/>
  <c r="J318" i="4"/>
  <c r="J321" i="4"/>
  <c r="J324" i="4"/>
  <c r="J326" i="4"/>
  <c r="J329" i="4"/>
  <c r="J333" i="4"/>
  <c r="J335" i="4"/>
  <c r="J337" i="4"/>
  <c r="J343" i="4"/>
  <c r="J348" i="4"/>
  <c r="J351" i="4"/>
  <c r="J359" i="4"/>
  <c r="J366" i="4"/>
  <c r="J368" i="4"/>
  <c r="J373" i="4"/>
  <c r="J378" i="4"/>
  <c r="J377" i="4" s="1"/>
  <c r="J381" i="4"/>
  <c r="J384" i="4"/>
  <c r="J386" i="4"/>
  <c r="J388" i="4"/>
  <c r="K400" i="4"/>
  <c r="K403" i="4"/>
  <c r="K407" i="4"/>
  <c r="K410" i="4"/>
  <c r="K413" i="4"/>
  <c r="K416" i="4"/>
  <c r="K418" i="4"/>
  <c r="J400" i="4"/>
  <c r="J403" i="4"/>
  <c r="J407" i="4"/>
  <c r="J410" i="4"/>
  <c r="J413" i="4"/>
  <c r="J416" i="4"/>
  <c r="J418" i="4"/>
  <c r="K427" i="4"/>
  <c r="K430" i="4"/>
  <c r="J427" i="4"/>
  <c r="J430" i="4"/>
  <c r="K448" i="4"/>
  <c r="J448" i="4"/>
  <c r="K453" i="4"/>
  <c r="K455" i="4"/>
  <c r="K463" i="4"/>
  <c r="J453" i="4"/>
  <c r="J455" i="4"/>
  <c r="J463" i="4"/>
  <c r="J476" i="4"/>
  <c r="K500" i="4"/>
  <c r="K506" i="4"/>
  <c r="K505" i="4" s="1"/>
  <c r="J500" i="4"/>
  <c r="J506" i="4"/>
  <c r="J505" i="4" s="1"/>
  <c r="K518" i="4"/>
  <c r="J518" i="4"/>
  <c r="K522" i="4"/>
  <c r="K521" i="4" s="1"/>
  <c r="K526" i="4"/>
  <c r="J522" i="4"/>
  <c r="J521" i="4" s="1"/>
  <c r="J526" i="4"/>
  <c r="K530" i="4"/>
  <c r="J540" i="4"/>
  <c r="J530" i="4" s="1"/>
  <c r="K552" i="4"/>
  <c r="K559" i="4"/>
  <c r="K561" i="4"/>
  <c r="K564" i="4"/>
  <c r="K567" i="4"/>
  <c r="J552" i="4"/>
  <c r="J559" i="4"/>
  <c r="J561" i="4"/>
  <c r="J564" i="4"/>
  <c r="J567" i="4"/>
  <c r="K576" i="4"/>
  <c r="K575" i="4" s="1"/>
  <c r="K584" i="4"/>
  <c r="K583" i="4" s="1"/>
  <c r="K591" i="4"/>
  <c r="K586" i="4" s="1"/>
  <c r="J576" i="4"/>
  <c r="J575" i="4" s="1"/>
  <c r="J584" i="4"/>
  <c r="J583" i="4" s="1"/>
  <c r="J591" i="4"/>
  <c r="J586" i="4" s="1"/>
  <c r="K646" i="4"/>
  <c r="K652" i="4"/>
  <c r="K655" i="4"/>
  <c r="K654" i="4" s="1"/>
  <c r="K667" i="4"/>
  <c r="K670" i="4"/>
  <c r="K614" i="4"/>
  <c r="K620" i="4"/>
  <c r="K619" i="4" s="1"/>
  <c r="K634" i="4"/>
  <c r="J672" i="4"/>
  <c r="J670" i="4"/>
  <c r="J667" i="4"/>
  <c r="J655" i="4"/>
  <c r="J654" i="4" s="1"/>
  <c r="J652" i="4"/>
  <c r="J646" i="4"/>
  <c r="J634" i="4"/>
  <c r="J620" i="4"/>
  <c r="J619" i="4" s="1"/>
  <c r="J614" i="4"/>
  <c r="K840" i="4"/>
  <c r="K845" i="4"/>
  <c r="K864" i="4"/>
  <c r="K863" i="4" s="1"/>
  <c r="K872" i="4"/>
  <c r="K876" i="4"/>
  <c r="K878" i="4"/>
  <c r="K880" i="4"/>
  <c r="K889" i="4"/>
  <c r="K888" i="4" s="1"/>
  <c r="K897" i="4"/>
  <c r="K896" i="4" s="1"/>
  <c r="K904" i="4"/>
  <c r="J904" i="4"/>
  <c r="J897" i="4"/>
  <c r="J896" i="4" s="1"/>
  <c r="J889" i="4"/>
  <c r="J880" i="4"/>
  <c r="J878" i="4"/>
  <c r="J876" i="4"/>
  <c r="J872" i="4"/>
  <c r="J864" i="4"/>
  <c r="J863" i="4" s="1"/>
  <c r="K850" i="4"/>
  <c r="K852" i="4"/>
  <c r="K855" i="4"/>
  <c r="K858" i="4"/>
  <c r="K819" i="4"/>
  <c r="K818" i="4" s="1"/>
  <c r="K817" i="4" s="1"/>
  <c r="J819" i="4"/>
  <c r="J818" i="4" s="1"/>
  <c r="J817" i="4" s="1"/>
  <c r="K809" i="4"/>
  <c r="K790" i="4"/>
  <c r="K789" i="4" s="1"/>
  <c r="K793" i="4"/>
  <c r="K792" i="4" s="1"/>
  <c r="J793" i="4"/>
  <c r="J792" i="4" s="1"/>
  <c r="J790" i="4"/>
  <c r="J789" i="4" s="1"/>
  <c r="K787" i="4"/>
  <c r="J787" i="4"/>
  <c r="J858" i="4"/>
  <c r="J855" i="4"/>
  <c r="J852" i="4"/>
  <c r="J850" i="4"/>
  <c r="J840" i="4"/>
  <c r="J845" i="4"/>
  <c r="J452" i="4" l="1"/>
  <c r="K20" i="4"/>
  <c r="K993" i="4"/>
  <c r="J993" i="4"/>
  <c r="J342" i="4"/>
  <c r="K342" i="4"/>
  <c r="K452" i="4"/>
  <c r="K243" i="4"/>
  <c r="J243" i="4"/>
  <c r="J211" i="4"/>
  <c r="J196" i="4" s="1"/>
  <c r="K211" i="4"/>
  <c r="K482" i="4"/>
  <c r="K481" i="4" s="1"/>
  <c r="K480" i="4" s="1"/>
  <c r="J482" i="4"/>
  <c r="J481" i="4" s="1"/>
  <c r="J480" i="4" s="1"/>
  <c r="K426" i="4"/>
  <c r="J426" i="4"/>
  <c r="I437" i="4"/>
  <c r="J839" i="4"/>
  <c r="K839" i="4"/>
  <c r="K954" i="4"/>
  <c r="K953" i="4" s="1"/>
  <c r="J475" i="4"/>
  <c r="K475" i="4"/>
  <c r="J429" i="4"/>
  <c r="K429" i="4"/>
  <c r="J412" i="4"/>
  <c r="K412" i="4"/>
  <c r="J409" i="4"/>
  <c r="K409" i="4"/>
  <c r="J399" i="4"/>
  <c r="K399" i="4"/>
  <c r="K143" i="4"/>
  <c r="J143" i="4"/>
  <c r="J370" i="4"/>
  <c r="J888" i="4"/>
  <c r="J347" i="4"/>
  <c r="K347" i="4"/>
  <c r="K102" i="4"/>
  <c r="J328" i="4"/>
  <c r="K328" i="4"/>
  <c r="J320" i="4"/>
  <c r="K320" i="4"/>
  <c r="K65" i="4"/>
  <c r="J65" i="4"/>
  <c r="J39" i="4"/>
  <c r="K39" i="4"/>
  <c r="J16" i="4"/>
  <c r="K16" i="4"/>
  <c r="J240" i="4"/>
  <c r="J563" i="4"/>
  <c r="J102" i="4"/>
  <c r="K854" i="4"/>
  <c r="J571" i="4"/>
  <c r="K970" i="4"/>
  <c r="J970" i="4"/>
  <c r="K571" i="4"/>
  <c r="K563" i="4"/>
  <c r="J937" i="4"/>
  <c r="J936" i="4" s="1"/>
  <c r="K937" i="4"/>
  <c r="K936" i="4" s="1"/>
  <c r="J899" i="4"/>
  <c r="J509" i="4"/>
  <c r="J508" i="4" s="1"/>
  <c r="K509" i="4"/>
  <c r="K508" i="4" s="1"/>
  <c r="K899" i="4"/>
  <c r="K613" i="4"/>
  <c r="K612" i="4" s="1"/>
  <c r="K611" i="4" s="1"/>
  <c r="K808" i="4"/>
  <c r="K807" i="4" s="1"/>
  <c r="K499" i="4"/>
  <c r="K498" i="4" s="1"/>
  <c r="J9" i="4"/>
  <c r="J236" i="4"/>
  <c r="K9" i="4"/>
  <c r="J786" i="4"/>
  <c r="K786" i="4"/>
  <c r="K785" i="4" s="1"/>
  <c r="J499" i="4"/>
  <c r="J498" i="4" s="1"/>
  <c r="J854" i="4"/>
  <c r="J613" i="4"/>
  <c r="J612" i="4" s="1"/>
  <c r="J611" i="4" s="1"/>
  <c r="K236" i="4"/>
  <c r="J447" i="4"/>
  <c r="K447" i="4"/>
  <c r="J645" i="4"/>
  <c r="J644" i="4" s="1"/>
  <c r="K645" i="4"/>
  <c r="K644" i="4" s="1"/>
  <c r="J402" i="4"/>
  <c r="K402" i="4"/>
  <c r="J358" i="4"/>
  <c r="K358" i="4"/>
  <c r="K307" i="4"/>
  <c r="J323" i="4"/>
  <c r="K980" i="4"/>
  <c r="J312" i="4"/>
  <c r="K944" i="4"/>
  <c r="K943" i="4" s="1"/>
  <c r="K558" i="4"/>
  <c r="J415" i="4"/>
  <c r="J849" i="4"/>
  <c r="J365" i="4"/>
  <c r="K985" i="4"/>
  <c r="J558" i="4"/>
  <c r="J350" i="4"/>
  <c r="K77" i="4"/>
  <c r="J980" i="4"/>
  <c r="J985" i="4"/>
  <c r="J332" i="4"/>
  <c r="J666" i="4"/>
  <c r="J520" i="4"/>
  <c r="K415" i="4"/>
  <c r="J274" i="4"/>
  <c r="J261" i="4"/>
  <c r="J77" i="4"/>
  <c r="J53" i="4"/>
  <c r="J34" i="4"/>
  <c r="K350" i="4"/>
  <c r="K288" i="4"/>
  <c r="J944" i="4"/>
  <c r="J943" i="4" s="1"/>
  <c r="K849" i="4"/>
  <c r="J875" i="4"/>
  <c r="J380" i="4"/>
  <c r="J295" i="4"/>
  <c r="K370" i="4"/>
  <c r="K462" i="4"/>
  <c r="J288" i="4"/>
  <c r="J247" i="4"/>
  <c r="J246" i="4" s="1"/>
  <c r="J953" i="4"/>
  <c r="K875" i="4"/>
  <c r="K666" i="4"/>
  <c r="J462" i="4"/>
  <c r="J307" i="4"/>
  <c r="K365" i="4"/>
  <c r="K323" i="4"/>
  <c r="K261" i="4"/>
  <c r="K34" i="4"/>
  <c r="K520" i="4"/>
  <c r="K332" i="4"/>
  <c r="K312" i="4"/>
  <c r="K295" i="4"/>
  <c r="K274" i="4"/>
  <c r="K53" i="4"/>
  <c r="K380" i="4"/>
  <c r="K247" i="4"/>
  <c r="K246" i="4" s="1"/>
  <c r="J785" i="4" l="1"/>
  <c r="J784" i="4" s="1"/>
  <c r="K969" i="4"/>
  <c r="K952" i="4" s="1"/>
  <c r="J969" i="4"/>
  <c r="J952" i="4" s="1"/>
  <c r="K479" i="4"/>
  <c r="J479" i="4"/>
  <c r="K451" i="4"/>
  <c r="J451" i="4"/>
  <c r="B7" i="6"/>
  <c r="C7" i="6"/>
  <c r="K260" i="4"/>
  <c r="J260" i="4"/>
  <c r="K196" i="4"/>
  <c r="J474" i="4"/>
  <c r="K235" i="4"/>
  <c r="J235" i="4"/>
  <c r="J862" i="4"/>
  <c r="K784" i="4"/>
  <c r="K862" i="4"/>
  <c r="K474" i="4"/>
  <c r="K64" i="4"/>
  <c r="K101" i="4"/>
  <c r="J101" i="4"/>
  <c r="J64" i="4"/>
  <c r="J8" i="4"/>
  <c r="K8" i="4"/>
  <c r="J43" i="4"/>
  <c r="J446" i="4"/>
  <c r="K43" i="4"/>
  <c r="K446" i="4"/>
  <c r="J425" i="4"/>
  <c r="K425" i="4"/>
  <c r="K273" i="4"/>
  <c r="J273" i="4"/>
  <c r="J935" i="4"/>
  <c r="K33" i="4"/>
  <c r="K19" i="4"/>
  <c r="J398" i="4"/>
  <c r="K551" i="4"/>
  <c r="K529" i="4" s="1"/>
  <c r="J838" i="4"/>
  <c r="K838" i="4"/>
  <c r="J665" i="4"/>
  <c r="J643" i="4" s="1"/>
  <c r="J610" i="4" s="1"/>
  <c r="J33" i="4"/>
  <c r="J551" i="4"/>
  <c r="J529" i="4" s="1"/>
  <c r="J497" i="4"/>
  <c r="K398" i="4"/>
  <c r="J331" i="4"/>
  <c r="K935" i="4"/>
  <c r="K497" i="4"/>
  <c r="K294" i="4"/>
  <c r="K665" i="4"/>
  <c r="K643" i="4" s="1"/>
  <c r="K610" i="4" s="1"/>
  <c r="J294" i="4"/>
  <c r="K331" i="4"/>
  <c r="K934" i="4" l="1"/>
  <c r="J934" i="4"/>
  <c r="D7" i="6"/>
  <c r="J234" i="4"/>
  <c r="K234" i="4"/>
  <c r="J424" i="4"/>
  <c r="K424" i="4"/>
  <c r="J445" i="4"/>
  <c r="K42" i="4"/>
  <c r="J42" i="4"/>
  <c r="K445" i="4"/>
  <c r="J7" i="4"/>
  <c r="J272" i="4"/>
  <c r="K272" i="4"/>
  <c r="K450" i="4"/>
  <c r="J450" i="4"/>
  <c r="K7" i="4"/>
  <c r="K496" i="4"/>
  <c r="J816" i="4"/>
  <c r="J783" i="4" s="1"/>
  <c r="K816" i="4"/>
  <c r="K783" i="4" s="1"/>
  <c r="J496" i="4"/>
  <c r="K233" i="4" l="1"/>
  <c r="J233" i="4"/>
  <c r="J6" i="4"/>
  <c r="K6" i="4"/>
  <c r="J444" i="4"/>
  <c r="K444" i="4"/>
  <c r="I1012" i="4"/>
  <c r="I983" i="4"/>
  <c r="I981" i="4"/>
  <c r="I938" i="4"/>
  <c r="I492" i="4"/>
  <c r="I471" i="4"/>
  <c r="I465" i="4"/>
  <c r="I463" i="4"/>
  <c r="I455" i="4"/>
  <c r="I453" i="4"/>
  <c r="I448" i="4"/>
  <c r="I435" i="4"/>
  <c r="I430" i="4"/>
  <c r="I418" i="4"/>
  <c r="I413" i="4"/>
  <c r="I410" i="4"/>
  <c r="I407" i="4"/>
  <c r="I403" i="4"/>
  <c r="I400" i="4"/>
  <c r="I396" i="4"/>
  <c r="I395" i="4" s="1"/>
  <c r="I394" i="4" s="1"/>
  <c r="I378" i="4"/>
  <c r="I377" i="4" s="1"/>
  <c r="I366" i="4"/>
  <c r="I355" i="4"/>
  <c r="I348" i="4"/>
  <c r="I343" i="4"/>
  <c r="I333" i="4"/>
  <c r="I329" i="4"/>
  <c r="I326" i="4"/>
  <c r="I324" i="4"/>
  <c r="I308" i="4"/>
  <c r="I301" i="4"/>
  <c r="I296" i="4"/>
  <c r="I292" i="4"/>
  <c r="I289" i="4"/>
  <c r="I277" i="4"/>
  <c r="I275" i="4"/>
  <c r="I268" i="4"/>
  <c r="I250" i="4"/>
  <c r="I248" i="4"/>
  <c r="I244" i="4"/>
  <c r="I241" i="4"/>
  <c r="I218" i="4"/>
  <c r="I144" i="4"/>
  <c r="I103" i="4"/>
  <c r="I78" i="4"/>
  <c r="I51" i="4"/>
  <c r="I49" i="4"/>
  <c r="I47" i="4"/>
  <c r="I45" i="4"/>
  <c r="I40" i="4"/>
  <c r="H250" i="3"/>
  <c r="J222" i="3"/>
  <c r="J221" i="3" s="1"/>
  <c r="J220" i="3" s="1"/>
  <c r="I222" i="3"/>
  <c r="I221" i="3" s="1"/>
  <c r="I220" i="3" s="1"/>
  <c r="H222" i="3"/>
  <c r="H221" i="3" s="1"/>
  <c r="J202" i="3"/>
  <c r="J201" i="3" s="1"/>
  <c r="I202" i="3"/>
  <c r="I201" i="3" s="1"/>
  <c r="H202" i="3"/>
  <c r="H201" i="3" s="1"/>
  <c r="H169" i="3"/>
  <c r="J19" i="3"/>
  <c r="J5" i="3" s="1"/>
  <c r="I5" i="3"/>
  <c r="H19" i="3"/>
  <c r="H5" i="3" s="1"/>
  <c r="I452" i="4" l="1"/>
  <c r="I342" i="4"/>
  <c r="K1154" i="4"/>
  <c r="J1154" i="4"/>
  <c r="I434" i="4"/>
  <c r="J209" i="3"/>
  <c r="J214" i="3"/>
  <c r="H209" i="3"/>
  <c r="H214" i="3"/>
  <c r="I491" i="4"/>
  <c r="I490" i="4" s="1"/>
  <c r="I429" i="4"/>
  <c r="I412" i="4"/>
  <c r="I409" i="4"/>
  <c r="I399" i="4"/>
  <c r="I217" i="4"/>
  <c r="I143" i="4"/>
  <c r="I347" i="4"/>
  <c r="I102" i="4"/>
  <c r="I328" i="4"/>
  <c r="I243" i="4"/>
  <c r="I240" i="4"/>
  <c r="I1011" i="4"/>
  <c r="I993" i="4" s="1"/>
  <c r="I937" i="4"/>
  <c r="I936" i="4" s="1"/>
  <c r="I935" i="4" s="1"/>
  <c r="I447" i="4"/>
  <c r="I236" i="4"/>
  <c r="I39" i="4"/>
  <c r="I402" i="4"/>
  <c r="I470" i="4"/>
  <c r="I209" i="3"/>
  <c r="I214" i="3"/>
  <c r="I462" i="4"/>
  <c r="I66" i="4"/>
  <c r="I288" i="4"/>
  <c r="I261" i="4"/>
  <c r="I260" i="4" s="1"/>
  <c r="I365" i="4"/>
  <c r="I323" i="4"/>
  <c r="I34" i="4"/>
  <c r="I415" i="4"/>
  <c r="I44" i="4"/>
  <c r="I77" i="4"/>
  <c r="I307" i="4"/>
  <c r="I370" i="4"/>
  <c r="I980" i="4"/>
  <c r="I969" i="4" s="1"/>
  <c r="I952" i="4" s="1"/>
  <c r="I380" i="4"/>
  <c r="I485" i="4" l="1"/>
  <c r="I451" i="4"/>
  <c r="I216" i="4"/>
  <c r="I446" i="4"/>
  <c r="I445" i="4" s="1"/>
  <c r="I433" i="4"/>
  <c r="J4" i="3"/>
  <c r="I4" i="3"/>
  <c r="I398" i="4"/>
  <c r="I65" i="4"/>
  <c r="I64" i="4" s="1"/>
  <c r="I235" i="4"/>
  <c r="I934" i="4"/>
  <c r="I350" i="4"/>
  <c r="I274" i="4"/>
  <c r="I33" i="4"/>
  <c r="I283" i="4"/>
  <c r="I247" i="4"/>
  <c r="I332" i="4"/>
  <c r="I295" i="4"/>
  <c r="I312" i="4"/>
  <c r="I53" i="4"/>
  <c r="I612" i="4"/>
  <c r="H45" i="3"/>
  <c r="H4" i="3" s="1"/>
  <c r="I479" i="4" l="1"/>
  <c r="I211" i="4"/>
  <c r="I196" i="4" s="1"/>
  <c r="I432" i="4"/>
  <c r="I246" i="4"/>
  <c r="I234" i="4" s="1"/>
  <c r="B11" i="6"/>
  <c r="I611" i="4"/>
  <c r="I331" i="4"/>
  <c r="I425" i="4"/>
  <c r="I101" i="4"/>
  <c r="I19" i="4"/>
  <c r="I43" i="4"/>
  <c r="I273" i="4"/>
  <c r="I665" i="4"/>
  <c r="I294" i="4"/>
  <c r="I42" i="4" l="1"/>
  <c r="I7" i="4"/>
  <c r="I272" i="4"/>
  <c r="J254" i="3"/>
  <c r="D10" i="6"/>
  <c r="D13" i="6" s="1"/>
  <c r="I424" i="4"/>
  <c r="C10" i="6"/>
  <c r="C13" i="6" s="1"/>
  <c r="I643" i="4"/>
  <c r="I610" i="4" s="1"/>
  <c r="I450" i="4"/>
  <c r="I6" i="4" l="1"/>
  <c r="I444" i="4"/>
  <c r="I233" i="4"/>
  <c r="I254" i="3"/>
  <c r="I496" i="4"/>
  <c r="I1154" i="4" l="1"/>
  <c r="H226" i="3" l="1"/>
  <c r="H220" i="3" l="1"/>
  <c r="B12" i="6" l="1"/>
  <c r="B10" i="6" s="1"/>
  <c r="B13" i="6" s="1"/>
  <c r="H254" i="3"/>
</calcChain>
</file>

<file path=xl/sharedStrings.xml><?xml version="1.0" encoding="utf-8"?>
<sst xmlns="http://schemas.openxmlformats.org/spreadsheetml/2006/main" count="3480" uniqueCount="510">
  <si>
    <t xml:space="preserve"> </t>
  </si>
  <si>
    <t>I. OPĆI DIO</t>
  </si>
  <si>
    <t>A. RAČUN PRIHODA I RASHODA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</si>
  <si>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</si>
  <si>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</si>
  <si>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</si>
  <si>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</si>
  <si>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</si>
  <si>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</si>
  <si>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</si>
  <si>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C.VIŠAK PRIHODA I PRIMITAKA</t>
  </si>
  <si>
    <t>RASHODI POSLOVANJA I RASHODI ZA NABAVU NEFINANCIJSKE IMOVINE</t>
  </si>
  <si>
    <t xml:space="preserve">Razred </t>
  </si>
  <si>
    <t xml:space="preserve">Skupina  </t>
  </si>
  <si>
    <t>Podskupina</t>
  </si>
  <si>
    <t>Naziv rashoda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</si>
  <si>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</si>
  <si>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</si>
  <si>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</si>
  <si>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</si>
  <si>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</si>
  <si>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</si>
  <si>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</si>
  <si>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 xml:space="preserve">Doprinosi na plaće                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</si>
  <si>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</si>
  <si>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</si>
  <si>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</si>
  <si>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</si>
  <si>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</si>
  <si>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</si>
  <si>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</si>
  <si>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</si>
  <si>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 i ostali materijalni rashodi</t>
  </si>
  <si>
    <t>Materijal i sirovine</t>
  </si>
  <si>
    <t>Energija</t>
  </si>
  <si>
    <t>Materijal i dijelovi za tekuće i invensticijsko održavanje</t>
  </si>
  <si>
    <t>Sitni inventar i auto gume</t>
  </si>
  <si>
    <t>Službena, radna i zaštitna odjeća i obuća</t>
  </si>
  <si>
    <t>Rashodi za usluge</t>
  </si>
  <si>
    <t>Usluge telefona,pošte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</si>
  <si>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</si>
  <si>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</si>
  <si>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</si>
  <si>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</si>
  <si>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</si>
  <si>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Računalne usluge</t>
  </si>
  <si>
    <t>Ostale usluge</t>
  </si>
  <si>
    <t>Naknade troškova osobama izvan radnog odnosa</t>
  </si>
  <si>
    <t>Naknada troškova osobama izvan radnog odnosa</t>
  </si>
  <si>
    <t>Ostali nespomenuti rashodi poslovanja</t>
  </si>
  <si>
    <t>Naknade za rad predstavničkih i izvršnih tijela, povjerensta i sl.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</si>
  <si>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</si>
  <si>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</si>
  <si>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</si>
  <si>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</si>
  <si>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</si>
  <si>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</si>
  <si>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</si>
  <si>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Zatezne kamate iz poslovnih odnosa</t>
  </si>
  <si>
    <t>Naknade građanima i kućanstvima na temelju osiguranja i druge naknade</t>
  </si>
  <si>
    <t>Ostale naknade građanima i kućanstvima iz proračuna</t>
  </si>
  <si>
    <t>Naknade građanima i kućanstvima u novcu</t>
  </si>
  <si>
    <t>Ostali rashodi</t>
  </si>
  <si>
    <t>Tekuće donacije</t>
  </si>
  <si>
    <t>Tekuće donacije u novcu</t>
  </si>
  <si>
    <t>Rashodi za nabavu neproizvedene dugotrajne imovine</t>
  </si>
  <si>
    <t xml:space="preserve">Nematerijalna imovina </t>
  </si>
  <si>
    <t>Licence</t>
  </si>
  <si>
    <t>Rashodi za nabavu proizvedene dugotrajne imovine</t>
  </si>
  <si>
    <t>Postrojenja i oprema</t>
  </si>
  <si>
    <t>Uredska oprema i namještaj</t>
  </si>
  <si>
    <t>Medicinska i laboratorijska oprema</t>
  </si>
  <si>
    <t>Prijevozna sredstva</t>
  </si>
  <si>
    <t>Prijevozna sredstva u cestovnom prometu</t>
  </si>
  <si>
    <t>Nematerijalna proizvedena imovina</t>
  </si>
  <si>
    <t>Ulaganja u računalne programe</t>
  </si>
  <si>
    <t>UKUPNO RASHODI</t>
  </si>
  <si>
    <t>II POSEBNI DIO</t>
  </si>
  <si>
    <t>Razred</t>
  </si>
  <si>
    <t>Skupina</t>
  </si>
  <si>
    <t>Odjeljak</t>
  </si>
  <si>
    <t>Osn.račun</t>
  </si>
  <si>
    <t>Izvor financiranja</t>
  </si>
  <si>
    <t>Rashodi i izdaci</t>
  </si>
  <si>
    <t>A 100122 REDOVNA DJELATNOST ZAVODA ZA JAVNO ZDRAVSTVO</t>
  </si>
  <si>
    <t>IZVOR PRIHODI ZA POSEBNE NAMJENE (HZZO)</t>
  </si>
  <si>
    <t>Rashodi poslovanja</t>
  </si>
  <si>
    <t>Plaće za zaposlene</t>
  </si>
  <si>
    <t>Plaće za zaposlene-Bruto plaća</t>
  </si>
  <si>
    <t>31212</t>
  </si>
  <si>
    <t>Nagrade (jubilarne)</t>
  </si>
  <si>
    <t>312120</t>
  </si>
  <si>
    <t>31213</t>
  </si>
  <si>
    <t>Darovi (zaposlenicima)</t>
  </si>
  <si>
    <t>312130</t>
  </si>
  <si>
    <t>31214</t>
  </si>
  <si>
    <t>Otpremnine</t>
  </si>
  <si>
    <t>312140</t>
  </si>
  <si>
    <t>31215</t>
  </si>
  <si>
    <t>Naknade za bolest, invalidnost i smrtni slučaj</t>
  </si>
  <si>
    <t>312150</t>
  </si>
  <si>
    <t>31219</t>
  </si>
  <si>
    <t>Ostali nenavedeni rashodi za zaposlene</t>
  </si>
  <si>
    <t>312190</t>
  </si>
  <si>
    <t>Ostali nenavedeni rashodi za zaposlene (božićnica i dar djeci)</t>
  </si>
  <si>
    <t>Doprinosi na plaće</t>
  </si>
  <si>
    <t>Doprinosi za obvezno zdravstveno osiguranje zaštite zdravlja na radu</t>
  </si>
  <si>
    <t>Dnevnice za službeni put u zemlji</t>
  </si>
  <si>
    <t>Naknade za smještaj na službenom putu u zemlji</t>
  </si>
  <si>
    <t>Naknade za prijevoz na službenom putu u zemlji</t>
  </si>
  <si>
    <t>Ostali rashodi za službena putovanja</t>
  </si>
  <si>
    <t>Naknade za prijevoz na posao i s posla</t>
  </si>
  <si>
    <t>Nakanade za odvojeni život</t>
  </si>
  <si>
    <t>32131</t>
  </si>
  <si>
    <t>Seminari, savjetovanja i simpoziji</t>
  </si>
  <si>
    <t>321310</t>
  </si>
  <si>
    <t>Seminari, savjetovanja i simpoziji - Kotizacija</t>
  </si>
  <si>
    <t>321311</t>
  </si>
  <si>
    <t xml:space="preserve">Seminari, savjetovanja i simpoziji - Školarina </t>
  </si>
  <si>
    <t>32132</t>
  </si>
  <si>
    <t>Tečajevi i stručni ispiti</t>
  </si>
  <si>
    <t>321320</t>
  </si>
  <si>
    <t>Uredski materijal i ostali materijalni rashodi</t>
  </si>
  <si>
    <t>32211</t>
  </si>
  <si>
    <t>Uredski materijal</t>
  </si>
  <si>
    <t>322110</t>
  </si>
  <si>
    <t>322111</t>
  </si>
  <si>
    <t>Uredski materijal-toneri</t>
  </si>
  <si>
    <t>32212</t>
  </si>
  <si>
    <t>Literatura (publikacije, časopisi, glasila, knjige i ostalo)</t>
  </si>
  <si>
    <t>322120</t>
  </si>
  <si>
    <t>32214</t>
  </si>
  <si>
    <t>Materijal i sredstva za čišćenje i održavanje</t>
  </si>
  <si>
    <t>322140</t>
  </si>
  <si>
    <t>32216</t>
  </si>
  <si>
    <t>Materijal za higijenske potrebe i njegu</t>
  </si>
  <si>
    <t>322160</t>
  </si>
  <si>
    <t>32219</t>
  </si>
  <si>
    <t>Ostali materijal za potrebe redovnog poslovanja</t>
  </si>
  <si>
    <t>322190</t>
  </si>
  <si>
    <t>32221</t>
  </si>
  <si>
    <t>Osnovni materijal i sirovine</t>
  </si>
  <si>
    <t>322210</t>
  </si>
  <si>
    <t>32222</t>
  </si>
  <si>
    <t>Pomoćni i sanitetski materijal</t>
  </si>
  <si>
    <t>322220</t>
  </si>
  <si>
    <t>32231</t>
  </si>
  <si>
    <t>Električna energija</t>
  </si>
  <si>
    <t>322310</t>
  </si>
  <si>
    <t>322311</t>
  </si>
  <si>
    <t>Električna energija-opskrba</t>
  </si>
  <si>
    <t>32233</t>
  </si>
  <si>
    <t>Plin</t>
  </si>
  <si>
    <t>322330</t>
  </si>
  <si>
    <t>32234</t>
  </si>
  <si>
    <t>Motorni benzin i dizel gorivo</t>
  </si>
  <si>
    <t>322340</t>
  </si>
  <si>
    <t>Materijal i dijelovi za tekuće i investicijsko održavanje</t>
  </si>
  <si>
    <t>32242</t>
  </si>
  <si>
    <t>Materijal i dijelovi za tekuće i investicijsko održavanje postrojenja i opreme</t>
  </si>
  <si>
    <t>322420</t>
  </si>
  <si>
    <t>Sitni inventar i autogume</t>
  </si>
  <si>
    <t>32251</t>
  </si>
  <si>
    <t>Sitni inventar</t>
  </si>
  <si>
    <t>322510</t>
  </si>
  <si>
    <t>32252</t>
  </si>
  <si>
    <t>Auto gume</t>
  </si>
  <si>
    <t>322520</t>
  </si>
  <si>
    <t>32271</t>
  </si>
  <si>
    <t>Službena radna i zaštitna odjeća i obuća</t>
  </si>
  <si>
    <t>322710</t>
  </si>
  <si>
    <t>Usluge telefona, pošte i prijevoza</t>
  </si>
  <si>
    <t>32311</t>
  </si>
  <si>
    <t>Usluge telefona, telefaksa</t>
  </si>
  <si>
    <t>323110</t>
  </si>
  <si>
    <t>32312</t>
  </si>
  <si>
    <t>Usluge interneta</t>
  </si>
  <si>
    <t>323120</t>
  </si>
  <si>
    <t>32313</t>
  </si>
  <si>
    <t>Poštarina (pisma, tiskanice i sl.)</t>
  </si>
  <si>
    <t>323130</t>
  </si>
  <si>
    <t>32319</t>
  </si>
  <si>
    <t>Ostale usluge za komunikaciju i prijevoz</t>
  </si>
  <si>
    <t>323190</t>
  </si>
  <si>
    <t>32322</t>
  </si>
  <si>
    <t>Usluge tekućeg i investicijkog održavanja postrojenja i opreme</t>
  </si>
  <si>
    <t>323220</t>
  </si>
  <si>
    <t>32339</t>
  </si>
  <si>
    <t>Ostale usluge promidžbe i informiranja</t>
  </si>
  <si>
    <t>323390</t>
  </si>
  <si>
    <t>32341</t>
  </si>
  <si>
    <t>Opskrba vodom</t>
  </si>
  <si>
    <t>323410</t>
  </si>
  <si>
    <t>32342</t>
  </si>
  <si>
    <t>Iznošenje i odvoz smeća</t>
  </si>
  <si>
    <t>323420</t>
  </si>
  <si>
    <t>32349</t>
  </si>
  <si>
    <t>Ostale komunalne usluge</t>
  </si>
  <si>
    <t>323490</t>
  </si>
  <si>
    <t>323491</t>
  </si>
  <si>
    <t>Ostale komunalne usluge-Komunalna naknada</t>
  </si>
  <si>
    <t>32352</t>
  </si>
  <si>
    <t>Zakupnine i najamnine za građevinske objekte</t>
  </si>
  <si>
    <t>323520</t>
  </si>
  <si>
    <t>32359</t>
  </si>
  <si>
    <t>Ostale zakupnine i najmnine</t>
  </si>
  <si>
    <t>323590</t>
  </si>
  <si>
    <t>32363</t>
  </si>
  <si>
    <t>Laboratorijske usluge</t>
  </si>
  <si>
    <t>323630</t>
  </si>
  <si>
    <t>32369</t>
  </si>
  <si>
    <t>Ostale zdravstvene i veterinarske usluge</t>
  </si>
  <si>
    <t>323690</t>
  </si>
  <si>
    <t>Intelektualne i osobne usluge</t>
  </si>
  <si>
    <t>32372</t>
  </si>
  <si>
    <t>Ugovori o djelu</t>
  </si>
  <si>
    <t>323720</t>
  </si>
  <si>
    <t>32373</t>
  </si>
  <si>
    <t>Usluge odvjetnika i pravnog savjetovanja</t>
  </si>
  <si>
    <t>323730</t>
  </si>
  <si>
    <t>32379</t>
  </si>
  <si>
    <t>Ostale intelektualne usluge</t>
  </si>
  <si>
    <t>323790</t>
  </si>
  <si>
    <t>323792</t>
  </si>
  <si>
    <t>32389</t>
  </si>
  <si>
    <t>Ostale računalne usluge</t>
  </si>
  <si>
    <t>323890</t>
  </si>
  <si>
    <t>32391</t>
  </si>
  <si>
    <t>Grafičke i tiskarske usluge, usluge kopiranja i uvezivanja i sl.</t>
  </si>
  <si>
    <t>323910</t>
  </si>
  <si>
    <t>32394</t>
  </si>
  <si>
    <t>Usluge pri registraciji prijevoznih sredstava</t>
  </si>
  <si>
    <t>323940</t>
  </si>
  <si>
    <t>32395</t>
  </si>
  <si>
    <t>Usluge čišćenja, pranja i slično</t>
  </si>
  <si>
    <t>323950</t>
  </si>
  <si>
    <t>32399</t>
  </si>
  <si>
    <t>Ostale nespomenute usluge</t>
  </si>
  <si>
    <t>323990</t>
  </si>
  <si>
    <t>Ostale nespomenute usluge-Dom zdravlja (učešće rež.troš.)</t>
  </si>
  <si>
    <t>323991</t>
  </si>
  <si>
    <t>Ostale nespomenute usluge-Opća bolnica (učešće tehničkog osoblja)</t>
  </si>
  <si>
    <t>323992</t>
  </si>
  <si>
    <t>Ostale nespomenute usluge-Dom zdravlja (učešće tehničkog osoblja)</t>
  </si>
  <si>
    <t>323993</t>
  </si>
  <si>
    <t>Ostale nespomenute usluge-Opća bolnica (učešće rež.troš.)</t>
  </si>
  <si>
    <t>323994</t>
  </si>
  <si>
    <t>Ostale nespomenute usluge-Vatrogasne usluge</t>
  </si>
  <si>
    <t>32412</t>
  </si>
  <si>
    <t>Naknade ostalih troškova</t>
  </si>
  <si>
    <t>324120</t>
  </si>
  <si>
    <t>Naknade ostalih troškova (doprinosi volonteri)</t>
  </si>
  <si>
    <t>Naknade za rad predstavničkih i izvršnih tijela, povjerenstava i slično</t>
  </si>
  <si>
    <t>32911</t>
  </si>
  <si>
    <t>Naknade za rad članovima predstavničkih i izvršnih tijela i upravnih vijeća</t>
  </si>
  <si>
    <t>329110</t>
  </si>
  <si>
    <t>32921</t>
  </si>
  <si>
    <t>Premije osiguranja prijevoznih sredstava</t>
  </si>
  <si>
    <t>329210</t>
  </si>
  <si>
    <t>32923</t>
  </si>
  <si>
    <t>Premije osiguranja zaposlenih</t>
  </si>
  <si>
    <t>329230</t>
  </si>
  <si>
    <t>32931</t>
  </si>
  <si>
    <t>329310</t>
  </si>
  <si>
    <t>32941</t>
  </si>
  <si>
    <t>Tuzemne članarine</t>
  </si>
  <si>
    <t>329410</t>
  </si>
  <si>
    <t>32955</t>
  </si>
  <si>
    <t>Novčana naknada poslodavca zbog nezapošljavanja osoba s invaliditetom</t>
  </si>
  <si>
    <t>329550</t>
  </si>
  <si>
    <t>32959</t>
  </si>
  <si>
    <t>Ostale pristojbe i nakanade</t>
  </si>
  <si>
    <t>329590</t>
  </si>
  <si>
    <t>Ostale pristojbe i nakanade (spomenička renta)</t>
  </si>
  <si>
    <t>329591</t>
  </si>
  <si>
    <t>Ostale pristojbe i naknade (HRT)</t>
  </si>
  <si>
    <t>32999</t>
  </si>
  <si>
    <t>329990</t>
  </si>
  <si>
    <t>34311</t>
  </si>
  <si>
    <t>Usluge banaka</t>
  </si>
  <si>
    <t>343110</t>
  </si>
  <si>
    <t>34333</t>
  </si>
  <si>
    <t>343330</t>
  </si>
  <si>
    <t>Nagrade građanima i kućanstvima</t>
  </si>
  <si>
    <t>37215</t>
  </si>
  <si>
    <t>Stipendije i školarine</t>
  </si>
  <si>
    <t>372150</t>
  </si>
  <si>
    <t>IZVOR POMOĆI</t>
  </si>
  <si>
    <t>IZVOR VLASTITI PRIHODI</t>
  </si>
  <si>
    <t>31111</t>
  </si>
  <si>
    <t xml:space="preserve">Plaće za zaposlene </t>
  </si>
  <si>
    <t>311110</t>
  </si>
  <si>
    <t>Plaće za zaposlene - Bruto plaća</t>
  </si>
  <si>
    <t>31131</t>
  </si>
  <si>
    <t>311310</t>
  </si>
  <si>
    <t>31141</t>
  </si>
  <si>
    <t>311410</t>
  </si>
  <si>
    <t>31216</t>
  </si>
  <si>
    <t>Regres za godišnji odmor</t>
  </si>
  <si>
    <t>312160</t>
  </si>
  <si>
    <t>31321</t>
  </si>
  <si>
    <t>313210</t>
  </si>
  <si>
    <t>31322</t>
  </si>
  <si>
    <t>313220</t>
  </si>
  <si>
    <t>31332</t>
  </si>
  <si>
    <t>313320</t>
  </si>
  <si>
    <t>32111</t>
  </si>
  <si>
    <t>321110</t>
  </si>
  <si>
    <t>32113</t>
  </si>
  <si>
    <t>321130</t>
  </si>
  <si>
    <t>32115</t>
  </si>
  <si>
    <t>321150</t>
  </si>
  <si>
    <t>32119</t>
  </si>
  <si>
    <t>321190</t>
  </si>
  <si>
    <t>32121</t>
  </si>
  <si>
    <t>321210</t>
  </si>
  <si>
    <t>32123</t>
  </si>
  <si>
    <t>Naknade za odvojeni život</t>
  </si>
  <si>
    <t>321230</t>
  </si>
  <si>
    <t>Seminari, savjetovanja i simpoziji-Kotizacija</t>
  </si>
  <si>
    <t>Seminari, savjetovanja i simpoziji-Školarina</t>
  </si>
  <si>
    <t>Uredski materijal - toneri</t>
  </si>
  <si>
    <t xml:space="preserve">Literatura (publikacije, časopisi, glasila, knjige i ostalo) </t>
  </si>
  <si>
    <t>Električna energija - opskrba</t>
  </si>
  <si>
    <t>Ostale pristojbe i nakanade ( HRT )</t>
  </si>
  <si>
    <t>Ostale naknade građanima i kućanstvima</t>
  </si>
  <si>
    <t>K 100079 OPREMANJE ZAVODA ZA JAVNO ZDRAVSTVO</t>
  </si>
  <si>
    <t>Rashodi za nabavu nefinancijske imovine</t>
  </si>
  <si>
    <t>Nematerijalna imovina</t>
  </si>
  <si>
    <t>41231</t>
  </si>
  <si>
    <t>412310</t>
  </si>
  <si>
    <t>42211</t>
  </si>
  <si>
    <t>Računala i računalna oprema</t>
  </si>
  <si>
    <t>422110</t>
  </si>
  <si>
    <t>42212</t>
  </si>
  <si>
    <t>Uredski namještaj</t>
  </si>
  <si>
    <t>422120</t>
  </si>
  <si>
    <t>42241</t>
  </si>
  <si>
    <t>Medicinska oprema</t>
  </si>
  <si>
    <t>422410</t>
  </si>
  <si>
    <t>42242</t>
  </si>
  <si>
    <t>Laboratorijska oprema</t>
  </si>
  <si>
    <t>422420</t>
  </si>
  <si>
    <t xml:space="preserve">Prijevozna sredstva </t>
  </si>
  <si>
    <t>42311</t>
  </si>
  <si>
    <t>Osobni automobili</t>
  </si>
  <si>
    <t>423110</t>
  </si>
  <si>
    <t>42621</t>
  </si>
  <si>
    <t>426210</t>
  </si>
  <si>
    <t>IZVOR PRIHODI OD PRODAJE NEFINANCIJSKE IMOVINE</t>
  </si>
  <si>
    <t>T 100035  Prevencija rizika određenih čimbenika okoliša</t>
  </si>
  <si>
    <t>Plaće za zaposlene - Bruto plaće</t>
  </si>
  <si>
    <t>Nakdane za prijevoz na službenom putu u zemlji</t>
  </si>
  <si>
    <t xml:space="preserve">Nabava opreme za prevenciju rizika određenih čimbenika okoliša </t>
  </si>
  <si>
    <t>T 100056 Zajedno protiv ovisnosti</t>
  </si>
  <si>
    <t>Usluge telefona, prijevoza i pošte</t>
  </si>
  <si>
    <t>Komunale usluge</t>
  </si>
  <si>
    <t xml:space="preserve">Tekuće donacije </t>
  </si>
  <si>
    <t>38111</t>
  </si>
  <si>
    <t>Tekuće donacije zdravstvenim neprofitnim organizacijama</t>
  </si>
  <si>
    <t>381110</t>
  </si>
  <si>
    <t>K 100084 Nabava opreme za projekt Zajedno protiv ovisnosti</t>
  </si>
  <si>
    <t>K 100057 Nabava opreme za Prevenciju rizika određenih čimbenika okoliša</t>
  </si>
  <si>
    <t>T 100044 Savjetovalište za reproduktivno zdravlje adolescenata</t>
  </si>
  <si>
    <t xml:space="preserve">Plaće za posebne uvjete rada </t>
  </si>
  <si>
    <t>K 100074 Nabava opreme za Savjetovalište za reproduktivno zdravlje adolescenata</t>
  </si>
  <si>
    <t>Posrojenja i oprema</t>
  </si>
  <si>
    <t>UKUPNO RASHODI I IZDACI</t>
  </si>
  <si>
    <t>Izradila:</t>
  </si>
  <si>
    <t xml:space="preserve">Intelektualne i osobne usluge </t>
  </si>
  <si>
    <t>Napomena:</t>
  </si>
  <si>
    <t>***UPLATA VIŠKA PRIHODA IZ PROTEKLIH GODINA U NADLEŽNI PRORAČUN KOPRIVNIČKO-KRIŽEVAČKE ŽUPANIJE</t>
  </si>
  <si>
    <t>PLANIRANI VIŠAK KOJI SE PRENOSI U IDUĆE RAZDOBLJE</t>
  </si>
  <si>
    <t>32354</t>
  </si>
  <si>
    <t>323540</t>
  </si>
  <si>
    <t>32922</t>
  </si>
  <si>
    <t>329220</t>
  </si>
  <si>
    <t>Premije osiguranja ostale imovine</t>
  </si>
  <si>
    <t>Usluge tekućeg i investicijskog održavanja postrojenja i opreme</t>
  </si>
  <si>
    <t xml:space="preserve">Uredski materijal </t>
  </si>
  <si>
    <t>IZVOR OPĆI PRIHODI I PRIMICI</t>
  </si>
  <si>
    <t>Naknade ostalih troškova (putni trošak)</t>
  </si>
  <si>
    <t>UKUPAN DONOS VIŠKA IZ PRETHODNE GODINE</t>
  </si>
  <si>
    <t>VIŠAK IZ PRETHODNE GODINE KOJI ĆE SE RASPOREDITI</t>
  </si>
  <si>
    <t>spec. epidemiolog</t>
  </si>
  <si>
    <t>Materijal i dijelovi za tekuće i invensticijsko održavanje postrojenja i opreme</t>
  </si>
  <si>
    <t>Usluge telefona,telefaksa</t>
  </si>
  <si>
    <t>Ostale zakupnine i najamnine</t>
  </si>
  <si>
    <t>Ugovor o djelu</t>
  </si>
  <si>
    <t>Sudske pristojbe</t>
  </si>
  <si>
    <t>Ravnateljica :</t>
  </si>
  <si>
    <t>Danijela Čošić, mag. oec., univ. spec. oec.</t>
  </si>
  <si>
    <t>dr. sc. Draženka Vadla, dr. med.</t>
  </si>
  <si>
    <t>Instrumenti, uređaji i strojevi</t>
  </si>
  <si>
    <t>Ostali instrumenti, uređaji i strojevi</t>
  </si>
  <si>
    <t>311111</t>
  </si>
  <si>
    <t>Plaće za zaposlene - Bruto plaća (pripravci)</t>
  </si>
  <si>
    <t>313211</t>
  </si>
  <si>
    <t>Doprinosi za obvezno zdravstveno osiguranje zaštite zdravlja na radu (pripravnici)</t>
  </si>
  <si>
    <t>313221</t>
  </si>
  <si>
    <t>313321</t>
  </si>
  <si>
    <t>Doprinosi za obvezno osiguranje u slučaju nezaposlenosti (pripravnici)</t>
  </si>
  <si>
    <t>42259</t>
  </si>
  <si>
    <t>422590</t>
  </si>
  <si>
    <t>Plaće za zaposlene-Bruto plaća (pripravnici)</t>
  </si>
  <si>
    <t>Doprinosi za obvezno zdravstveno osiguranje (pripravnici)</t>
  </si>
  <si>
    <t>Grafičke usluge</t>
  </si>
  <si>
    <t>Tiskarske usluge, usluge kopiranja i uvezivanja i sl.</t>
  </si>
  <si>
    <t>323911</t>
  </si>
  <si>
    <t>321211</t>
  </si>
  <si>
    <t>Naknade za prijevoz na posao i s posla (pripravnici)</t>
  </si>
  <si>
    <t>311112</t>
  </si>
  <si>
    <t>321212</t>
  </si>
  <si>
    <t>Plaće za zaposlene-Bruto plaća (pripravnici - dr)</t>
  </si>
  <si>
    <t>Naknade za prijevoz na posao i s posla (pripravnici - dr)</t>
  </si>
  <si>
    <t>5.5</t>
  </si>
  <si>
    <t>4.6.</t>
  </si>
  <si>
    <t>5.5.</t>
  </si>
  <si>
    <t>3.1.</t>
  </si>
  <si>
    <t>7.2.</t>
  </si>
  <si>
    <t>1.1.</t>
  </si>
  <si>
    <t>4.6. Namjenski prihodi - Prihodi za posebne namjene - HZZO</t>
  </si>
  <si>
    <t>3.1. Vlastiti prihodi -Prihodi od financijske imovine</t>
  </si>
  <si>
    <t>3.1. Vlastiti prihodi - prihodi od pruženih usluga</t>
  </si>
  <si>
    <t>7.2. Namjenski prihodi - Prihodi od prodaje proizvedene dugotrajne imovine</t>
  </si>
  <si>
    <t>Usluge slanja e-Računa</t>
  </si>
  <si>
    <t>323191</t>
  </si>
  <si>
    <t>Oprema za održavanje i zaštitu</t>
  </si>
  <si>
    <t>Oprema za grijanje,ventilaciju i hlađenje</t>
  </si>
  <si>
    <t>42231</t>
  </si>
  <si>
    <t>422310</t>
  </si>
  <si>
    <t>T 100070 Savjetovalište za prevenciju prekomjerne tjelesne težine i debljine</t>
  </si>
  <si>
    <t>K 100120 Nabava opreme za projekt Savjetovalište za prevenciju prekomjerne tjelesne težine i debljine</t>
  </si>
  <si>
    <t>PRIPRAVNICI - HZZO - A</t>
  </si>
  <si>
    <t>7</t>
  </si>
  <si>
    <t xml:space="preserve">Podskupina </t>
  </si>
  <si>
    <t>Naziv prihoda</t>
  </si>
  <si>
    <t>5.5. Tekuće pomoći proračunskim korisnicima iz proračuna koji im nije nadležan - MZ, HZZO, HZZ</t>
  </si>
  <si>
    <t>5.5. Kapitalne pomoći proračunskim korisnicima iz proračuna koji im nije nadležan - MZ</t>
  </si>
  <si>
    <t>POMOĆI IZ INOZEMSTVA I OD SUBJEKATA UNUTAR OPĆEG PRORAČUNA</t>
  </si>
  <si>
    <t>Pomoći proračunu iz drugih proračuna</t>
  </si>
  <si>
    <t>Tekuće pomoći proračunu iz drugih proračuna</t>
  </si>
  <si>
    <t>Tekuće pomoći iz državnog proračuna</t>
  </si>
  <si>
    <t>Pomoći od izvanproračunskih korisnika</t>
  </si>
  <si>
    <t>Tekuće pomoći od izvanproračunskih korisnika</t>
  </si>
  <si>
    <t>Tekuće pomoći od HZMO-a, HZZ-a i HZZO-a</t>
  </si>
  <si>
    <t>Pomoći proračunskim korisnicima iz proračuna koji im nije nadležan</t>
  </si>
  <si>
    <t>Tekuće pomoći proračunskim korisnicima iz proračuna koji im nije nadležan</t>
  </si>
  <si>
    <t>Tekuće pomoći iz državnog proračuna proračunskim korisnicima proračuna JLP(R)S</t>
  </si>
  <si>
    <t>Kapitalne pomoći proračunskim korisnicima iz proračuna koji im nije nadležan</t>
  </si>
  <si>
    <t>Kapitalne pomoći iz državnog proračuna proračunskim korisnicima proračuna JLP(R)S</t>
  </si>
  <si>
    <t>PRIHODI OD IMOVINE</t>
  </si>
  <si>
    <t>Prihodi od financijske imovine</t>
  </si>
  <si>
    <t>Kamate na oročena sredstva i depozite po viđenju</t>
  </si>
  <si>
    <t>Kamate na depozite po viđenju</t>
  </si>
  <si>
    <t>VLASTITI PRIHODI</t>
  </si>
  <si>
    <t>PRIHODI OD PRODAJE PROIZVODA I ROBE TE PRUŽENIH USLUGA I PRIHODA OD DONACIJA</t>
  </si>
  <si>
    <t xml:space="preserve">Prihodi od prodaje proizvoda i robe te pruženih usluga </t>
  </si>
  <si>
    <t>Prihodi od pruženih usluga</t>
  </si>
  <si>
    <t>PRIHODI ZA POSEBNE NAMJENE</t>
  </si>
  <si>
    <t>PRIHODI IZ NADLEŽNOG PRORAČUNA I OD HZZO-a TEMELJEM UGOVORNIH OBVEZA</t>
  </si>
  <si>
    <t>Prihodi iz nadležnog proračuna za finanaciranje redovne djelatnosti proračunskih korisnika</t>
  </si>
  <si>
    <t>Prihodi iz nadležnog proračuna za financiranje rashoda poslovanja</t>
  </si>
  <si>
    <t>Prihodi iz nadležnog proračuna za financiranje rashoda poslovanja- Lokalni proračun</t>
  </si>
  <si>
    <t>Prihodi od HZZO-a na temelju ugovornih obveza</t>
  </si>
  <si>
    <t>Kazne, upravne mjere i ostali prihodi</t>
  </si>
  <si>
    <t>Ostali prihodi</t>
  </si>
  <si>
    <t>PRIHODI OD PRODAJE PROIZVEDENE DUGOTRAJNE IMOVINE</t>
  </si>
  <si>
    <t>Prihodi od prodaje građevinskih objekata</t>
  </si>
  <si>
    <t>Stambeni objekti</t>
  </si>
  <si>
    <t>Stambeni objekti za zaposlene</t>
  </si>
  <si>
    <t>Prihodi od prodaje prijevoznih sredstava</t>
  </si>
  <si>
    <t>VLASTITI IZVORI</t>
  </si>
  <si>
    <t>REZULTAT POSLOVANJA</t>
  </si>
  <si>
    <t>Višak/manjak prihoda</t>
  </si>
  <si>
    <t>Višak prihoda</t>
  </si>
  <si>
    <t>Višak prihoda poslovanja</t>
  </si>
  <si>
    <t>UKUPNO PRIHODI POSLOVANJA (PO IZVORIMA)</t>
  </si>
  <si>
    <t>PRIHODI POSLOVANJA I PRIHODI OD PRODAJE NEFINANCIJSKE IMOVINE - 2021. GODINA</t>
  </si>
  <si>
    <t>UKUPNO PRIHODI I PRIMICI ZA 2021. GODINU</t>
  </si>
  <si>
    <t>7.2</t>
  </si>
  <si>
    <t>PRIHODI POSLOVANJA I PRIHODI OD PRODAJE NEFINANCIJSKE IMOVINE - 2022. GODINA</t>
  </si>
  <si>
    <t>PROJEKCIJA PLANA ZA 2022.</t>
  </si>
  <si>
    <t>PROJEKCIJA FINANCIJSKOG PLANA ZA 2022.</t>
  </si>
  <si>
    <t>Ostala uredska oprema</t>
  </si>
  <si>
    <t>42219</t>
  </si>
  <si>
    <t>422190</t>
  </si>
  <si>
    <t>3.1</t>
  </si>
  <si>
    <t>UKUPNO PRIHODI I PRIMICI ZA 2022. GODINU</t>
  </si>
  <si>
    <t>4.6</t>
  </si>
  <si>
    <t>Plaće za zaposlene-Pripravnost</t>
  </si>
  <si>
    <t>1.1. Opći prihodi i primici - Županija</t>
  </si>
  <si>
    <t>Plaće za zaposlene - Pripravnost</t>
  </si>
  <si>
    <t>PRIPRAVNICI - HZZ-A</t>
  </si>
  <si>
    <t>32323</t>
  </si>
  <si>
    <t>323230</t>
  </si>
  <si>
    <t>Usluge tekućeg i investicijkog održavanja prijevoznih sredstava</t>
  </si>
  <si>
    <t>Usluge tekućeg i investicijskog održavanja prijevoznih sredstava</t>
  </si>
  <si>
    <t>FINANCIJSKI PLAN ZA 2021.</t>
  </si>
  <si>
    <t>PROJEKCIJA FINANCIJSKOG PLANA ZA 2023.</t>
  </si>
  <si>
    <t>PRIHODI POSLOVANJA I PRIHODI OD PRODAJE NEFINANCIJSKE IMOVINE - 2023. GODINA</t>
  </si>
  <si>
    <t>PRIJEDLOG PLANA ZA 2021.</t>
  </si>
  <si>
    <t>PROJEKCIJA PLANA ZA 2023.</t>
  </si>
  <si>
    <t>UKUPNO PRIHODI I PRIMICI ZA 2023. GODINU</t>
  </si>
  <si>
    <r>
      <t>Tekuće pomoći od HZMO-a,</t>
    </r>
    <r>
      <rPr>
        <b/>
        <sz val="10"/>
        <rFont val="Arial"/>
        <family val="2"/>
        <charset val="238"/>
      </rPr>
      <t xml:space="preserve"> HZZ-a</t>
    </r>
    <r>
      <rPr>
        <sz val="10"/>
        <rFont val="Arial"/>
        <family val="2"/>
        <charset val="238"/>
      </rPr>
      <t xml:space="preserve"> i HZZO-a</t>
    </r>
  </si>
  <si>
    <t>FINANCIJSKI PLAN ZAVODA ZA JAVNO ZDRAVSTVO KOPRIVNIČKO-KRIŽEVAČKE ŽUPANIJE ZA 2021. I PROJEKCIJE ZA 2022. I 2023. GODINU</t>
  </si>
  <si>
    <t>4</t>
  </si>
  <si>
    <t>U Koprivnici 16.12.2020.</t>
  </si>
  <si>
    <t xml:space="preserve">T 100007 Monitoring </t>
  </si>
  <si>
    <t xml:space="preserve">Ostala uredska oprema (projektor i uništivači papira)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</si>
</sst>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"/>
    <numFmt numFmtId="165" formatCode="#,##0\ _k_n"/>
  </numFmts>
  <fonts count="73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indexed="10"/>
      <name val="Calibri"/>
      <family val="2"/>
      <charset val="238"/>
    </font>
    <font>
      <sz val="10"/>
      <color indexed="8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color theme="0"/>
      <name val="MS Sans Serif"/>
      <family val="2"/>
      <charset val="238"/>
    </font>
    <font>
      <b/>
      <sz val="10"/>
      <color theme="1"/>
      <name val="MS Sans Serif"/>
      <family val="2"/>
      <charset val="238"/>
    </font>
    <font>
      <sz val="10"/>
      <color rgb="FFFF0000"/>
      <name val="MS Sans Serif"/>
      <family val="2"/>
      <charset val="238"/>
    </font>
    <font>
      <sz val="10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70C0"/>
      <name val="MS Sans Serif"/>
      <family val="2"/>
      <charset val="238"/>
    </font>
    <font>
      <sz val="10"/>
      <color rgb="FFFFFF00"/>
      <name val="MS Sans Serif"/>
      <family val="2"/>
      <charset val="238"/>
    </font>
    <font>
      <b/>
      <sz val="10"/>
      <color rgb="FFFFFF00"/>
      <name val="MS Sans Serif"/>
      <family val="2"/>
      <charset val="238"/>
    </font>
    <font>
      <sz val="10"/>
      <color rgb="FF00B050"/>
      <name val="MS Sans Serif"/>
      <family val="2"/>
      <charset val="238"/>
    </font>
    <font>
      <b/>
      <sz val="11"/>
      <color rgb="FF00B0F0"/>
      <name val="Times New Roman"/>
      <family val="1"/>
      <charset val="238"/>
    </font>
    <font>
      <sz val="10"/>
      <color rgb="FF7030A0"/>
      <name val="MS Sans Serif"/>
      <family val="2"/>
      <charset val="238"/>
    </font>
    <font>
      <b/>
      <sz val="10"/>
      <color rgb="FF00B050"/>
      <name val="MS Sans Serif"/>
      <family val="2"/>
      <charset val="238"/>
    </font>
    <font>
      <sz val="10"/>
      <color rgb="FF7030A0"/>
      <name val="Arial"/>
      <family val="2"/>
      <charset val="238"/>
    </font>
    <font>
      <sz val="11"/>
      <color rgb="FF00B0F0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name val="Arial"/>
      <family val="2"/>
      <charset val="238"/>
    </font>
    <font>
      <sz val="10"/>
      <color indexed="8"/>
      <name val="MS Sans Serif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1"/>
      <name val="Times New Roman"/>
      <family val="1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rgb="FFFFFF00"/>
      <name val="Times New Roman"/>
      <family val="1"/>
      <charset val="238"/>
    </font>
    <font>
      <b/>
      <sz val="11"/>
      <color rgb="FFFFFF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7030A0"/>
      <name val="Calibri"/>
      <family val="2"/>
      <charset val="238"/>
      <scheme val="minor"/>
    </font>
    <font>
      <sz val="10.5"/>
      <name val="Times New Roman"/>
      <family val="1"/>
      <charset val="238"/>
    </font>
    <font>
      <sz val="8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7">
    <xf numFmtId="0" fontId="0" fillId="0" borderId="0"/>
    <xf numFmtId="0" fontId="1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9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4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1" fillId="20" borderId="0" applyNumberFormat="0" applyBorder="0" applyAlignment="0" applyProtection="0"/>
    <xf numFmtId="0" fontId="11" fillId="17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23" borderId="0" applyNumberFormat="0" applyBorder="0" applyAlignment="0" applyProtection="0"/>
    <xf numFmtId="0" fontId="11" fillId="21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0" fontId="12" fillId="18" borderId="0" applyNumberFormat="0" applyBorder="0" applyAlignment="0" applyProtection="0"/>
    <xf numFmtId="0" fontId="13" fillId="26" borderId="8" applyNumberForma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19" borderId="8" applyNumberFormat="0" applyAlignment="0" applyProtection="0"/>
    <xf numFmtId="0" fontId="7" fillId="0" borderId="14" applyNumberFormat="0" applyFill="0" applyAlignment="0" applyProtection="0"/>
    <xf numFmtId="0" fontId="21" fillId="19" borderId="0" applyNumberFormat="0" applyBorder="0" applyAlignment="0" applyProtection="0"/>
    <xf numFmtId="0" fontId="9" fillId="0" borderId="0"/>
    <xf numFmtId="0" fontId="8" fillId="14" borderId="7" applyNumberFormat="0" applyFont="0" applyAlignment="0" applyProtection="0"/>
    <xf numFmtId="0" fontId="22" fillId="26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51" fillId="0" borderId="0"/>
  </cellStyleXfs>
  <cellXfs count="434">
    <xf numFmtId="0" fontId="0" fillId="0" borderId="0" xfId="0"/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165" fontId="5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5" fontId="5" fillId="3" borderId="0" xfId="0" applyNumberFormat="1" applyFont="1" applyFill="1" applyAlignment="1">
      <alignment horizontal="center" vertical="center"/>
    </xf>
    <xf numFmtId="164" fontId="25" fillId="0" borderId="0" xfId="1" applyNumberFormat="1" applyFont="1" applyFill="1" applyAlignment="1">
      <alignment vertical="center" wrapText="1"/>
    </xf>
    <xf numFmtId="0" fontId="26" fillId="0" borderId="0" xfId="1" applyNumberFormat="1" applyFont="1" applyFill="1" applyBorder="1" applyAlignment="1" applyProtection="1"/>
    <xf numFmtId="0" fontId="27" fillId="2" borderId="1" xfId="1" quotePrefix="1" applyFont="1" applyFill="1" applyBorder="1" applyAlignment="1">
      <alignment horizontal="left" vertical="center" wrapText="1"/>
    </xf>
    <xf numFmtId="3" fontId="28" fillId="0" borderId="1" xfId="1" applyNumberFormat="1" applyFont="1" applyFill="1" applyBorder="1" applyAlignment="1" applyProtection="1"/>
    <xf numFmtId="165" fontId="26" fillId="0" borderId="0" xfId="1" applyNumberFormat="1" applyFont="1" applyFill="1" applyBorder="1" applyAlignment="1" applyProtection="1"/>
    <xf numFmtId="165" fontId="27" fillId="2" borderId="1" xfId="1" applyNumberFormat="1" applyFont="1" applyFill="1" applyBorder="1" applyAlignment="1" applyProtection="1">
      <alignment horizontal="right" wrapText="1"/>
    </xf>
    <xf numFmtId="3" fontId="26" fillId="0" borderId="0" xfId="1" applyNumberFormat="1" applyFont="1" applyFill="1" applyBorder="1" applyAlignment="1" applyProtection="1"/>
    <xf numFmtId="165" fontId="27" fillId="2" borderId="0" xfId="1" applyNumberFormat="1" applyFont="1" applyFill="1" applyBorder="1" applyAlignment="1" applyProtection="1">
      <alignment horizontal="right" wrapText="1"/>
    </xf>
    <xf numFmtId="165" fontId="27" fillId="2" borderId="5" xfId="1" applyNumberFormat="1" applyFont="1" applyFill="1" applyBorder="1" applyAlignment="1" applyProtection="1">
      <alignment horizontal="right" wrapText="1"/>
    </xf>
    <xf numFmtId="0" fontId="26" fillId="0" borderId="1" xfId="1" applyNumberFormat="1" applyFont="1" applyFill="1" applyBorder="1" applyAlignment="1" applyProtection="1"/>
    <xf numFmtId="0" fontId="27" fillId="2" borderId="0" xfId="1" quotePrefix="1" applyFont="1" applyFill="1" applyBorder="1" applyAlignment="1">
      <alignment horizontal="left" vertical="center" wrapText="1"/>
    </xf>
    <xf numFmtId="0" fontId="30" fillId="0" borderId="0" xfId="1" applyNumberFormat="1" applyFont="1" applyFill="1" applyBorder="1" applyAlignment="1" applyProtection="1"/>
    <xf numFmtId="0" fontId="31" fillId="0" borderId="0" xfId="1" applyNumberFormat="1" applyFont="1" applyFill="1" applyBorder="1" applyAlignment="1" applyProtection="1"/>
    <xf numFmtId="0" fontId="33" fillId="0" borderId="0" xfId="1" applyNumberFormat="1" applyFont="1" applyFill="1" applyBorder="1" applyAlignment="1" applyProtection="1"/>
    <xf numFmtId="3" fontId="33" fillId="0" borderId="0" xfId="1" applyNumberFormat="1" applyFont="1" applyFill="1" applyBorder="1" applyAlignment="1" applyProtection="1"/>
    <xf numFmtId="3" fontId="30" fillId="3" borderId="0" xfId="1" applyNumberFormat="1" applyFont="1" applyFill="1" applyBorder="1" applyAlignment="1" applyProtection="1"/>
    <xf numFmtId="0" fontId="31" fillId="3" borderId="0" xfId="1" applyNumberFormat="1" applyFont="1" applyFill="1" applyBorder="1" applyAlignment="1" applyProtection="1"/>
    <xf numFmtId="3" fontId="31" fillId="0" borderId="0" xfId="1" applyNumberFormat="1" applyFont="1" applyFill="1" applyBorder="1" applyAlignment="1" applyProtection="1"/>
    <xf numFmtId="0" fontId="33" fillId="3" borderId="0" xfId="1" applyNumberFormat="1" applyFont="1" applyFill="1" applyBorder="1" applyAlignment="1" applyProtection="1"/>
    <xf numFmtId="0" fontId="32" fillId="3" borderId="0" xfId="1" applyNumberFormat="1" applyFont="1" applyFill="1" applyBorder="1" applyAlignment="1" applyProtection="1"/>
    <xf numFmtId="0" fontId="30" fillId="3" borderId="0" xfId="1" applyNumberFormat="1" applyFont="1" applyFill="1" applyBorder="1" applyAlignment="1" applyProtection="1"/>
    <xf numFmtId="3" fontId="30" fillId="0" borderId="0" xfId="1" applyNumberFormat="1" applyFont="1" applyFill="1" applyBorder="1" applyAlignment="1" applyProtection="1"/>
    <xf numFmtId="3" fontId="31" fillId="3" borderId="0" xfId="1" applyNumberFormat="1" applyFont="1" applyFill="1" applyBorder="1" applyAlignment="1" applyProtection="1"/>
    <xf numFmtId="0" fontId="34" fillId="3" borderId="0" xfId="1" applyNumberFormat="1" applyFont="1" applyFill="1" applyBorder="1" applyAlignment="1" applyProtection="1"/>
    <xf numFmtId="0" fontId="34" fillId="0" borderId="0" xfId="1" applyNumberFormat="1" applyFont="1" applyFill="1" applyBorder="1" applyAlignment="1" applyProtection="1"/>
    <xf numFmtId="3" fontId="36" fillId="0" borderId="0" xfId="1" applyNumberFormat="1" applyFont="1" applyFill="1" applyBorder="1" applyAlignment="1" applyProtection="1"/>
    <xf numFmtId="0" fontId="35" fillId="0" borderId="0" xfId="1" applyNumberFormat="1" applyFont="1" applyFill="1" applyBorder="1" applyAlignment="1" applyProtection="1"/>
    <xf numFmtId="0" fontId="37" fillId="0" borderId="0" xfId="0" applyFont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165" fontId="38" fillId="0" borderId="1" xfId="0" applyNumberFormat="1" applyFont="1" applyBorder="1" applyAlignment="1">
      <alignment horizontal="right" vertical="center"/>
    </xf>
    <xf numFmtId="165" fontId="37" fillId="0" borderId="1" xfId="0" applyNumberFormat="1" applyFont="1" applyBorder="1" applyAlignment="1">
      <alignment horizontal="right" vertical="center"/>
    </xf>
    <xf numFmtId="165" fontId="38" fillId="3" borderId="1" xfId="0" applyNumberFormat="1" applyFont="1" applyFill="1" applyBorder="1" applyAlignment="1">
      <alignment horizontal="right" vertical="center"/>
    </xf>
    <xf numFmtId="165" fontId="37" fillId="6" borderId="1" xfId="0" applyNumberFormat="1" applyFont="1" applyFill="1" applyBorder="1" applyAlignment="1">
      <alignment vertical="center"/>
    </xf>
    <xf numFmtId="165" fontId="37" fillId="3" borderId="1" xfId="0" applyNumberFormat="1" applyFont="1" applyFill="1" applyBorder="1" applyAlignment="1">
      <alignment vertical="center"/>
    </xf>
    <xf numFmtId="165" fontId="38" fillId="3" borderId="1" xfId="0" applyNumberFormat="1" applyFont="1" applyFill="1" applyBorder="1" applyAlignment="1">
      <alignment vertical="center"/>
    </xf>
    <xf numFmtId="165" fontId="37" fillId="10" borderId="1" xfId="0" applyNumberFormat="1" applyFont="1" applyFill="1" applyBorder="1" applyAlignment="1">
      <alignment vertical="center"/>
    </xf>
    <xf numFmtId="1" fontId="38" fillId="5" borderId="1" xfId="0" applyNumberFormat="1" applyFont="1" applyFill="1" applyBorder="1" applyAlignment="1">
      <alignment horizontal="left" vertical="center" wrapText="1"/>
    </xf>
    <xf numFmtId="1" fontId="38" fillId="11" borderId="1" xfId="0" applyNumberFormat="1" applyFont="1" applyFill="1" applyBorder="1" applyAlignment="1">
      <alignment horizontal="left" vertical="center" wrapText="1"/>
    </xf>
    <xf numFmtId="165" fontId="38" fillId="0" borderId="0" xfId="0" applyNumberFormat="1" applyFont="1" applyFill="1" applyBorder="1" applyAlignment="1">
      <alignment horizontal="right" vertical="center"/>
    </xf>
    <xf numFmtId="165" fontId="37" fillId="0" borderId="0" xfId="0" applyNumberFormat="1" applyFont="1" applyFill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5" fontId="37" fillId="0" borderId="0" xfId="0" applyNumberFormat="1" applyFont="1" applyAlignment="1">
      <alignment horizontal="left" vertical="center"/>
    </xf>
    <xf numFmtId="0" fontId="3" fillId="0" borderId="1" xfId="2" applyNumberFormat="1" applyFont="1" applyFill="1" applyBorder="1" applyAlignment="1" applyProtection="1">
      <alignment horizontal="right"/>
    </xf>
    <xf numFmtId="0" fontId="3" fillId="2" borderId="1" xfId="2" applyNumberFormat="1" applyFont="1" applyFill="1" applyBorder="1" applyAlignment="1" applyProtection="1">
      <alignment horizontal="right"/>
    </xf>
    <xf numFmtId="0" fontId="3" fillId="3" borderId="1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right"/>
    </xf>
    <xf numFmtId="0" fontId="3" fillId="0" borderId="1" xfId="2" applyFont="1" applyBorder="1" applyAlignment="1">
      <alignment horizontal="right"/>
    </xf>
    <xf numFmtId="0" fontId="3" fillId="0" borderId="1" xfId="2" applyFont="1" applyFill="1" applyBorder="1" applyAlignment="1">
      <alignment wrapText="1"/>
    </xf>
    <xf numFmtId="3" fontId="40" fillId="3" borderId="0" xfId="1" applyNumberFormat="1" applyFont="1" applyFill="1" applyBorder="1" applyAlignment="1" applyProtection="1"/>
    <xf numFmtId="3" fontId="40" fillId="0" borderId="0" xfId="1" applyNumberFormat="1" applyFont="1" applyFill="1" applyBorder="1" applyAlignment="1" applyProtection="1"/>
    <xf numFmtId="0" fontId="3" fillId="0" borderId="1" xfId="2" applyFont="1" applyFill="1" applyBorder="1" applyAlignment="1">
      <alignment horizontal="left" wrapText="1"/>
    </xf>
    <xf numFmtId="0" fontId="3" fillId="0" borderId="1" xfId="2" applyFont="1" applyFill="1" applyBorder="1" applyAlignment="1">
      <alignment horizontal="left"/>
    </xf>
    <xf numFmtId="0" fontId="3" fillId="3" borderId="1" xfId="2" applyNumberFormat="1" applyFont="1" applyFill="1" applyBorder="1" applyAlignment="1" applyProtection="1">
      <alignment horizontal="right"/>
    </xf>
    <xf numFmtId="0" fontId="3" fillId="3" borderId="1" xfId="2" applyFont="1" applyFill="1" applyBorder="1" applyAlignment="1">
      <alignment horizontal="left" wrapText="1"/>
    </xf>
    <xf numFmtId="0" fontId="3" fillId="3" borderId="1" xfId="2" applyFont="1" applyFill="1" applyBorder="1" applyAlignment="1">
      <alignment wrapText="1"/>
    </xf>
    <xf numFmtId="0" fontId="3" fillId="3" borderId="1" xfId="2" applyFont="1" applyFill="1" applyBorder="1" applyAlignment="1"/>
    <xf numFmtId="3" fontId="3" fillId="2" borderId="1" xfId="2" applyNumberFormat="1" applyFont="1" applyFill="1" applyBorder="1" applyAlignment="1" applyProtection="1">
      <alignment horizontal="left" wrapText="1"/>
    </xf>
    <xf numFmtId="3" fontId="42" fillId="3" borderId="0" xfId="1" applyNumberFormat="1" applyFont="1" applyFill="1" applyBorder="1" applyAlignment="1" applyProtection="1"/>
    <xf numFmtId="3" fontId="41" fillId="0" borderId="0" xfId="1" applyNumberFormat="1" applyFont="1" applyFill="1" applyBorder="1" applyAlignment="1" applyProtection="1"/>
    <xf numFmtId="3" fontId="32" fillId="0" borderId="0" xfId="1" applyNumberFormat="1" applyFont="1" applyFill="1" applyBorder="1" applyAlignment="1" applyProtection="1"/>
    <xf numFmtId="3" fontId="43" fillId="0" borderId="0" xfId="1" applyNumberFormat="1" applyFont="1" applyFill="1" applyBorder="1" applyAlignment="1" applyProtection="1"/>
    <xf numFmtId="3" fontId="35" fillId="3" borderId="0" xfId="1" applyNumberFormat="1" applyFont="1" applyFill="1" applyBorder="1" applyAlignment="1" applyProtection="1"/>
    <xf numFmtId="3" fontId="3" fillId="3" borderId="1" xfId="1" applyNumberFormat="1" applyFont="1" applyFill="1" applyBorder="1" applyAlignment="1">
      <alignment horizontal="right" wrapText="1"/>
    </xf>
    <xf numFmtId="3" fontId="45" fillId="0" borderId="0" xfId="1" applyNumberFormat="1" applyFont="1" applyFill="1" applyBorder="1" applyAlignment="1" applyProtection="1"/>
    <xf numFmtId="3" fontId="45" fillId="3" borderId="0" xfId="1" applyNumberFormat="1" applyFont="1" applyFill="1" applyBorder="1" applyAlignment="1" applyProtection="1"/>
    <xf numFmtId="0" fontId="5" fillId="0" borderId="0" xfId="0" applyFont="1" applyAlignment="1">
      <alignment horizontal="center" vertical="center"/>
    </xf>
    <xf numFmtId="3" fontId="46" fillId="0" borderId="0" xfId="1" applyNumberFormat="1" applyFont="1" applyFill="1" applyBorder="1" applyAlignment="1" applyProtection="1"/>
    <xf numFmtId="3" fontId="46" fillId="3" borderId="0" xfId="1" applyNumberFormat="1" applyFont="1" applyFill="1" applyBorder="1" applyAlignment="1" applyProtection="1"/>
    <xf numFmtId="0" fontId="2" fillId="2" borderId="1" xfId="2" applyNumberFormat="1" applyFont="1" applyFill="1" applyBorder="1" applyAlignment="1" applyProtection="1">
      <alignment horizontal="right"/>
    </xf>
    <xf numFmtId="0" fontId="2" fillId="2" borderId="1" xfId="2" quotePrefix="1" applyFont="1" applyFill="1" applyBorder="1" applyAlignment="1">
      <alignment horizontal="left" wrapText="1"/>
    </xf>
    <xf numFmtId="3" fontId="2" fillId="2" borderId="1" xfId="2" quotePrefix="1" applyNumberFormat="1" applyFont="1" applyFill="1" applyBorder="1" applyAlignment="1">
      <alignment horizontal="right" wrapText="1"/>
    </xf>
    <xf numFmtId="0" fontId="2" fillId="3" borderId="1" xfId="2" applyFont="1" applyFill="1" applyBorder="1" applyAlignment="1">
      <alignment horizontal="left"/>
    </xf>
    <xf numFmtId="3" fontId="2" fillId="2" borderId="1" xfId="2" applyNumberFormat="1" applyFont="1" applyFill="1" applyBorder="1" applyAlignment="1">
      <alignment horizontal="right"/>
    </xf>
    <xf numFmtId="0" fontId="2" fillId="0" borderId="1" xfId="2" applyFont="1" applyBorder="1" applyAlignment="1"/>
    <xf numFmtId="0" fontId="2" fillId="0" borderId="1" xfId="2" applyFont="1" applyFill="1" applyBorder="1" applyAlignment="1">
      <alignment wrapText="1"/>
    </xf>
    <xf numFmtId="3" fontId="2" fillId="3" borderId="1" xfId="2" applyNumberFormat="1" applyFont="1" applyFill="1" applyBorder="1" applyAlignment="1">
      <alignment horizontal="right"/>
    </xf>
    <xf numFmtId="0" fontId="3" fillId="0" borderId="1" xfId="2" applyFont="1" applyBorder="1" applyAlignment="1"/>
    <xf numFmtId="0" fontId="2" fillId="0" borderId="1" xfId="2" applyNumberFormat="1" applyFont="1" applyFill="1" applyBorder="1" applyAlignment="1" applyProtection="1">
      <alignment horizontal="right"/>
    </xf>
    <xf numFmtId="0" fontId="2" fillId="0" borderId="1" xfId="2" applyFont="1" applyFill="1" applyBorder="1" applyAlignment="1"/>
    <xf numFmtId="0" fontId="2" fillId="0" borderId="1" xfId="2" quotePrefix="1" applyFont="1" applyFill="1" applyBorder="1" applyAlignment="1">
      <alignment horizontal="left" wrapText="1"/>
    </xf>
    <xf numFmtId="0" fontId="2" fillId="0" borderId="1" xfId="2" quotePrefix="1" applyFont="1" applyFill="1" applyBorder="1" applyAlignment="1">
      <alignment horizontal="left"/>
    </xf>
    <xf numFmtId="3" fontId="2" fillId="3" borderId="1" xfId="1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2" fillId="3" borderId="1" xfId="2" applyFont="1" applyFill="1" applyBorder="1" applyAlignment="1"/>
    <xf numFmtId="0" fontId="3" fillId="0" borderId="1" xfId="2" applyFont="1" applyFill="1" applyBorder="1" applyAlignment="1"/>
    <xf numFmtId="0" fontId="2" fillId="3" borderId="1" xfId="2" applyFont="1" applyFill="1" applyBorder="1" applyAlignment="1">
      <alignment wrapText="1"/>
    </xf>
    <xf numFmtId="0" fontId="2" fillId="2" borderId="1" xfId="2" applyNumberFormat="1" applyFont="1" applyFill="1" applyBorder="1" applyAlignment="1" applyProtection="1">
      <alignment horizontal="left"/>
    </xf>
    <xf numFmtId="3" fontId="2" fillId="2" borderId="1" xfId="2" quotePrefix="1" applyNumberFormat="1" applyFont="1" applyFill="1" applyBorder="1" applyAlignment="1" applyProtection="1">
      <alignment horizontal="left" wrapText="1"/>
    </xf>
    <xf numFmtId="0" fontId="2" fillId="0" borderId="5" xfId="2" applyFont="1" applyFill="1" applyBorder="1" applyAlignment="1"/>
    <xf numFmtId="0" fontId="2" fillId="0" borderId="6" xfId="2" applyFont="1" applyFill="1" applyBorder="1" applyAlignment="1"/>
    <xf numFmtId="3" fontId="36" fillId="3" borderId="0" xfId="1" applyNumberFormat="1" applyFont="1" applyFill="1" applyBorder="1" applyAlignment="1" applyProtection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5" fontId="37" fillId="0" borderId="1" xfId="0" applyNumberFormat="1" applyFont="1" applyFill="1" applyBorder="1" applyAlignment="1">
      <alignment vertical="center"/>
    </xf>
    <xf numFmtId="165" fontId="44" fillId="0" borderId="0" xfId="0" applyNumberFormat="1" applyFont="1" applyFill="1" applyAlignment="1">
      <alignment horizontal="center" vertical="center"/>
    </xf>
    <xf numFmtId="165" fontId="38" fillId="0" borderId="1" xfId="0" applyNumberFormat="1" applyFont="1" applyFill="1" applyBorder="1" applyAlignment="1">
      <alignment horizontal="right" vertical="center"/>
    </xf>
    <xf numFmtId="165" fontId="37" fillId="0" borderId="1" xfId="0" applyNumberFormat="1" applyFont="1" applyFill="1" applyBorder="1" applyAlignment="1">
      <alignment horizontal="right" vertical="center"/>
    </xf>
    <xf numFmtId="165" fontId="38" fillId="0" borderId="1" xfId="0" applyNumberFormat="1" applyFont="1" applyFill="1" applyBorder="1" applyAlignment="1">
      <alignment vertical="center"/>
    </xf>
    <xf numFmtId="165" fontId="37" fillId="29" borderId="1" xfId="0" applyNumberFormat="1" applyFont="1" applyFill="1" applyBorder="1" applyAlignment="1">
      <alignment vertical="center"/>
    </xf>
    <xf numFmtId="165" fontId="37" fillId="8" borderId="1" xfId="0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left" wrapText="1"/>
    </xf>
    <xf numFmtId="0" fontId="2" fillId="2" borderId="1" xfId="1" quotePrefix="1" applyFont="1" applyFill="1" applyBorder="1" applyAlignment="1">
      <alignment horizontal="left" vertical="center" wrapText="1"/>
    </xf>
    <xf numFmtId="0" fontId="2" fillId="2" borderId="1" xfId="1" quotePrefix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left" vertical="center" wrapText="1"/>
    </xf>
    <xf numFmtId="165" fontId="2" fillId="2" borderId="2" xfId="1" applyNumberFormat="1" applyFont="1" applyFill="1" applyBorder="1" applyAlignment="1" applyProtection="1">
      <alignment horizontal="right" wrapText="1"/>
    </xf>
    <xf numFmtId="3" fontId="2" fillId="0" borderId="1" xfId="1" applyNumberFormat="1" applyFont="1" applyFill="1" applyBorder="1" applyAlignment="1" applyProtection="1"/>
    <xf numFmtId="0" fontId="2" fillId="2" borderId="2" xfId="1" applyNumberFormat="1" applyFont="1" applyFill="1" applyBorder="1" applyAlignment="1" applyProtection="1">
      <alignment horizontal="left" wrapText="1"/>
    </xf>
    <xf numFmtId="0" fontId="2" fillId="2" borderId="3" xfId="1" quotePrefix="1" applyFont="1" applyFill="1" applyBorder="1" applyAlignment="1">
      <alignment horizontal="left"/>
    </xf>
    <xf numFmtId="165" fontId="2" fillId="2" borderId="3" xfId="1" applyNumberFormat="1" applyFont="1" applyFill="1" applyBorder="1" applyAlignment="1" applyProtection="1">
      <alignment horizontal="right" wrapText="1"/>
    </xf>
    <xf numFmtId="165" fontId="2" fillId="2" borderId="1" xfId="1" applyNumberFormat="1" applyFont="1" applyFill="1" applyBorder="1" applyAlignment="1" applyProtection="1">
      <alignment horizontal="right" wrapText="1"/>
    </xf>
    <xf numFmtId="0" fontId="2" fillId="2" borderId="3" xfId="1" quotePrefix="1" applyNumberFormat="1" applyFont="1" applyFill="1" applyBorder="1" applyAlignment="1" applyProtection="1">
      <alignment horizontal="left" wrapText="1"/>
    </xf>
    <xf numFmtId="0" fontId="2" fillId="0" borderId="0" xfId="1" quotePrefix="1" applyNumberFormat="1" applyFont="1" applyFill="1" applyBorder="1" applyAlignment="1" applyProtection="1">
      <alignment horizontal="left" wrapText="1"/>
    </xf>
    <xf numFmtId="165" fontId="2" fillId="2" borderId="0" xfId="1" applyNumberFormat="1" applyFont="1" applyFill="1" applyBorder="1" applyAlignment="1" applyProtection="1">
      <alignment horizontal="right" wrapText="1"/>
    </xf>
    <xf numFmtId="0" fontId="2" fillId="2" borderId="0" xfId="1" applyNumberFormat="1" applyFont="1" applyFill="1" applyBorder="1" applyAlignment="1" applyProtection="1">
      <alignment vertical="center" wrapText="1"/>
    </xf>
    <xf numFmtId="165" fontId="3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left" wrapText="1"/>
    </xf>
    <xf numFmtId="0" fontId="2" fillId="2" borderId="3" xfId="1" quotePrefix="1" applyFont="1" applyFill="1" applyBorder="1" applyAlignment="1">
      <alignment horizontal="left" vertical="center" wrapText="1"/>
    </xf>
    <xf numFmtId="0" fontId="2" fillId="2" borderId="3" xfId="1" quotePrefix="1" applyFont="1" applyFill="1" applyBorder="1" applyAlignment="1">
      <alignment horizontal="center" vertical="center" wrapText="1"/>
    </xf>
    <xf numFmtId="0" fontId="48" fillId="0" borderId="0" xfId="0" applyFont="1" applyFill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0" fontId="0" fillId="0" borderId="0" xfId="0" applyFont="1"/>
    <xf numFmtId="0" fontId="52" fillId="0" borderId="1" xfId="0" applyNumberFormat="1" applyFont="1" applyFill="1" applyBorder="1" applyAlignment="1">
      <alignment horizontal="center" vertical="center" wrapText="1"/>
    </xf>
    <xf numFmtId="49" fontId="52" fillId="0" borderId="1" xfId="0" applyNumberFormat="1" applyFont="1" applyFill="1" applyBorder="1" applyAlignment="1">
      <alignment horizontal="center" vertical="center"/>
    </xf>
    <xf numFmtId="0" fontId="52" fillId="0" borderId="1" xfId="0" quotePrefix="1" applyNumberFormat="1" applyFont="1" applyFill="1" applyBorder="1" applyAlignment="1" applyProtection="1">
      <alignment horizontal="center" vertical="center"/>
    </xf>
    <xf numFmtId="0" fontId="52" fillId="0" borderId="1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54" fillId="0" borderId="0" xfId="0" applyFont="1"/>
    <xf numFmtId="0" fontId="2" fillId="0" borderId="1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>
      <alignment wrapText="1"/>
    </xf>
    <xf numFmtId="49" fontId="3" fillId="0" borderId="1" xfId="0" applyNumberFormat="1" applyFont="1" applyFill="1" applyBorder="1" applyAlignment="1" applyProtection="1">
      <alignment horizontal="center" wrapText="1"/>
    </xf>
    <xf numFmtId="3" fontId="2" fillId="0" borderId="1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vertical="top" wrapText="1"/>
    </xf>
    <xf numFmtId="49" fontId="2" fillId="0" borderId="1" xfId="0" applyNumberFormat="1" applyFont="1" applyFill="1" applyBorder="1" applyAlignment="1" applyProtection="1">
      <alignment horizontal="center" wrapText="1"/>
    </xf>
    <xf numFmtId="0" fontId="0" fillId="0" borderId="0" xfId="0" applyFill="1"/>
    <xf numFmtId="3" fontId="3" fillId="0" borderId="1" xfId="0" applyNumberFormat="1" applyFont="1" applyFill="1" applyBorder="1" applyAlignment="1" applyProtection="1">
      <alignment wrapText="1"/>
    </xf>
    <xf numFmtId="0" fontId="3" fillId="10" borderId="1" xfId="0" applyNumberFormat="1" applyFont="1" applyFill="1" applyBorder="1" applyAlignment="1" applyProtection="1">
      <alignment wrapText="1"/>
    </xf>
    <xf numFmtId="49" fontId="2" fillId="10" borderId="1" xfId="0" applyNumberFormat="1" applyFont="1" applyFill="1" applyBorder="1" applyAlignment="1" applyProtection="1">
      <alignment horizontal="center" wrapText="1"/>
    </xf>
    <xf numFmtId="3" fontId="3" fillId="10" borderId="1" xfId="0" applyNumberFormat="1" applyFont="1" applyFill="1" applyBorder="1" applyAlignment="1" applyProtection="1">
      <alignment wrapText="1"/>
    </xf>
    <xf numFmtId="0" fontId="0" fillId="10" borderId="1" xfId="0" applyFont="1" applyFill="1" applyBorder="1"/>
    <xf numFmtId="49" fontId="3" fillId="10" borderId="1" xfId="0" applyNumberFormat="1" applyFont="1" applyFill="1" applyBorder="1" applyAlignment="1" applyProtection="1">
      <alignment horizontal="center" wrapText="1"/>
    </xf>
    <xf numFmtId="3" fontId="3" fillId="10" borderId="1" xfId="0" applyNumberFormat="1" applyFont="1" applyFill="1" applyBorder="1"/>
    <xf numFmtId="0" fontId="3" fillId="0" borderId="1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wrapText="1"/>
    </xf>
    <xf numFmtId="49" fontId="2" fillId="0" borderId="3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vertical="center" wrapText="1"/>
    </xf>
    <xf numFmtId="0" fontId="3" fillId="10" borderId="6" xfId="0" applyNumberFormat="1" applyFont="1" applyFill="1" applyBorder="1" applyAlignment="1" applyProtection="1">
      <alignment vertical="center" wrapText="1"/>
    </xf>
    <xf numFmtId="0" fontId="2" fillId="0" borderId="6" xfId="0" applyNumberFormat="1" applyFont="1" applyFill="1" applyBorder="1" applyAlignment="1" applyProtection="1">
      <alignment wrapText="1"/>
    </xf>
    <xf numFmtId="0" fontId="3" fillId="0" borderId="6" xfId="0" applyNumberFormat="1" applyFont="1" applyFill="1" applyBorder="1" applyAlignment="1" applyProtection="1">
      <alignment wrapText="1"/>
    </xf>
    <xf numFmtId="0" fontId="3" fillId="10" borderId="6" xfId="0" applyNumberFormat="1" applyFont="1" applyFill="1" applyBorder="1" applyAlignment="1" applyProtection="1">
      <alignment wrapText="1"/>
    </xf>
    <xf numFmtId="0" fontId="3" fillId="30" borderId="1" xfId="0" applyNumberFormat="1" applyFont="1" applyFill="1" applyBorder="1" applyAlignment="1" applyProtection="1">
      <alignment wrapText="1"/>
    </xf>
    <xf numFmtId="49" fontId="3" fillId="30" borderId="1" xfId="0" applyNumberFormat="1" applyFont="1" applyFill="1" applyBorder="1" applyAlignment="1" applyProtection="1">
      <alignment horizontal="center" wrapText="1"/>
    </xf>
    <xf numFmtId="0" fontId="3" fillId="30" borderId="6" xfId="0" applyNumberFormat="1" applyFont="1" applyFill="1" applyBorder="1" applyAlignment="1" applyProtection="1">
      <alignment wrapText="1"/>
    </xf>
    <xf numFmtId="3" fontId="3" fillId="30" borderId="1" xfId="0" applyNumberFormat="1" applyFont="1" applyFill="1" applyBorder="1" applyAlignment="1" applyProtection="1">
      <alignment wrapText="1"/>
    </xf>
    <xf numFmtId="3" fontId="3" fillId="30" borderId="1" xfId="0" applyNumberFormat="1" applyFont="1" applyFill="1" applyBorder="1"/>
    <xf numFmtId="0" fontId="0" fillId="31" borderId="1" xfId="0" applyFont="1" applyFill="1" applyBorder="1"/>
    <xf numFmtId="0" fontId="3" fillId="28" borderId="1" xfId="0" applyNumberFormat="1" applyFont="1" applyFill="1" applyBorder="1" applyAlignment="1" applyProtection="1">
      <alignment wrapText="1"/>
    </xf>
    <xf numFmtId="49" fontId="3" fillId="28" borderId="1" xfId="0" applyNumberFormat="1" applyFont="1" applyFill="1" applyBorder="1" applyAlignment="1" applyProtection="1">
      <alignment horizontal="center" wrapText="1"/>
    </xf>
    <xf numFmtId="0" fontId="3" fillId="28" borderId="6" xfId="0" applyNumberFormat="1" applyFont="1" applyFill="1" applyBorder="1" applyAlignment="1" applyProtection="1">
      <alignment wrapText="1"/>
    </xf>
    <xf numFmtId="3" fontId="3" fillId="28" borderId="1" xfId="0" applyNumberFormat="1" applyFont="1" applyFill="1" applyBorder="1" applyAlignment="1" applyProtection="1">
      <alignment wrapText="1"/>
    </xf>
    <xf numFmtId="3" fontId="3" fillId="28" borderId="1" xfId="0" applyNumberFormat="1" applyFont="1" applyFill="1" applyBorder="1"/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/>
    <xf numFmtId="0" fontId="3" fillId="10" borderId="1" xfId="0" applyNumberFormat="1" applyFont="1" applyFill="1" applyBorder="1" applyAlignment="1" applyProtection="1"/>
    <xf numFmtId="0" fontId="2" fillId="0" borderId="1" xfId="0" applyFont="1" applyFill="1" applyBorder="1"/>
    <xf numFmtId="0" fontId="3" fillId="0" borderId="1" xfId="0" applyFont="1" applyFill="1" applyBorder="1"/>
    <xf numFmtId="0" fontId="3" fillId="30" borderId="1" xfId="0" applyFont="1" applyFill="1" applyBorder="1"/>
    <xf numFmtId="0" fontId="3" fillId="10" borderId="1" xfId="0" applyFont="1" applyFill="1" applyBorder="1"/>
    <xf numFmtId="0" fontId="56" fillId="0" borderId="0" xfId="0" applyFont="1"/>
    <xf numFmtId="4" fontId="0" fillId="0" borderId="0" xfId="0" applyNumberFormat="1" applyFont="1"/>
    <xf numFmtId="3" fontId="56" fillId="0" borderId="0" xfId="0" applyNumberFormat="1" applyFont="1"/>
    <xf numFmtId="0" fontId="2" fillId="0" borderId="0" xfId="0" applyNumberFormat="1" applyFont="1" applyFill="1" applyBorder="1" applyAlignment="1" applyProtection="1">
      <alignment horizontal="center"/>
    </xf>
    <xf numFmtId="3" fontId="55" fillId="0" borderId="0" xfId="0" applyNumberFormat="1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0" fontId="57" fillId="0" borderId="1" xfId="0" applyNumberFormat="1" applyFont="1" applyFill="1" applyBorder="1" applyAlignment="1">
      <alignment horizontal="center" vertical="center" wrapText="1"/>
    </xf>
    <xf numFmtId="49" fontId="57" fillId="0" borderId="1" xfId="0" applyNumberFormat="1" applyFont="1" applyFill="1" applyBorder="1" applyAlignment="1">
      <alignment horizontal="center" vertical="center"/>
    </xf>
    <xf numFmtId="0" fontId="57" fillId="0" borderId="1" xfId="0" quotePrefix="1" applyNumberFormat="1" applyFont="1" applyFill="1" applyBorder="1" applyAlignment="1" applyProtection="1">
      <alignment horizontal="center" vertical="center"/>
    </xf>
    <xf numFmtId="0" fontId="57" fillId="0" borderId="1" xfId="0" applyFont="1" applyBorder="1" applyAlignment="1">
      <alignment horizontal="center"/>
    </xf>
    <xf numFmtId="0" fontId="54" fillId="0" borderId="1" xfId="0" applyFont="1" applyBorder="1" applyAlignment="1">
      <alignment horizontal="center"/>
    </xf>
    <xf numFmtId="0" fontId="58" fillId="0" borderId="1" xfId="0" applyNumberFormat="1" applyFont="1" applyFill="1" applyBorder="1" applyAlignment="1" applyProtection="1">
      <alignment wrapText="1"/>
    </xf>
    <xf numFmtId="0" fontId="59" fillId="0" borderId="1" xfId="0" applyNumberFormat="1" applyFont="1" applyFill="1" applyBorder="1" applyAlignment="1" applyProtection="1">
      <alignment wrapText="1"/>
    </xf>
    <xf numFmtId="49" fontId="59" fillId="0" borderId="1" xfId="0" applyNumberFormat="1" applyFont="1" applyFill="1" applyBorder="1" applyAlignment="1" applyProtection="1">
      <alignment horizontal="center" wrapText="1"/>
    </xf>
    <xf numFmtId="0" fontId="58" fillId="0" borderId="1" xfId="0" applyNumberFormat="1" applyFont="1" applyFill="1" applyBorder="1" applyAlignment="1" applyProtection="1">
      <alignment vertical="top" wrapText="1"/>
    </xf>
    <xf numFmtId="49" fontId="58" fillId="0" borderId="1" xfId="0" applyNumberFormat="1" applyFont="1" applyFill="1" applyBorder="1" applyAlignment="1" applyProtection="1">
      <alignment horizontal="center" wrapText="1"/>
    </xf>
    <xf numFmtId="0" fontId="59" fillId="10" borderId="1" xfId="0" applyNumberFormat="1" applyFont="1" applyFill="1" applyBorder="1" applyAlignment="1" applyProtection="1">
      <alignment wrapText="1"/>
    </xf>
    <xf numFmtId="49" fontId="58" fillId="10" borderId="1" xfId="0" applyNumberFormat="1" applyFont="1" applyFill="1" applyBorder="1" applyAlignment="1" applyProtection="1">
      <alignment horizontal="center" wrapText="1"/>
    </xf>
    <xf numFmtId="49" fontId="59" fillId="10" borderId="1" xfId="0" applyNumberFormat="1" applyFont="1" applyFill="1" applyBorder="1" applyAlignment="1" applyProtection="1">
      <alignment horizontal="center" wrapText="1"/>
    </xf>
    <xf numFmtId="0" fontId="59" fillId="0" borderId="1" xfId="0" applyNumberFormat="1" applyFont="1" applyFill="1" applyBorder="1" applyAlignment="1" applyProtection="1">
      <alignment vertical="top" wrapText="1"/>
    </xf>
    <xf numFmtId="0" fontId="58" fillId="0" borderId="3" xfId="0" applyNumberFormat="1" applyFont="1" applyFill="1" applyBorder="1" applyAlignment="1" applyProtection="1">
      <alignment wrapText="1"/>
    </xf>
    <xf numFmtId="49" fontId="58" fillId="0" borderId="3" xfId="0" applyNumberFormat="1" applyFont="1" applyFill="1" applyBorder="1" applyAlignment="1" applyProtection="1">
      <alignment horizontal="center" wrapText="1"/>
    </xf>
    <xf numFmtId="0" fontId="58" fillId="0" borderId="1" xfId="0" applyNumberFormat="1" applyFont="1" applyFill="1" applyBorder="1" applyAlignment="1" applyProtection="1"/>
    <xf numFmtId="0" fontId="59" fillId="0" borderId="6" xfId="0" applyNumberFormat="1" applyFont="1" applyFill="1" applyBorder="1" applyAlignment="1" applyProtection="1"/>
    <xf numFmtId="0" fontId="59" fillId="0" borderId="6" xfId="0" applyNumberFormat="1" applyFont="1" applyFill="1" applyBorder="1" applyAlignment="1" applyProtection="1">
      <alignment vertical="center" wrapText="1"/>
    </xf>
    <xf numFmtId="0" fontId="59" fillId="10" borderId="6" xfId="0" applyNumberFormat="1" applyFont="1" applyFill="1" applyBorder="1" applyAlignment="1" applyProtection="1">
      <alignment vertical="center" wrapText="1"/>
    </xf>
    <xf numFmtId="0" fontId="58" fillId="0" borderId="6" xfId="0" applyNumberFormat="1" applyFont="1" applyFill="1" applyBorder="1" applyAlignment="1" applyProtection="1">
      <alignment wrapText="1"/>
    </xf>
    <xf numFmtId="0" fontId="59" fillId="0" borderId="6" xfId="0" applyNumberFormat="1" applyFont="1" applyFill="1" applyBorder="1" applyAlignment="1" applyProtection="1">
      <alignment wrapText="1"/>
    </xf>
    <xf numFmtId="0" fontId="59" fillId="10" borderId="6" xfId="0" applyNumberFormat="1" applyFont="1" applyFill="1" applyBorder="1" applyAlignment="1" applyProtection="1">
      <alignment wrapText="1"/>
    </xf>
    <xf numFmtId="0" fontId="59" fillId="30" borderId="1" xfId="0" applyNumberFormat="1" applyFont="1" applyFill="1" applyBorder="1" applyAlignment="1" applyProtection="1">
      <alignment wrapText="1"/>
    </xf>
    <xf numFmtId="49" fontId="59" fillId="30" borderId="1" xfId="0" applyNumberFormat="1" applyFont="1" applyFill="1" applyBorder="1" applyAlignment="1" applyProtection="1">
      <alignment horizontal="center" wrapText="1"/>
    </xf>
    <xf numFmtId="0" fontId="59" fillId="30" borderId="6" xfId="0" applyNumberFormat="1" applyFont="1" applyFill="1" applyBorder="1" applyAlignment="1" applyProtection="1">
      <alignment wrapText="1"/>
    </xf>
    <xf numFmtId="0" fontId="59" fillId="28" borderId="1" xfId="0" applyNumberFormat="1" applyFont="1" applyFill="1" applyBorder="1" applyAlignment="1" applyProtection="1">
      <alignment wrapText="1"/>
    </xf>
    <xf numFmtId="49" fontId="59" fillId="28" borderId="1" xfId="0" applyNumberFormat="1" applyFont="1" applyFill="1" applyBorder="1" applyAlignment="1" applyProtection="1">
      <alignment horizontal="center" wrapText="1"/>
    </xf>
    <xf numFmtId="0" fontId="59" fillId="28" borderId="6" xfId="0" applyNumberFormat="1" applyFont="1" applyFill="1" applyBorder="1" applyAlignment="1" applyProtection="1">
      <alignment wrapText="1"/>
    </xf>
    <xf numFmtId="0" fontId="58" fillId="0" borderId="1" xfId="0" applyNumberFormat="1" applyFont="1" applyFill="1" applyBorder="1" applyAlignment="1" applyProtection="1">
      <alignment horizontal="left" wrapText="1"/>
    </xf>
    <xf numFmtId="0" fontId="59" fillId="0" borderId="1" xfId="0" applyNumberFormat="1" applyFont="1" applyFill="1" applyBorder="1" applyAlignment="1" applyProtection="1"/>
    <xf numFmtId="0" fontId="59" fillId="10" borderId="1" xfId="0" applyNumberFormat="1" applyFont="1" applyFill="1" applyBorder="1" applyAlignment="1" applyProtection="1"/>
    <xf numFmtId="0" fontId="58" fillId="0" borderId="1" xfId="0" applyFont="1" applyFill="1" applyBorder="1"/>
    <xf numFmtId="0" fontId="59" fillId="0" borderId="1" xfId="0" applyFont="1" applyFill="1" applyBorder="1"/>
    <xf numFmtId="0" fontId="59" fillId="30" borderId="1" xfId="0" applyFont="1" applyFill="1" applyBorder="1"/>
    <xf numFmtId="0" fontId="59" fillId="10" borderId="1" xfId="0" applyFont="1" applyFill="1" applyBorder="1"/>
    <xf numFmtId="3" fontId="0" fillId="0" borderId="0" xfId="0" applyNumberFormat="1"/>
    <xf numFmtId="0" fontId="5" fillId="0" borderId="0" xfId="0" applyFont="1" applyAlignment="1">
      <alignment horizontal="left" vertical="center"/>
    </xf>
    <xf numFmtId="3" fontId="0" fillId="0" borderId="0" xfId="0" applyNumberFormat="1" applyFill="1"/>
    <xf numFmtId="0" fontId="5" fillId="0" borderId="0" xfId="0" applyFont="1" applyAlignment="1">
      <alignment horizontal="left" vertical="center"/>
    </xf>
    <xf numFmtId="0" fontId="4" fillId="32" borderId="0" xfId="0" applyFont="1" applyFill="1" applyAlignment="1">
      <alignment horizontal="center" vertical="center"/>
    </xf>
    <xf numFmtId="0" fontId="4" fillId="32" borderId="0" xfId="0" applyFont="1" applyFill="1" applyAlignment="1">
      <alignment horizontal="left" vertical="center"/>
    </xf>
    <xf numFmtId="3" fontId="0" fillId="0" borderId="0" xfId="0" applyNumberFormat="1" applyFont="1"/>
    <xf numFmtId="165" fontId="37" fillId="34" borderId="1" xfId="0" applyNumberFormat="1" applyFont="1" applyFill="1" applyBorder="1" applyAlignment="1">
      <alignment vertical="center"/>
    </xf>
    <xf numFmtId="0" fontId="38" fillId="33" borderId="1" xfId="0" quotePrefix="1" applyFont="1" applyFill="1" applyBorder="1" applyAlignment="1">
      <alignment horizontal="left" vertical="center"/>
    </xf>
    <xf numFmtId="1" fontId="38" fillId="33" borderId="1" xfId="0" applyNumberFormat="1" applyFont="1" applyFill="1" applyBorder="1" applyAlignment="1">
      <alignment horizontal="left" vertical="center" wrapText="1"/>
    </xf>
    <xf numFmtId="165" fontId="37" fillId="36" borderId="1" xfId="0" applyNumberFormat="1" applyFont="1" applyFill="1" applyBorder="1" applyAlignment="1">
      <alignment horizontal="left" vertical="center"/>
    </xf>
    <xf numFmtId="165" fontId="37" fillId="6" borderId="1" xfId="0" applyNumberFormat="1" applyFont="1" applyFill="1" applyBorder="1" applyAlignment="1">
      <alignment horizontal="right" vertical="center"/>
    </xf>
    <xf numFmtId="165" fontId="38" fillId="6" borderId="1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 applyProtection="1">
      <alignment wrapText="1"/>
    </xf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37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" fontId="37" fillId="4" borderId="1" xfId="0" applyNumberFormat="1" applyFont="1" applyFill="1" applyBorder="1" applyAlignment="1">
      <alignment horizontal="left" vertical="center" wrapText="1"/>
    </xf>
    <xf numFmtId="1" fontId="38" fillId="4" borderId="1" xfId="0" applyNumberFormat="1" applyFont="1" applyFill="1" applyBorder="1" applyAlignment="1">
      <alignment horizontal="left" vertical="center" wrapText="1"/>
    </xf>
    <xf numFmtId="49" fontId="38" fillId="0" borderId="1" xfId="0" applyNumberFormat="1" applyFont="1" applyFill="1" applyBorder="1" applyAlignment="1">
      <alignment horizontal="left" vertical="center" wrapText="1"/>
    </xf>
    <xf numFmtId="0" fontId="61" fillId="0" borderId="1" xfId="0" applyNumberFormat="1" applyFont="1" applyFill="1" applyBorder="1" applyAlignment="1" applyProtection="1">
      <alignment wrapText="1"/>
    </xf>
    <xf numFmtId="0" fontId="62" fillId="0" borderId="1" xfId="0" applyNumberFormat="1" applyFont="1" applyFill="1" applyBorder="1" applyAlignment="1" applyProtection="1">
      <alignment wrapText="1"/>
    </xf>
    <xf numFmtId="49" fontId="62" fillId="0" borderId="1" xfId="0" applyNumberFormat="1" applyFont="1" applyFill="1" applyBorder="1" applyAlignment="1" applyProtection="1">
      <alignment horizontal="center" wrapText="1"/>
    </xf>
    <xf numFmtId="0" fontId="61" fillId="0" borderId="1" xfId="0" quotePrefix="1" applyNumberFormat="1" applyFont="1" applyFill="1" applyBorder="1" applyAlignment="1" applyProtection="1">
      <alignment horizontal="left" wrapText="1"/>
    </xf>
    <xf numFmtId="3" fontId="61" fillId="0" borderId="1" xfId="0" applyNumberFormat="1" applyFont="1" applyFill="1" applyBorder="1" applyAlignment="1" applyProtection="1">
      <alignment wrapText="1"/>
    </xf>
    <xf numFmtId="0" fontId="61" fillId="0" borderId="1" xfId="0" applyNumberFormat="1" applyFont="1" applyFill="1" applyBorder="1" applyAlignment="1" applyProtection="1">
      <alignment vertical="top" wrapText="1"/>
    </xf>
    <xf numFmtId="49" fontId="61" fillId="0" borderId="1" xfId="0" applyNumberFormat="1" applyFont="1" applyFill="1" applyBorder="1" applyAlignment="1" applyProtection="1">
      <alignment horizontal="center" wrapText="1"/>
    </xf>
    <xf numFmtId="3" fontId="0" fillId="0" borderId="0" xfId="0" applyNumberFormat="1" applyFont="1" applyFill="1"/>
    <xf numFmtId="0" fontId="0" fillId="0" borderId="0" xfId="0" applyFont="1" applyFill="1"/>
    <xf numFmtId="0" fontId="61" fillId="0" borderId="1" xfId="0" applyNumberFormat="1" applyFont="1" applyFill="1" applyBorder="1" applyAlignment="1">
      <alignment vertical="center" wrapText="1"/>
    </xf>
    <xf numFmtId="0" fontId="61" fillId="0" borderId="3" xfId="0" applyNumberFormat="1" applyFont="1" applyFill="1" applyBorder="1" applyAlignment="1" applyProtection="1">
      <alignment wrapText="1"/>
    </xf>
    <xf numFmtId="49" fontId="61" fillId="0" borderId="3" xfId="0" applyNumberFormat="1" applyFont="1" applyFill="1" applyBorder="1" applyAlignment="1" applyProtection="1">
      <alignment horizontal="center" wrapText="1"/>
    </xf>
    <xf numFmtId="0" fontId="61" fillId="0" borderId="1" xfId="0" applyNumberFormat="1" applyFont="1" applyFill="1" applyBorder="1" applyAlignment="1" applyProtection="1"/>
    <xf numFmtId="0" fontId="61" fillId="0" borderId="6" xfId="0" applyNumberFormat="1" applyFont="1" applyFill="1" applyBorder="1" applyAlignment="1">
      <alignment vertical="center" wrapText="1"/>
    </xf>
    <xf numFmtId="0" fontId="61" fillId="0" borderId="6" xfId="0" applyNumberFormat="1" applyFont="1" applyFill="1" applyBorder="1" applyAlignment="1" applyProtection="1">
      <alignment wrapText="1"/>
    </xf>
    <xf numFmtId="0" fontId="61" fillId="0" borderId="6" xfId="0" applyNumberFormat="1" applyFont="1" applyFill="1" applyBorder="1" applyAlignment="1" applyProtection="1">
      <alignment horizontal="left" wrapText="1"/>
    </xf>
    <xf numFmtId="0" fontId="61" fillId="0" borderId="1" xfId="0" applyNumberFormat="1" applyFont="1" applyFill="1" applyBorder="1" applyAlignment="1" applyProtection="1">
      <alignment horizontal="right" wrapText="1"/>
    </xf>
    <xf numFmtId="0" fontId="61" fillId="0" borderId="1" xfId="0" applyNumberFormat="1" applyFont="1" applyFill="1" applyBorder="1" applyAlignment="1" applyProtection="1">
      <alignment horizontal="left" wrapText="1"/>
    </xf>
    <xf numFmtId="0" fontId="61" fillId="0" borderId="1" xfId="0" applyFont="1" applyFill="1" applyBorder="1" applyAlignment="1">
      <alignment horizontal="left"/>
    </xf>
    <xf numFmtId="0" fontId="61" fillId="0" borderId="1" xfId="0" applyFont="1" applyFill="1" applyBorder="1"/>
    <xf numFmtId="3" fontId="61" fillId="0" borderId="1" xfId="0" applyNumberFormat="1" applyFont="1" applyFill="1" applyBorder="1" applyAlignment="1" applyProtection="1">
      <alignment horizontal="right" wrapText="1"/>
    </xf>
    <xf numFmtId="0" fontId="61" fillId="0" borderId="1" xfId="0" applyNumberFormat="1" applyFont="1" applyFill="1" applyBorder="1" applyAlignment="1">
      <alignment horizontal="left" vertical="center" textRotation="180" wrapText="1"/>
    </xf>
    <xf numFmtId="49" fontId="61" fillId="0" borderId="1" xfId="0" applyNumberFormat="1" applyFont="1" applyFill="1" applyBorder="1" applyAlignment="1">
      <alignment horizontal="center" vertical="center" textRotation="180" wrapText="1"/>
    </xf>
    <xf numFmtId="0" fontId="61" fillId="0" borderId="3" xfId="0" quotePrefix="1" applyNumberFormat="1" applyFont="1" applyFill="1" applyBorder="1" applyAlignment="1" applyProtection="1">
      <alignment horizontal="center" vertical="center"/>
    </xf>
    <xf numFmtId="0" fontId="61" fillId="0" borderId="3" xfId="46" applyFont="1" applyBorder="1" applyAlignment="1">
      <alignment vertical="center" wrapText="1"/>
    </xf>
    <xf numFmtId="0" fontId="61" fillId="0" borderId="1" xfId="46" applyFont="1" applyBorder="1" applyAlignment="1">
      <alignment vertical="center" wrapText="1"/>
    </xf>
    <xf numFmtId="0" fontId="63" fillId="0" borderId="1" xfId="0" applyNumberFormat="1" applyFont="1" applyFill="1" applyBorder="1" applyAlignment="1" applyProtection="1">
      <alignment wrapText="1"/>
    </xf>
    <xf numFmtId="0" fontId="64" fillId="0" borderId="1" xfId="0" applyNumberFormat="1" applyFont="1" applyFill="1" applyBorder="1" applyAlignment="1" applyProtection="1">
      <alignment wrapText="1"/>
    </xf>
    <xf numFmtId="49" fontId="64" fillId="0" borderId="1" xfId="0" applyNumberFormat="1" applyFont="1" applyFill="1" applyBorder="1" applyAlignment="1" applyProtection="1">
      <alignment horizontal="center" wrapText="1"/>
    </xf>
    <xf numFmtId="0" fontId="63" fillId="0" borderId="1" xfId="0" quotePrefix="1" applyNumberFormat="1" applyFont="1" applyFill="1" applyBorder="1" applyAlignment="1" applyProtection="1">
      <alignment horizontal="left" wrapText="1"/>
    </xf>
    <xf numFmtId="0" fontId="63" fillId="0" borderId="1" xfId="0" applyNumberFormat="1" applyFont="1" applyFill="1" applyBorder="1" applyAlignment="1" applyProtection="1">
      <alignment vertical="top" wrapText="1"/>
    </xf>
    <xf numFmtId="49" fontId="63" fillId="0" borderId="1" xfId="0" applyNumberFormat="1" applyFont="1" applyFill="1" applyBorder="1" applyAlignment="1" applyProtection="1">
      <alignment horizontal="center" wrapText="1"/>
    </xf>
    <xf numFmtId="0" fontId="63" fillId="0" borderId="1" xfId="0" applyNumberFormat="1" applyFont="1" applyFill="1" applyBorder="1" applyAlignment="1">
      <alignment vertical="center" wrapText="1"/>
    </xf>
    <xf numFmtId="0" fontId="63" fillId="0" borderId="6" xfId="0" applyNumberFormat="1" applyFont="1" applyFill="1" applyBorder="1" applyAlignment="1" applyProtection="1">
      <alignment wrapText="1"/>
    </xf>
    <xf numFmtId="0" fontId="63" fillId="0" borderId="1" xfId="0" applyNumberFormat="1" applyFont="1" applyFill="1" applyBorder="1" applyAlignment="1" applyProtection="1">
      <alignment horizontal="left" wrapText="1"/>
    </xf>
    <xf numFmtId="0" fontId="63" fillId="0" borderId="1" xfId="0" applyFont="1" applyFill="1" applyBorder="1" applyAlignment="1">
      <alignment horizontal="left"/>
    </xf>
    <xf numFmtId="3" fontId="0" fillId="10" borderId="1" xfId="0" applyNumberFormat="1" applyFont="1" applyFill="1" applyBorder="1"/>
    <xf numFmtId="0" fontId="1" fillId="0" borderId="0" xfId="1" applyNumberFormat="1" applyFont="1" applyFill="1" applyBorder="1" applyAlignment="1" applyProtection="1"/>
    <xf numFmtId="3" fontId="66" fillId="10" borderId="1" xfId="0" applyNumberFormat="1" applyFont="1" applyFill="1" applyBorder="1" applyAlignment="1" applyProtection="1">
      <alignment wrapText="1"/>
    </xf>
    <xf numFmtId="3" fontId="66" fillId="10" borderId="1" xfId="0" applyNumberFormat="1" applyFont="1" applyFill="1" applyBorder="1"/>
    <xf numFmtId="3" fontId="66" fillId="30" borderId="6" xfId="0" applyNumberFormat="1" applyFont="1" applyFill="1" applyBorder="1" applyAlignment="1" applyProtection="1">
      <alignment wrapText="1"/>
    </xf>
    <xf numFmtId="0" fontId="65" fillId="10" borderId="1" xfId="0" applyFont="1" applyFill="1" applyBorder="1"/>
    <xf numFmtId="3" fontId="66" fillId="30" borderId="1" xfId="0" applyNumberFormat="1" applyFont="1" applyFill="1" applyBorder="1" applyAlignment="1" applyProtection="1">
      <alignment wrapText="1"/>
    </xf>
    <xf numFmtId="0" fontId="5" fillId="0" borderId="0" xfId="0" applyFont="1" applyAlignment="1">
      <alignment horizontal="left" vertical="center"/>
    </xf>
    <xf numFmtId="0" fontId="67" fillId="0" borderId="0" xfId="0" applyFont="1" applyFill="1" applyAlignment="1">
      <alignment horizontal="center" vertical="center"/>
    </xf>
    <xf numFmtId="165" fontId="68" fillId="0" borderId="0" xfId="0" applyNumberFormat="1" applyFont="1" applyFill="1" applyAlignment="1">
      <alignment horizontal="center" vertical="center"/>
    </xf>
    <xf numFmtId="0" fontId="69" fillId="8" borderId="0" xfId="0" applyFont="1" applyFill="1" applyAlignment="1">
      <alignment horizontal="center" vertical="center"/>
    </xf>
    <xf numFmtId="3" fontId="42" fillId="0" borderId="0" xfId="1" applyNumberFormat="1" applyFont="1" applyFill="1" applyBorder="1" applyAlignment="1" applyProtection="1"/>
    <xf numFmtId="3" fontId="3" fillId="0" borderId="1" xfId="1" applyNumberFormat="1" applyFont="1" applyFill="1" applyBorder="1" applyAlignment="1">
      <alignment horizontal="right" wrapText="1"/>
    </xf>
    <xf numFmtId="3" fontId="47" fillId="10" borderId="1" xfId="0" applyNumberFormat="1" applyFont="1" applyFill="1" applyBorder="1" applyAlignment="1" applyProtection="1">
      <alignment wrapText="1"/>
    </xf>
    <xf numFmtId="3" fontId="47" fillId="10" borderId="1" xfId="0" applyNumberFormat="1" applyFont="1" applyFill="1" applyBorder="1"/>
    <xf numFmtId="0" fontId="70" fillId="10" borderId="1" xfId="0" applyFont="1" applyFill="1" applyBorder="1"/>
    <xf numFmtId="49" fontId="60" fillId="4" borderId="1" xfId="0" quotePrefix="1" applyNumberFormat="1" applyFont="1" applyFill="1" applyBorder="1" applyAlignment="1">
      <alignment horizontal="right" vertical="center"/>
    </xf>
    <xf numFmtId="49" fontId="49" fillId="7" borderId="1" xfId="0" quotePrefix="1" applyNumberFormat="1" applyFont="1" applyFill="1" applyBorder="1" applyAlignment="1">
      <alignment horizontal="right" vertical="center"/>
    </xf>
    <xf numFmtId="49" fontId="49" fillId="4" borderId="1" xfId="0" quotePrefix="1" applyNumberFormat="1" applyFont="1" applyFill="1" applyBorder="1" applyAlignment="1">
      <alignment horizontal="right" vertical="center"/>
    </xf>
    <xf numFmtId="49" fontId="37" fillId="0" borderId="0" xfId="0" applyNumberFormat="1" applyFont="1" applyFill="1" applyAlignment="1">
      <alignment horizontal="right" vertical="center"/>
    </xf>
    <xf numFmtId="3" fontId="2" fillId="2" borderId="1" xfId="1" applyNumberFormat="1" applyFont="1" applyFill="1" applyBorder="1" applyAlignment="1" applyProtection="1">
      <alignment wrapText="1"/>
    </xf>
    <xf numFmtId="0" fontId="2" fillId="0" borderId="1" xfId="2" applyFont="1" applyBorder="1" applyAlignment="1">
      <alignment horizontal="center" vertical="center" textRotation="180" wrapText="1"/>
    </xf>
    <xf numFmtId="0" fontId="2" fillId="0" borderId="1" xfId="2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4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 applyProtection="1"/>
    <xf numFmtId="0" fontId="3" fillId="2" borderId="1" xfId="2" applyNumberFormat="1" applyFont="1" applyFill="1" applyBorder="1" applyAlignment="1" applyProtection="1">
      <alignment horizontal="left" wrapText="1"/>
    </xf>
    <xf numFmtId="0" fontId="3" fillId="2" borderId="3" xfId="2" applyNumberFormat="1" applyFont="1" applyFill="1" applyBorder="1" applyAlignment="1" applyProtection="1">
      <alignment horizontal="right"/>
    </xf>
    <xf numFmtId="0" fontId="2" fillId="0" borderId="3" xfId="2" applyFont="1" applyFill="1" applyBorder="1" applyAlignment="1"/>
    <xf numFmtId="0" fontId="2" fillId="0" borderId="0" xfId="2" applyFont="1" applyFill="1" applyBorder="1" applyAlignment="1"/>
    <xf numFmtId="3" fontId="2" fillId="2" borderId="0" xfId="2" applyNumberFormat="1" applyFont="1" applyFill="1" applyBorder="1" applyAlignment="1">
      <alignment horizontal="right"/>
    </xf>
    <xf numFmtId="0" fontId="35" fillId="0" borderId="0" xfId="1" applyNumberFormat="1" applyFont="1" applyFill="1" applyBorder="1" applyAlignment="1" applyProtection="1">
      <alignment horizontal="right"/>
    </xf>
    <xf numFmtId="3" fontId="35" fillId="0" borderId="0" xfId="1" applyNumberFormat="1" applyFont="1" applyFill="1" applyBorder="1" applyAlignment="1" applyProtection="1"/>
    <xf numFmtId="49" fontId="38" fillId="4" borderId="1" xfId="0" applyNumberFormat="1" applyFont="1" applyFill="1" applyBorder="1" applyAlignment="1">
      <alignment horizontal="left" vertical="center" textRotation="180" wrapText="1"/>
    </xf>
    <xf numFmtId="49" fontId="49" fillId="4" borderId="1" xfId="0" applyNumberFormat="1" applyFont="1" applyFill="1" applyBorder="1" applyAlignment="1">
      <alignment horizontal="right" vertical="center" textRotation="180" wrapText="1"/>
    </xf>
    <xf numFmtId="0" fontId="38" fillId="4" borderId="1" xfId="0" applyNumberFormat="1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/>
    </xf>
    <xf numFmtId="49" fontId="49" fillId="33" borderId="1" xfId="0" applyNumberFormat="1" applyFont="1" applyFill="1" applyBorder="1" applyAlignment="1">
      <alignment horizontal="right" vertical="center" wrapText="1"/>
    </xf>
    <xf numFmtId="49" fontId="38" fillId="33" borderId="1" xfId="0" applyNumberFormat="1" applyFont="1" applyFill="1" applyBorder="1" applyAlignment="1">
      <alignment horizontal="left" vertical="center" wrapText="1"/>
    </xf>
    <xf numFmtId="1" fontId="38" fillId="35" borderId="1" xfId="0" applyNumberFormat="1" applyFont="1" applyFill="1" applyBorder="1" applyAlignment="1">
      <alignment horizontal="left" vertical="center" wrapText="1"/>
    </xf>
    <xf numFmtId="49" fontId="49" fillId="35" borderId="1" xfId="0" applyNumberFormat="1" applyFont="1" applyFill="1" applyBorder="1" applyAlignment="1">
      <alignment horizontal="right" vertical="center" wrapText="1"/>
    </xf>
    <xf numFmtId="49" fontId="37" fillId="35" borderId="1" xfId="0" applyNumberFormat="1" applyFont="1" applyFill="1" applyBorder="1" applyAlignment="1">
      <alignment horizontal="left" vertical="center" wrapText="1"/>
    </xf>
    <xf numFmtId="49" fontId="38" fillId="4" borderId="1" xfId="0" applyNumberFormat="1" applyFont="1" applyFill="1" applyBorder="1" applyAlignment="1">
      <alignment horizontal="left" vertical="center" wrapText="1"/>
    </xf>
    <xf numFmtId="165" fontId="38" fillId="0" borderId="1" xfId="0" applyNumberFormat="1" applyFont="1" applyBorder="1" applyAlignment="1">
      <alignment vertical="center"/>
    </xf>
    <xf numFmtId="49" fontId="37" fillId="4" borderId="1" xfId="0" applyNumberFormat="1" applyFont="1" applyFill="1" applyBorder="1" applyAlignment="1">
      <alignment horizontal="left" vertical="center" wrapText="1"/>
    </xf>
    <xf numFmtId="165" fontId="37" fillId="0" borderId="1" xfId="0" applyNumberFormat="1" applyFont="1" applyBorder="1" applyAlignment="1">
      <alignment vertical="center"/>
    </xf>
    <xf numFmtId="1" fontId="60" fillId="7" borderId="1" xfId="0" applyNumberFormat="1" applyFont="1" applyFill="1" applyBorder="1" applyAlignment="1">
      <alignment horizontal="left" vertical="center" wrapText="1"/>
    </xf>
    <xf numFmtId="1" fontId="38" fillId="7" borderId="1" xfId="0" applyNumberFormat="1" applyFont="1" applyFill="1" applyBorder="1" applyAlignment="1">
      <alignment horizontal="left" vertical="center" wrapText="1"/>
    </xf>
    <xf numFmtId="49" fontId="38" fillId="7" borderId="1" xfId="0" applyNumberFormat="1" applyFont="1" applyFill="1" applyBorder="1" applyAlignment="1">
      <alignment horizontal="left" vertical="center" wrapText="1"/>
    </xf>
    <xf numFmtId="1" fontId="49" fillId="4" borderId="1" xfId="0" applyNumberFormat="1" applyFont="1" applyFill="1" applyBorder="1" applyAlignment="1">
      <alignment horizontal="left" vertical="center" wrapText="1"/>
    </xf>
    <xf numFmtId="49" fontId="37" fillId="3" borderId="1" xfId="0" applyNumberFormat="1" applyFont="1" applyFill="1" applyBorder="1" applyAlignment="1">
      <alignment horizontal="left" vertical="center" wrapText="1"/>
    </xf>
    <xf numFmtId="0" fontId="37" fillId="4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left" vertical="center" wrapText="1"/>
    </xf>
    <xf numFmtId="1" fontId="38" fillId="0" borderId="1" xfId="0" applyNumberFormat="1" applyFont="1" applyFill="1" applyBorder="1" applyAlignment="1">
      <alignment horizontal="left" vertical="center" wrapText="1"/>
    </xf>
    <xf numFmtId="1" fontId="37" fillId="0" borderId="1" xfId="0" applyNumberFormat="1" applyFont="1" applyFill="1" applyBorder="1" applyAlignment="1">
      <alignment horizontal="left" vertical="center" wrapText="1"/>
    </xf>
    <xf numFmtId="49" fontId="49" fillId="4" borderId="1" xfId="0" applyNumberFormat="1" applyFont="1" applyFill="1" applyBorder="1" applyAlignment="1">
      <alignment horizontal="right" vertical="center" wrapText="1"/>
    </xf>
    <xf numFmtId="1" fontId="38" fillId="29" borderId="1" xfId="0" applyNumberFormat="1" applyFont="1" applyFill="1" applyBorder="1" applyAlignment="1">
      <alignment horizontal="left" vertical="center" wrapText="1"/>
    </xf>
    <xf numFmtId="49" fontId="49" fillId="29" borderId="1" xfId="0" applyNumberFormat="1" applyFont="1" applyFill="1" applyBorder="1" applyAlignment="1">
      <alignment horizontal="right" vertical="center" wrapText="1"/>
    </xf>
    <xf numFmtId="0" fontId="38" fillId="29" borderId="1" xfId="0" applyFont="1" applyFill="1" applyBorder="1" applyAlignment="1">
      <alignment horizontal="left" vertical="center" wrapText="1"/>
    </xf>
    <xf numFmtId="49" fontId="49" fillId="0" borderId="1" xfId="0" applyNumberFormat="1" applyFont="1" applyFill="1" applyBorder="1" applyAlignment="1">
      <alignment horizontal="right" vertical="center" wrapText="1"/>
    </xf>
    <xf numFmtId="49" fontId="49" fillId="0" borderId="1" xfId="0" quotePrefix="1" applyNumberFormat="1" applyFont="1" applyFill="1" applyBorder="1" applyAlignment="1">
      <alignment horizontal="right" vertical="center"/>
    </xf>
    <xf numFmtId="1" fontId="60" fillId="0" borderId="1" xfId="0" applyNumberFormat="1" applyFont="1" applyFill="1" applyBorder="1" applyAlignment="1">
      <alignment horizontal="left" vertical="center" wrapText="1"/>
    </xf>
    <xf numFmtId="1" fontId="49" fillId="0" borderId="1" xfId="0" applyNumberFormat="1" applyFont="1" applyFill="1" applyBorder="1" applyAlignment="1">
      <alignment horizontal="left" vertical="center" wrapText="1"/>
    </xf>
    <xf numFmtId="1" fontId="37" fillId="8" borderId="1" xfId="0" applyNumberFormat="1" applyFont="1" applyFill="1" applyBorder="1" applyAlignment="1">
      <alignment horizontal="left" vertical="center" wrapText="1"/>
    </xf>
    <xf numFmtId="49" fontId="49" fillId="8" borderId="1" xfId="0" quotePrefix="1" applyNumberFormat="1" applyFont="1" applyFill="1" applyBorder="1" applyAlignment="1">
      <alignment horizontal="right" vertical="center"/>
    </xf>
    <xf numFmtId="0" fontId="38" fillId="8" borderId="1" xfId="0" applyFont="1" applyFill="1" applyBorder="1" applyAlignment="1">
      <alignment horizontal="left" vertical="center" wrapText="1"/>
    </xf>
    <xf numFmtId="1" fontId="37" fillId="7" borderId="1" xfId="0" applyNumberFormat="1" applyFont="1" applyFill="1" applyBorder="1" applyAlignment="1">
      <alignment horizontal="left" vertical="center" wrapText="1"/>
    </xf>
    <xf numFmtId="165" fontId="37" fillId="3" borderId="1" xfId="0" applyNumberFormat="1" applyFont="1" applyFill="1" applyBorder="1" applyAlignment="1">
      <alignment horizontal="right" vertical="center"/>
    </xf>
    <xf numFmtId="49" fontId="37" fillId="28" borderId="1" xfId="0" applyNumberFormat="1" applyFont="1" applyFill="1" applyBorder="1" applyAlignment="1">
      <alignment horizontal="left" vertical="center" wrapText="1"/>
    </xf>
    <xf numFmtId="0" fontId="38" fillId="4" borderId="1" xfId="0" applyFont="1" applyFill="1" applyBorder="1" applyAlignment="1">
      <alignment horizontal="left" vertical="center" wrapText="1"/>
    </xf>
    <xf numFmtId="49" fontId="37" fillId="7" borderId="1" xfId="0" applyNumberFormat="1" applyFont="1" applyFill="1" applyBorder="1" applyAlignment="1">
      <alignment horizontal="left" vertical="center" wrapText="1"/>
    </xf>
    <xf numFmtId="1" fontId="49" fillId="7" borderId="1" xfId="0" applyNumberFormat="1" applyFont="1" applyFill="1" applyBorder="1" applyAlignment="1">
      <alignment horizontal="left" vertical="center" wrapText="1"/>
    </xf>
    <xf numFmtId="1" fontId="37" fillId="9" borderId="1" xfId="0" applyNumberFormat="1" applyFont="1" applyFill="1" applyBorder="1" applyAlignment="1">
      <alignment horizontal="left" vertical="center" wrapText="1"/>
    </xf>
    <xf numFmtId="49" fontId="49" fillId="9" borderId="1" xfId="0" quotePrefix="1" applyNumberFormat="1" applyFont="1" applyFill="1" applyBorder="1" applyAlignment="1">
      <alignment horizontal="right" vertical="center"/>
    </xf>
    <xf numFmtId="0" fontId="37" fillId="9" borderId="1" xfId="0" applyFont="1" applyFill="1" applyBorder="1" applyAlignment="1">
      <alignment horizontal="left" vertical="center" wrapText="1"/>
    </xf>
    <xf numFmtId="0" fontId="38" fillId="33" borderId="1" xfId="0" applyFont="1" applyFill="1" applyBorder="1" applyAlignment="1">
      <alignment horizontal="left" vertical="center" wrapText="1"/>
    </xf>
    <xf numFmtId="49" fontId="49" fillId="5" borderId="1" xfId="0" applyNumberFormat="1" applyFont="1" applyFill="1" applyBorder="1" applyAlignment="1">
      <alignment horizontal="right" vertical="center" wrapText="1"/>
    </xf>
    <xf numFmtId="0" fontId="38" fillId="5" borderId="1" xfId="0" applyFont="1" applyFill="1" applyBorder="1" applyAlignment="1">
      <alignment horizontal="left" vertical="center" wrapText="1"/>
    </xf>
    <xf numFmtId="1" fontId="37" fillId="4" borderId="1" xfId="0" applyNumberFormat="1" applyFont="1" applyFill="1" applyBorder="1" applyAlignment="1" applyProtection="1">
      <alignment horizontal="left" vertical="center" wrapText="1"/>
    </xf>
    <xf numFmtId="49" fontId="37" fillId="4" borderId="1" xfId="0" applyNumberFormat="1" applyFont="1" applyFill="1" applyBorder="1" applyAlignment="1" applyProtection="1">
      <alignment horizontal="left" vertical="center" wrapText="1"/>
    </xf>
    <xf numFmtId="49" fontId="38" fillId="33" borderId="1" xfId="0" applyNumberFormat="1" applyFont="1" applyFill="1" applyBorder="1" applyAlignment="1">
      <alignment horizontal="right" vertical="center" wrapText="1"/>
    </xf>
    <xf numFmtId="49" fontId="49" fillId="4" borderId="1" xfId="0" quotePrefix="1" applyNumberFormat="1" applyFont="1" applyFill="1" applyBorder="1" applyAlignment="1" applyProtection="1">
      <alignment horizontal="right" vertical="center"/>
    </xf>
    <xf numFmtId="49" fontId="38" fillId="5" borderId="1" xfId="0" applyNumberFormat="1" applyFont="1" applyFill="1" applyBorder="1" applyAlignment="1">
      <alignment horizontal="right" vertical="center" wrapText="1"/>
    </xf>
    <xf numFmtId="1" fontId="38" fillId="4" borderId="1" xfId="0" applyNumberFormat="1" applyFont="1" applyFill="1" applyBorder="1" applyAlignment="1" applyProtection="1">
      <alignment horizontal="left" vertical="center" wrapText="1"/>
    </xf>
    <xf numFmtId="49" fontId="38" fillId="4" borderId="1" xfId="0" applyNumberFormat="1" applyFont="1" applyFill="1" applyBorder="1" applyAlignment="1" applyProtection="1">
      <alignment horizontal="left" vertical="center" wrapText="1"/>
    </xf>
    <xf numFmtId="49" fontId="60" fillId="5" borderId="1" xfId="0" applyNumberFormat="1" applyFont="1" applyFill="1" applyBorder="1" applyAlignment="1">
      <alignment horizontal="right" vertical="center" wrapText="1"/>
    </xf>
    <xf numFmtId="49" fontId="49" fillId="11" borderId="1" xfId="0" applyNumberFormat="1" applyFont="1" applyFill="1" applyBorder="1" applyAlignment="1">
      <alignment horizontal="right" vertical="center" wrapText="1"/>
    </xf>
    <xf numFmtId="0" fontId="38" fillId="11" borderId="1" xfId="0" applyFont="1" applyFill="1" applyBorder="1" applyAlignment="1">
      <alignment horizontal="left" vertical="center" wrapText="1"/>
    </xf>
    <xf numFmtId="49" fontId="37" fillId="0" borderId="1" xfId="0" applyNumberFormat="1" applyFont="1" applyFill="1" applyBorder="1" applyAlignment="1" applyProtection="1">
      <alignment horizontal="left" vertical="center" wrapText="1"/>
    </xf>
    <xf numFmtId="1" fontId="37" fillId="0" borderId="1" xfId="0" applyNumberFormat="1" applyFont="1" applyFill="1" applyBorder="1" applyAlignment="1" applyProtection="1">
      <alignment horizontal="left" vertical="center" wrapText="1"/>
    </xf>
    <xf numFmtId="49" fontId="38" fillId="11" borderId="1" xfId="0" applyNumberFormat="1" applyFont="1" applyFill="1" applyBorder="1" applyAlignment="1">
      <alignment horizontal="right" vertical="center" wrapText="1"/>
    </xf>
    <xf numFmtId="49" fontId="38" fillId="33" borderId="1" xfId="0" quotePrefix="1" applyNumberFormat="1" applyFont="1" applyFill="1" applyBorder="1" applyAlignment="1">
      <alignment horizontal="right" vertical="center"/>
    </xf>
    <xf numFmtId="49" fontId="38" fillId="5" borderId="1" xfId="0" applyNumberFormat="1" applyFont="1" applyFill="1" applyBorder="1" applyAlignment="1">
      <alignment horizontal="left" vertical="center" wrapText="1"/>
    </xf>
    <xf numFmtId="1" fontId="37" fillId="5" borderId="1" xfId="0" applyNumberFormat="1" applyFont="1" applyFill="1" applyBorder="1" applyAlignment="1">
      <alignment horizontal="left" vertical="center" wrapText="1"/>
    </xf>
    <xf numFmtId="49" fontId="37" fillId="6" borderId="1" xfId="0" applyNumberFormat="1" applyFont="1" applyFill="1" applyBorder="1" applyAlignment="1">
      <alignment horizontal="left" vertical="center" wrapText="1"/>
    </xf>
    <xf numFmtId="49" fontId="49" fillId="5" borderId="1" xfId="0" quotePrefix="1" applyNumberFormat="1" applyFont="1" applyFill="1" applyBorder="1" applyAlignment="1">
      <alignment horizontal="right" vertical="center"/>
    </xf>
    <xf numFmtId="49" fontId="38" fillId="4" borderId="1" xfId="0" applyNumberFormat="1" applyFont="1" applyFill="1" applyBorder="1" applyAlignment="1">
      <alignment horizontal="left" vertical="center"/>
    </xf>
    <xf numFmtId="49" fontId="49" fillId="4" borderId="1" xfId="0" applyNumberFormat="1" applyFont="1" applyFill="1" applyBorder="1" applyAlignment="1">
      <alignment horizontal="right" vertical="center"/>
    </xf>
    <xf numFmtId="0" fontId="7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49" fontId="37" fillId="0" borderId="0" xfId="0" applyNumberFormat="1" applyFont="1" applyAlignment="1">
      <alignment horizontal="right" vertical="center"/>
    </xf>
    <xf numFmtId="165" fontId="37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right" vertical="center"/>
    </xf>
    <xf numFmtId="0" fontId="38" fillId="0" borderId="0" xfId="0" applyFont="1" applyFill="1" applyAlignment="1">
      <alignment horizontal="left" vertical="center"/>
    </xf>
    <xf numFmtId="0" fontId="37" fillId="0" borderId="0" xfId="0" applyNumberFormat="1" applyFont="1" applyFill="1" applyBorder="1" applyAlignment="1">
      <alignment vertical="center" wrapText="1"/>
    </xf>
    <xf numFmtId="49" fontId="37" fillId="0" borderId="0" xfId="0" applyNumberFormat="1" applyFont="1" applyFill="1" applyBorder="1" applyAlignment="1">
      <alignment horizontal="right" vertical="center" wrapText="1"/>
    </xf>
    <xf numFmtId="165" fontId="37" fillId="0" borderId="0" xfId="0" applyNumberFormat="1" applyFont="1" applyFill="1" applyBorder="1" applyAlignment="1">
      <alignment horizontal="right" vertical="center"/>
    </xf>
    <xf numFmtId="49" fontId="38" fillId="0" borderId="0" xfId="0" applyNumberFormat="1" applyFont="1" applyFill="1" applyBorder="1" applyAlignment="1">
      <alignment horizontal="left" vertical="center"/>
    </xf>
    <xf numFmtId="49" fontId="49" fillId="0" borderId="0" xfId="0" applyNumberFormat="1" applyFont="1" applyFill="1" applyBorder="1" applyAlignment="1">
      <alignment horizontal="right" vertical="center"/>
    </xf>
    <xf numFmtId="165" fontId="38" fillId="0" borderId="0" xfId="0" applyNumberFormat="1" applyFont="1" applyFill="1" applyBorder="1" applyAlignment="1">
      <alignment vertical="center"/>
    </xf>
    <xf numFmtId="49" fontId="38" fillId="0" borderId="0" xfId="0" applyNumberFormat="1" applyFont="1" applyFill="1" applyBorder="1" applyAlignment="1">
      <alignment horizontal="left" vertical="center" wrapText="1"/>
    </xf>
    <xf numFmtId="0" fontId="38" fillId="0" borderId="0" xfId="0" applyNumberFormat="1" applyFont="1" applyFill="1" applyBorder="1" applyAlignment="1">
      <alignment horizontal="right" vertical="center" wrapText="1"/>
    </xf>
    <xf numFmtId="49" fontId="49" fillId="0" borderId="0" xfId="0" applyNumberFormat="1" applyFont="1" applyAlignment="1">
      <alignment horizontal="right" vertical="center"/>
    </xf>
    <xf numFmtId="0" fontId="72" fillId="0" borderId="0" xfId="0" applyFont="1" applyFill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37" fillId="0" borderId="0" xfId="0" applyFont="1" applyFill="1" applyAlignment="1">
      <alignment horizontal="right" vertical="center"/>
    </xf>
    <xf numFmtId="165" fontId="49" fillId="0" borderId="0" xfId="0" applyNumberFormat="1" applyFont="1" applyFill="1" applyAlignment="1">
      <alignment horizontal="left" vertical="center"/>
    </xf>
    <xf numFmtId="0" fontId="49" fillId="0" borderId="0" xfId="0" applyFont="1" applyFill="1" applyAlignment="1">
      <alignment horizontal="left" vertical="center"/>
    </xf>
    <xf numFmtId="0" fontId="37" fillId="3" borderId="0" xfId="0" applyFont="1" applyFill="1" applyAlignment="1">
      <alignment horizontal="left" vertical="center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left" vertical="center" wrapText="1"/>
    </xf>
    <xf numFmtId="0" fontId="29" fillId="0" borderId="0" xfId="1" applyNumberFormat="1" applyFont="1" applyFill="1" applyBorder="1" applyAlignment="1" applyProtection="1">
      <alignment vertical="justify" wrapText="1"/>
    </xf>
    <xf numFmtId="164" fontId="50" fillId="0" borderId="0" xfId="1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wrapText="1"/>
    </xf>
    <xf numFmtId="0" fontId="50" fillId="0" borderId="4" xfId="0" applyNumberFormat="1" applyFont="1" applyFill="1" applyBorder="1" applyAlignment="1" applyProtection="1">
      <alignment horizontal="center" vertical="center" wrapText="1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61" fillId="0" borderId="3" xfId="0" applyNumberFormat="1" applyFont="1" applyFill="1" applyBorder="1" applyAlignment="1" applyProtection="1">
      <alignment horizontal="center"/>
    </xf>
    <xf numFmtId="0" fontId="61" fillId="0" borderId="5" xfId="0" applyNumberFormat="1" applyFont="1" applyFill="1" applyBorder="1" applyAlignment="1" applyProtection="1">
      <alignment horizontal="center"/>
    </xf>
    <xf numFmtId="0" fontId="61" fillId="0" borderId="6" xfId="0" applyNumberFormat="1" applyFont="1" applyFill="1" applyBorder="1" applyAlignment="1" applyProtection="1">
      <alignment horizontal="center"/>
    </xf>
    <xf numFmtId="3" fontId="55" fillId="0" borderId="3" xfId="0" applyNumberFormat="1" applyFont="1" applyBorder="1" applyAlignment="1">
      <alignment horizontal="center"/>
    </xf>
    <xf numFmtId="3" fontId="55" fillId="0" borderId="5" xfId="0" applyNumberFormat="1" applyFont="1" applyBorder="1" applyAlignment="1">
      <alignment horizontal="center"/>
    </xf>
    <xf numFmtId="3" fontId="55" fillId="0" borderId="6" xfId="0" applyNumberFormat="1" applyFont="1" applyBorder="1" applyAlignment="1">
      <alignment horizontal="center"/>
    </xf>
    <xf numFmtId="0" fontId="2" fillId="0" borderId="4" xfId="1" applyNumberFormat="1" applyFont="1" applyFill="1" applyBorder="1" applyAlignment="1" applyProtection="1">
      <alignment horizontal="center" vertical="center" wrapText="1"/>
    </xf>
    <xf numFmtId="0" fontId="37" fillId="0" borderId="4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</cellXfs>
  <cellStyles count="47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no" xfId="0" builtinId="0"/>
    <cellStyle name="Normalno 2" xfId="1"/>
    <cellStyle name="Normalno 2 2" xfId="2"/>
    <cellStyle name="Normalno 2 3" xfId="4"/>
    <cellStyle name="Normalno 2 3 2" xfId="46"/>
    <cellStyle name="Normalno 2 4" xfId="41"/>
    <cellStyle name="Note" xfId="42"/>
    <cellStyle name="Output" xfId="43"/>
    <cellStyle name="Title" xfId="44"/>
    <cellStyle name="Total" xfId="45"/>
    <cellStyle name="Warning Tex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'PLAN RASHODA 2021-2022-2023'!$A$1:$A$258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1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F6-46ED-B4D2-8D7E7728964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'PLAN RASHODA 2021-2022-2023'!$B$1:$B$258</c:f>
              <c:numCache>
                <c:formatCode>General</c:formatCode>
                <c:ptCount val="26"/>
                <c:pt idx="1">
                  <c:v>0</c:v>
                </c:pt>
                <c:pt idx="2">
                  <c:v>2</c:v>
                </c:pt>
                <c:pt idx="4">
                  <c:v>31</c:v>
                </c:pt>
                <c:pt idx="8">
                  <c:v>32</c:v>
                </c:pt>
                <c:pt idx="13">
                  <c:v>34</c:v>
                </c:pt>
                <c:pt idx="16">
                  <c:v>41</c:v>
                </c:pt>
                <c:pt idx="18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2F6-46ED-B4D2-8D7E7728964C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'PLAN RASHODA 2021-2022-2023'!$C$1:$C$258</c:f>
              <c:numCache>
                <c:formatCode>General</c:formatCode>
                <c:ptCount val="26"/>
                <c:pt idx="1">
                  <c:v>0</c:v>
                </c:pt>
                <c:pt idx="2">
                  <c:v>3</c:v>
                </c:pt>
                <c:pt idx="5">
                  <c:v>311</c:v>
                </c:pt>
                <c:pt idx="6">
                  <c:v>312</c:v>
                </c:pt>
                <c:pt idx="7">
                  <c:v>313</c:v>
                </c:pt>
                <c:pt idx="9">
                  <c:v>321</c:v>
                </c:pt>
                <c:pt idx="10">
                  <c:v>322</c:v>
                </c:pt>
                <c:pt idx="11">
                  <c:v>323</c:v>
                </c:pt>
                <c:pt idx="12">
                  <c:v>329</c:v>
                </c:pt>
                <c:pt idx="14">
                  <c:v>343</c:v>
                </c:pt>
                <c:pt idx="17">
                  <c:v>412</c:v>
                </c:pt>
                <c:pt idx="19">
                  <c:v>422</c:v>
                </c:pt>
                <c:pt idx="20">
                  <c:v>426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2F6-46ED-B4D2-8D7E7728964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'PLAN RASHODA 2021-2022-2023'!$G$1:$G$258</c:f>
              <c:numCache>
                <c:formatCode>General</c:formatCode>
                <c:ptCount val="26"/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 formatCode="#,##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2F6-46ED-B4D2-8D7E7728964C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'PLAN RASHODA 2021-2022-2023'!$H$1:$H$258</c:f>
              <c:numCache>
                <c:formatCode>General</c:formatCode>
                <c:ptCount val="26"/>
                <c:pt idx="1">
                  <c:v>0</c:v>
                </c:pt>
                <c:pt idx="2">
                  <c:v>5</c:v>
                </c:pt>
                <c:pt idx="3" formatCode="#,##0">
                  <c:v>17117235</c:v>
                </c:pt>
                <c:pt idx="4" formatCode="#,##0">
                  <c:v>10317500</c:v>
                </c:pt>
                <c:pt idx="5" formatCode="#,##0">
                  <c:v>8541000</c:v>
                </c:pt>
                <c:pt idx="6" formatCode="#,##0">
                  <c:v>353500</c:v>
                </c:pt>
                <c:pt idx="7" formatCode="#,##0">
                  <c:v>1423000</c:v>
                </c:pt>
                <c:pt idx="8" formatCode="#,##0">
                  <c:v>6778035</c:v>
                </c:pt>
                <c:pt idx="9" formatCode="#,##0">
                  <c:v>387540</c:v>
                </c:pt>
                <c:pt idx="10" formatCode="#,##0">
                  <c:v>3730329</c:v>
                </c:pt>
                <c:pt idx="11" formatCode="#,##0">
                  <c:v>2387166</c:v>
                </c:pt>
                <c:pt idx="12" formatCode="#,##0">
                  <c:v>273000</c:v>
                </c:pt>
                <c:pt idx="13" formatCode="#,##0">
                  <c:v>21700</c:v>
                </c:pt>
                <c:pt idx="14" formatCode="#,##0">
                  <c:v>21700</c:v>
                </c:pt>
                <c:pt idx="15" formatCode="#,##0">
                  <c:v>1594000</c:v>
                </c:pt>
                <c:pt idx="16" formatCode="#,##0">
                  <c:v>5000</c:v>
                </c:pt>
                <c:pt idx="17" formatCode="#,##0">
                  <c:v>5000</c:v>
                </c:pt>
                <c:pt idx="18" formatCode="#,##0">
                  <c:v>1589000</c:v>
                </c:pt>
                <c:pt idx="19" formatCode="#,##0">
                  <c:v>1579000</c:v>
                </c:pt>
                <c:pt idx="20" formatCode="#,##0">
                  <c:v>10000</c:v>
                </c:pt>
                <c:pt idx="21" formatCode="#,##0">
                  <c:v>18711235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2F6-46ED-B4D2-8D7E7728964C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'PLAN RASHODA 2021-2022-2023'!$I$1:$I$258</c:f>
              <c:numCache>
                <c:formatCode>General</c:formatCode>
                <c:ptCount val="26"/>
                <c:pt idx="1">
                  <c:v>0</c:v>
                </c:pt>
                <c:pt idx="2">
                  <c:v>6</c:v>
                </c:pt>
                <c:pt idx="3" formatCode="#,##0">
                  <c:v>14127330</c:v>
                </c:pt>
                <c:pt idx="4" formatCode="#,##0">
                  <c:v>10402280</c:v>
                </c:pt>
                <c:pt idx="5" formatCode="#,##0">
                  <c:v>8587260</c:v>
                </c:pt>
                <c:pt idx="6" formatCode="#,##0">
                  <c:v>349330</c:v>
                </c:pt>
                <c:pt idx="7" formatCode="#,##0">
                  <c:v>1465690</c:v>
                </c:pt>
                <c:pt idx="8" formatCode="#,##0">
                  <c:v>3702690</c:v>
                </c:pt>
                <c:pt idx="9" formatCode="#,##0">
                  <c:v>277910</c:v>
                </c:pt>
                <c:pt idx="10" formatCode="#,##0">
                  <c:v>1752810</c:v>
                </c:pt>
                <c:pt idx="11" formatCode="#,##0">
                  <c:v>1432780</c:v>
                </c:pt>
                <c:pt idx="12" formatCode="#,##0">
                  <c:v>239190</c:v>
                </c:pt>
                <c:pt idx="13" formatCode="#,##0">
                  <c:v>22360</c:v>
                </c:pt>
                <c:pt idx="14" formatCode="#,##0">
                  <c:v>22360</c:v>
                </c:pt>
                <c:pt idx="15" formatCode="#,##0">
                  <c:v>41720</c:v>
                </c:pt>
                <c:pt idx="16" formatCode="#,##0">
                  <c:v>1720</c:v>
                </c:pt>
                <c:pt idx="17" formatCode="#,##0">
                  <c:v>1720</c:v>
                </c:pt>
                <c:pt idx="18" formatCode="#,##0">
                  <c:v>40000</c:v>
                </c:pt>
                <c:pt idx="19" formatCode="#,##0">
                  <c:v>40000</c:v>
                </c:pt>
                <c:pt idx="20" formatCode="#,##0">
                  <c:v>0</c:v>
                </c:pt>
                <c:pt idx="21" formatCode="#,##0">
                  <c:v>14169050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2F6-46ED-B4D2-8D7E7728964C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'PLAN RASHODA 2021-2022-2023'!$J$1:$J$258</c:f>
              <c:numCache>
                <c:formatCode>General</c:formatCode>
                <c:ptCount val="26"/>
                <c:pt idx="1">
                  <c:v>0</c:v>
                </c:pt>
                <c:pt idx="2">
                  <c:v>7</c:v>
                </c:pt>
                <c:pt idx="3" formatCode="#,##0">
                  <c:v>14537220</c:v>
                </c:pt>
                <c:pt idx="4" formatCode="#,##0">
                  <c:v>10902330</c:v>
                </c:pt>
                <c:pt idx="5" formatCode="#,##0">
                  <c:v>9061180</c:v>
                </c:pt>
                <c:pt idx="6" formatCode="#,##0">
                  <c:v>349400</c:v>
                </c:pt>
                <c:pt idx="7" formatCode="#,##0">
                  <c:v>1491750</c:v>
                </c:pt>
                <c:pt idx="8" formatCode="#,##0">
                  <c:v>3611850</c:v>
                </c:pt>
                <c:pt idx="9" formatCode="#,##0">
                  <c:v>318050</c:v>
                </c:pt>
                <c:pt idx="10" formatCode="#,##0">
                  <c:v>1986230</c:v>
                </c:pt>
                <c:pt idx="11" formatCode="#,##0">
                  <c:v>1053900</c:v>
                </c:pt>
                <c:pt idx="12" formatCode="#,##0">
                  <c:v>253670</c:v>
                </c:pt>
                <c:pt idx="13" formatCode="#,##0">
                  <c:v>23040</c:v>
                </c:pt>
                <c:pt idx="14" formatCode="#,##0">
                  <c:v>23040</c:v>
                </c:pt>
                <c:pt idx="15" formatCode="#,##0">
                  <c:v>41000</c:v>
                </c:pt>
                <c:pt idx="16" formatCode="#,##0">
                  <c:v>1740</c:v>
                </c:pt>
                <c:pt idx="17" formatCode="#,##0">
                  <c:v>1740</c:v>
                </c:pt>
                <c:pt idx="18" formatCode="#,##0">
                  <c:v>39260</c:v>
                </c:pt>
                <c:pt idx="19" formatCode="#,##0">
                  <c:v>39260</c:v>
                </c:pt>
                <c:pt idx="20" formatCode="#,##0">
                  <c:v>0</c:v>
                </c:pt>
                <c:pt idx="21" formatCode="#,##0">
                  <c:v>14578220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2F6-46ED-B4D2-8D7E7728964C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'PLAN RASHODA 2021-2022-2023'!$K$1:$K$258</c:f>
              <c:numCache>
                <c:formatCode>#,##0</c:formatCode>
                <c:ptCount val="2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2F6-46ED-B4D2-8D7E7728964C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'PLAN RASHODA 2021-2022-2023'!$L$1:$L$258</c:f>
              <c:numCache>
                <c:formatCode>#,##0</c:formatCode>
                <c:ptCount val="2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2F6-46ED-B4D2-8D7E7728964C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'PLAN RASHODA 2021-2022-2023'!$M$1:$M$258</c:f>
              <c:numCache>
                <c:formatCode>#,##0</c:formatCode>
                <c:ptCount val="2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2F6-46ED-B4D2-8D7E77289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338368"/>
        <c:axId val="189339904"/>
      </c:barChart>
      <c:catAx>
        <c:axId val="189338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9339904"/>
        <c:crosses val="autoZero"/>
        <c:auto val="1"/>
        <c:lblAlgn val="ctr"/>
        <c:lblOffset val="100"/>
        <c:noMultiLvlLbl val="0"/>
      </c:catAx>
      <c:valAx>
        <c:axId val="18933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933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xmlns="" id="{9B848AA4-3B8D-4E8E-B8DC-332918CF96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rina\Desktop\2%200%201%208%20%20%20%20%20%20%20%20FIN.%20IZVJ.%20%20i%20REBALANS\2%200%201%208\FINANC.IZVJE&#352;TAJ%20ZA%20I-IX\FINANC.IZVJE&#352;TAJ%20I%20-%20IX%202018-&#352;ESTA%20s%20ispravljenim%20izvorima,fontovima%20i%20sl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_2018"/>
      <sheetName val="Grafikon983"/>
      <sheetName val="OPĆI DIO 2018 I-IX"/>
      <sheetName val=" PLAN PRIHODA 2018 I-IX"/>
      <sheetName val="PLAN RASHODA_2018 I-IX"/>
      <sheetName val="POSEBNI DIO_2018 I -IX"/>
    </sheetNames>
    <sheetDataSet>
      <sheetData sheetId="0"/>
      <sheetData sheetId="1"/>
      <sheetData sheetId="2"/>
      <sheetData sheetId="3"/>
      <sheetData sheetId="4"/>
      <sheetData sheetId="5">
        <row r="7">
          <cell r="L7">
            <v>4504005.97</v>
          </cell>
        </row>
        <row r="588">
          <cell r="L588">
            <v>0</v>
          </cell>
        </row>
        <row r="655">
          <cell r="L655">
            <v>0</v>
          </cell>
        </row>
        <row r="851">
          <cell r="L851">
            <v>0</v>
          </cell>
        </row>
        <row r="918">
          <cell r="L9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view="pageBreakPreview" zoomScaleNormal="100" zoomScaleSheetLayoutView="100" workbookViewId="0">
      <selection activeCell="A4" sqref="A4:B4"/>
    </sheetView>
  </sheetViews>
  <sheetFormatPr defaultRowHeight="12.75" x14ac:dyDescent="0.2"/>
  <cols>
    <col min="1" max="1" width="46.42578125" style="21" customWidth="1"/>
    <col min="2" max="2" width="28.42578125" style="21" customWidth="1"/>
    <col min="3" max="3" width="29.7109375" style="21" customWidth="1"/>
    <col min="4" max="4" width="28" style="21" customWidth="1"/>
    <col min="5" max="5" width="9.140625" style="21"/>
    <col min="6" max="6" width="12.28515625" style="21" bestFit="1" customWidth="1"/>
    <col min="7" max="252" width="9.140625" style="21"/>
    <col min="253" max="253" width="46.42578125" style="21" customWidth="1"/>
    <col min="254" max="254" width="21.28515625" style="21" customWidth="1"/>
    <col min="255" max="255" width="23" style="21" customWidth="1"/>
    <col min="256" max="256" width="21.7109375" style="21" customWidth="1"/>
    <col min="257" max="257" width="9.140625" style="21"/>
    <col min="258" max="258" width="12.28515625" style="21" bestFit="1" customWidth="1"/>
    <col min="259" max="259" width="11.28515625" style="21" bestFit="1" customWidth="1"/>
    <col min="260" max="260" width="12.28515625" style="21" bestFit="1" customWidth="1"/>
    <col min="261" max="508" width="9.140625" style="21"/>
    <col min="509" max="509" width="46.42578125" style="21" customWidth="1"/>
    <col min="510" max="510" width="21.28515625" style="21" customWidth="1"/>
    <col min="511" max="511" width="23" style="21" customWidth="1"/>
    <col min="512" max="512" width="21.7109375" style="21" customWidth="1"/>
    <col min="513" max="513" width="9.140625" style="21"/>
    <col min="514" max="514" width="12.28515625" style="21" bestFit="1" customWidth="1"/>
    <col min="515" max="515" width="11.28515625" style="21" bestFit="1" customWidth="1"/>
    <col min="516" max="516" width="12.28515625" style="21" bestFit="1" customWidth="1"/>
    <col min="517" max="764" width="9.140625" style="21"/>
    <col min="765" max="765" width="46.42578125" style="21" customWidth="1"/>
    <col min="766" max="766" width="21.28515625" style="21" customWidth="1"/>
    <col min="767" max="767" width="23" style="21" customWidth="1"/>
    <col min="768" max="768" width="21.7109375" style="21" customWidth="1"/>
    <col min="769" max="769" width="9.140625" style="21"/>
    <col min="770" max="770" width="12.28515625" style="21" bestFit="1" customWidth="1"/>
    <col min="771" max="771" width="11.28515625" style="21" bestFit="1" customWidth="1"/>
    <col min="772" max="772" width="12.28515625" style="21" bestFit="1" customWidth="1"/>
    <col min="773" max="1020" width="9.140625" style="21"/>
    <col min="1021" max="1021" width="46.42578125" style="21" customWidth="1"/>
    <col min="1022" max="1022" width="21.28515625" style="21" customWidth="1"/>
    <col min="1023" max="1023" width="23" style="21" customWidth="1"/>
    <col min="1024" max="1024" width="21.7109375" style="21" customWidth="1"/>
    <col min="1025" max="1025" width="9.140625" style="21"/>
    <col min="1026" max="1026" width="12.28515625" style="21" bestFit="1" customWidth="1"/>
    <col min="1027" max="1027" width="11.28515625" style="21" bestFit="1" customWidth="1"/>
    <col min="1028" max="1028" width="12.28515625" style="21" bestFit="1" customWidth="1"/>
    <col min="1029" max="1276" width="9.140625" style="21"/>
    <col min="1277" max="1277" width="46.42578125" style="21" customWidth="1"/>
    <col min="1278" max="1278" width="21.28515625" style="21" customWidth="1"/>
    <col min="1279" max="1279" width="23" style="21" customWidth="1"/>
    <col min="1280" max="1280" width="21.7109375" style="21" customWidth="1"/>
    <col min="1281" max="1281" width="9.140625" style="21"/>
    <col min="1282" max="1282" width="12.28515625" style="21" bestFit="1" customWidth="1"/>
    <col min="1283" max="1283" width="11.28515625" style="21" bestFit="1" customWidth="1"/>
    <col min="1284" max="1284" width="12.28515625" style="21" bestFit="1" customWidth="1"/>
    <col min="1285" max="1532" width="9.140625" style="21"/>
    <col min="1533" max="1533" width="46.42578125" style="21" customWidth="1"/>
    <col min="1534" max="1534" width="21.28515625" style="21" customWidth="1"/>
    <col min="1535" max="1535" width="23" style="21" customWidth="1"/>
    <col min="1536" max="1536" width="21.7109375" style="21" customWidth="1"/>
    <col min="1537" max="1537" width="9.140625" style="21"/>
    <col min="1538" max="1538" width="12.28515625" style="21" bestFit="1" customWidth="1"/>
    <col min="1539" max="1539" width="11.28515625" style="21" bestFit="1" customWidth="1"/>
    <col min="1540" max="1540" width="12.28515625" style="21" bestFit="1" customWidth="1"/>
    <col min="1541" max="1788" width="9.140625" style="21"/>
    <col min="1789" max="1789" width="46.42578125" style="21" customWidth="1"/>
    <col min="1790" max="1790" width="21.28515625" style="21" customWidth="1"/>
    <col min="1791" max="1791" width="23" style="21" customWidth="1"/>
    <col min="1792" max="1792" width="21.7109375" style="21" customWidth="1"/>
    <col min="1793" max="1793" width="9.140625" style="21"/>
    <col min="1794" max="1794" width="12.28515625" style="21" bestFit="1" customWidth="1"/>
    <col min="1795" max="1795" width="11.28515625" style="21" bestFit="1" customWidth="1"/>
    <col min="1796" max="1796" width="12.28515625" style="21" bestFit="1" customWidth="1"/>
    <col min="1797" max="2044" width="9.140625" style="21"/>
    <col min="2045" max="2045" width="46.42578125" style="21" customWidth="1"/>
    <col min="2046" max="2046" width="21.28515625" style="21" customWidth="1"/>
    <col min="2047" max="2047" width="23" style="21" customWidth="1"/>
    <col min="2048" max="2048" width="21.7109375" style="21" customWidth="1"/>
    <col min="2049" max="2049" width="9.140625" style="21"/>
    <col min="2050" max="2050" width="12.28515625" style="21" bestFit="1" customWidth="1"/>
    <col min="2051" max="2051" width="11.28515625" style="21" bestFit="1" customWidth="1"/>
    <col min="2052" max="2052" width="12.28515625" style="21" bestFit="1" customWidth="1"/>
    <col min="2053" max="2300" width="9.140625" style="21"/>
    <col min="2301" max="2301" width="46.42578125" style="21" customWidth="1"/>
    <col min="2302" max="2302" width="21.28515625" style="21" customWidth="1"/>
    <col min="2303" max="2303" width="23" style="21" customWidth="1"/>
    <col min="2304" max="2304" width="21.7109375" style="21" customWidth="1"/>
    <col min="2305" max="2305" width="9.140625" style="21"/>
    <col min="2306" max="2306" width="12.28515625" style="21" bestFit="1" customWidth="1"/>
    <col min="2307" max="2307" width="11.28515625" style="21" bestFit="1" customWidth="1"/>
    <col min="2308" max="2308" width="12.28515625" style="21" bestFit="1" customWidth="1"/>
    <col min="2309" max="2556" width="9.140625" style="21"/>
    <col min="2557" max="2557" width="46.42578125" style="21" customWidth="1"/>
    <col min="2558" max="2558" width="21.28515625" style="21" customWidth="1"/>
    <col min="2559" max="2559" width="23" style="21" customWidth="1"/>
    <col min="2560" max="2560" width="21.7109375" style="21" customWidth="1"/>
    <col min="2561" max="2561" width="9.140625" style="21"/>
    <col min="2562" max="2562" width="12.28515625" style="21" bestFit="1" customWidth="1"/>
    <col min="2563" max="2563" width="11.28515625" style="21" bestFit="1" customWidth="1"/>
    <col min="2564" max="2564" width="12.28515625" style="21" bestFit="1" customWidth="1"/>
    <col min="2565" max="2812" width="9.140625" style="21"/>
    <col min="2813" max="2813" width="46.42578125" style="21" customWidth="1"/>
    <col min="2814" max="2814" width="21.28515625" style="21" customWidth="1"/>
    <col min="2815" max="2815" width="23" style="21" customWidth="1"/>
    <col min="2816" max="2816" width="21.7109375" style="21" customWidth="1"/>
    <col min="2817" max="2817" width="9.140625" style="21"/>
    <col min="2818" max="2818" width="12.28515625" style="21" bestFit="1" customWidth="1"/>
    <col min="2819" max="2819" width="11.28515625" style="21" bestFit="1" customWidth="1"/>
    <col min="2820" max="2820" width="12.28515625" style="21" bestFit="1" customWidth="1"/>
    <col min="2821" max="3068" width="9.140625" style="21"/>
    <col min="3069" max="3069" width="46.42578125" style="21" customWidth="1"/>
    <col min="3070" max="3070" width="21.28515625" style="21" customWidth="1"/>
    <col min="3071" max="3071" width="23" style="21" customWidth="1"/>
    <col min="3072" max="3072" width="21.7109375" style="21" customWidth="1"/>
    <col min="3073" max="3073" width="9.140625" style="21"/>
    <col min="3074" max="3074" width="12.28515625" style="21" bestFit="1" customWidth="1"/>
    <col min="3075" max="3075" width="11.28515625" style="21" bestFit="1" customWidth="1"/>
    <col min="3076" max="3076" width="12.28515625" style="21" bestFit="1" customWidth="1"/>
    <col min="3077" max="3324" width="9.140625" style="21"/>
    <col min="3325" max="3325" width="46.42578125" style="21" customWidth="1"/>
    <col min="3326" max="3326" width="21.28515625" style="21" customWidth="1"/>
    <col min="3327" max="3327" width="23" style="21" customWidth="1"/>
    <col min="3328" max="3328" width="21.7109375" style="21" customWidth="1"/>
    <col min="3329" max="3329" width="9.140625" style="21"/>
    <col min="3330" max="3330" width="12.28515625" style="21" bestFit="1" customWidth="1"/>
    <col min="3331" max="3331" width="11.28515625" style="21" bestFit="1" customWidth="1"/>
    <col min="3332" max="3332" width="12.28515625" style="21" bestFit="1" customWidth="1"/>
    <col min="3333" max="3580" width="9.140625" style="21"/>
    <col min="3581" max="3581" width="46.42578125" style="21" customWidth="1"/>
    <col min="3582" max="3582" width="21.28515625" style="21" customWidth="1"/>
    <col min="3583" max="3583" width="23" style="21" customWidth="1"/>
    <col min="3584" max="3584" width="21.7109375" style="21" customWidth="1"/>
    <col min="3585" max="3585" width="9.140625" style="21"/>
    <col min="3586" max="3586" width="12.28515625" style="21" bestFit="1" customWidth="1"/>
    <col min="3587" max="3587" width="11.28515625" style="21" bestFit="1" customWidth="1"/>
    <col min="3588" max="3588" width="12.28515625" style="21" bestFit="1" customWidth="1"/>
    <col min="3589" max="3836" width="9.140625" style="21"/>
    <col min="3837" max="3837" width="46.42578125" style="21" customWidth="1"/>
    <col min="3838" max="3838" width="21.28515625" style="21" customWidth="1"/>
    <col min="3839" max="3839" width="23" style="21" customWidth="1"/>
    <col min="3840" max="3840" width="21.7109375" style="21" customWidth="1"/>
    <col min="3841" max="3841" width="9.140625" style="21"/>
    <col min="3842" max="3842" width="12.28515625" style="21" bestFit="1" customWidth="1"/>
    <col min="3843" max="3843" width="11.28515625" style="21" bestFit="1" customWidth="1"/>
    <col min="3844" max="3844" width="12.28515625" style="21" bestFit="1" customWidth="1"/>
    <col min="3845" max="4092" width="9.140625" style="21"/>
    <col min="4093" max="4093" width="46.42578125" style="21" customWidth="1"/>
    <col min="4094" max="4094" width="21.28515625" style="21" customWidth="1"/>
    <col min="4095" max="4095" width="23" style="21" customWidth="1"/>
    <col min="4096" max="4096" width="21.7109375" style="21" customWidth="1"/>
    <col min="4097" max="4097" width="9.140625" style="21"/>
    <col min="4098" max="4098" width="12.28515625" style="21" bestFit="1" customWidth="1"/>
    <col min="4099" max="4099" width="11.28515625" style="21" bestFit="1" customWidth="1"/>
    <col min="4100" max="4100" width="12.28515625" style="21" bestFit="1" customWidth="1"/>
    <col min="4101" max="4348" width="9.140625" style="21"/>
    <col min="4349" max="4349" width="46.42578125" style="21" customWidth="1"/>
    <col min="4350" max="4350" width="21.28515625" style="21" customWidth="1"/>
    <col min="4351" max="4351" width="23" style="21" customWidth="1"/>
    <col min="4352" max="4352" width="21.7109375" style="21" customWidth="1"/>
    <col min="4353" max="4353" width="9.140625" style="21"/>
    <col min="4354" max="4354" width="12.28515625" style="21" bestFit="1" customWidth="1"/>
    <col min="4355" max="4355" width="11.28515625" style="21" bestFit="1" customWidth="1"/>
    <col min="4356" max="4356" width="12.28515625" style="21" bestFit="1" customWidth="1"/>
    <col min="4357" max="4604" width="9.140625" style="21"/>
    <col min="4605" max="4605" width="46.42578125" style="21" customWidth="1"/>
    <col min="4606" max="4606" width="21.28515625" style="21" customWidth="1"/>
    <col min="4607" max="4607" width="23" style="21" customWidth="1"/>
    <col min="4608" max="4608" width="21.7109375" style="21" customWidth="1"/>
    <col min="4609" max="4609" width="9.140625" style="21"/>
    <col min="4610" max="4610" width="12.28515625" style="21" bestFit="1" customWidth="1"/>
    <col min="4611" max="4611" width="11.28515625" style="21" bestFit="1" customWidth="1"/>
    <col min="4612" max="4612" width="12.28515625" style="21" bestFit="1" customWidth="1"/>
    <col min="4613" max="4860" width="9.140625" style="21"/>
    <col min="4861" max="4861" width="46.42578125" style="21" customWidth="1"/>
    <col min="4862" max="4862" width="21.28515625" style="21" customWidth="1"/>
    <col min="4863" max="4863" width="23" style="21" customWidth="1"/>
    <col min="4864" max="4864" width="21.7109375" style="21" customWidth="1"/>
    <col min="4865" max="4865" width="9.140625" style="21"/>
    <col min="4866" max="4866" width="12.28515625" style="21" bestFit="1" customWidth="1"/>
    <col min="4867" max="4867" width="11.28515625" style="21" bestFit="1" customWidth="1"/>
    <col min="4868" max="4868" width="12.28515625" style="21" bestFit="1" customWidth="1"/>
    <col min="4869" max="5116" width="9.140625" style="21"/>
    <col min="5117" max="5117" width="46.42578125" style="21" customWidth="1"/>
    <col min="5118" max="5118" width="21.28515625" style="21" customWidth="1"/>
    <col min="5119" max="5119" width="23" style="21" customWidth="1"/>
    <col min="5120" max="5120" width="21.7109375" style="21" customWidth="1"/>
    <col min="5121" max="5121" width="9.140625" style="21"/>
    <col min="5122" max="5122" width="12.28515625" style="21" bestFit="1" customWidth="1"/>
    <col min="5123" max="5123" width="11.28515625" style="21" bestFit="1" customWidth="1"/>
    <col min="5124" max="5124" width="12.28515625" style="21" bestFit="1" customWidth="1"/>
    <col min="5125" max="5372" width="9.140625" style="21"/>
    <col min="5373" max="5373" width="46.42578125" style="21" customWidth="1"/>
    <col min="5374" max="5374" width="21.28515625" style="21" customWidth="1"/>
    <col min="5375" max="5375" width="23" style="21" customWidth="1"/>
    <col min="5376" max="5376" width="21.7109375" style="21" customWidth="1"/>
    <col min="5377" max="5377" width="9.140625" style="21"/>
    <col min="5378" max="5378" width="12.28515625" style="21" bestFit="1" customWidth="1"/>
    <col min="5379" max="5379" width="11.28515625" style="21" bestFit="1" customWidth="1"/>
    <col min="5380" max="5380" width="12.28515625" style="21" bestFit="1" customWidth="1"/>
    <col min="5381" max="5628" width="9.140625" style="21"/>
    <col min="5629" max="5629" width="46.42578125" style="21" customWidth="1"/>
    <col min="5630" max="5630" width="21.28515625" style="21" customWidth="1"/>
    <col min="5631" max="5631" width="23" style="21" customWidth="1"/>
    <col min="5632" max="5632" width="21.7109375" style="21" customWidth="1"/>
    <col min="5633" max="5633" width="9.140625" style="21"/>
    <col min="5634" max="5634" width="12.28515625" style="21" bestFit="1" customWidth="1"/>
    <col min="5635" max="5635" width="11.28515625" style="21" bestFit="1" customWidth="1"/>
    <col min="5636" max="5636" width="12.28515625" style="21" bestFit="1" customWidth="1"/>
    <col min="5637" max="5884" width="9.140625" style="21"/>
    <col min="5885" max="5885" width="46.42578125" style="21" customWidth="1"/>
    <col min="5886" max="5886" width="21.28515625" style="21" customWidth="1"/>
    <col min="5887" max="5887" width="23" style="21" customWidth="1"/>
    <col min="5888" max="5888" width="21.7109375" style="21" customWidth="1"/>
    <col min="5889" max="5889" width="9.140625" style="21"/>
    <col min="5890" max="5890" width="12.28515625" style="21" bestFit="1" customWidth="1"/>
    <col min="5891" max="5891" width="11.28515625" style="21" bestFit="1" customWidth="1"/>
    <col min="5892" max="5892" width="12.28515625" style="21" bestFit="1" customWidth="1"/>
    <col min="5893" max="6140" width="9.140625" style="21"/>
    <col min="6141" max="6141" width="46.42578125" style="21" customWidth="1"/>
    <col min="6142" max="6142" width="21.28515625" style="21" customWidth="1"/>
    <col min="6143" max="6143" width="23" style="21" customWidth="1"/>
    <col min="6144" max="6144" width="21.7109375" style="21" customWidth="1"/>
    <col min="6145" max="6145" width="9.140625" style="21"/>
    <col min="6146" max="6146" width="12.28515625" style="21" bestFit="1" customWidth="1"/>
    <col min="6147" max="6147" width="11.28515625" style="21" bestFit="1" customWidth="1"/>
    <col min="6148" max="6148" width="12.28515625" style="21" bestFit="1" customWidth="1"/>
    <col min="6149" max="6396" width="9.140625" style="21"/>
    <col min="6397" max="6397" width="46.42578125" style="21" customWidth="1"/>
    <col min="6398" max="6398" width="21.28515625" style="21" customWidth="1"/>
    <col min="6399" max="6399" width="23" style="21" customWidth="1"/>
    <col min="6400" max="6400" width="21.7109375" style="21" customWidth="1"/>
    <col min="6401" max="6401" width="9.140625" style="21"/>
    <col min="6402" max="6402" width="12.28515625" style="21" bestFit="1" customWidth="1"/>
    <col min="6403" max="6403" width="11.28515625" style="21" bestFit="1" customWidth="1"/>
    <col min="6404" max="6404" width="12.28515625" style="21" bestFit="1" customWidth="1"/>
    <col min="6405" max="6652" width="9.140625" style="21"/>
    <col min="6653" max="6653" width="46.42578125" style="21" customWidth="1"/>
    <col min="6654" max="6654" width="21.28515625" style="21" customWidth="1"/>
    <col min="6655" max="6655" width="23" style="21" customWidth="1"/>
    <col min="6656" max="6656" width="21.7109375" style="21" customWidth="1"/>
    <col min="6657" max="6657" width="9.140625" style="21"/>
    <col min="6658" max="6658" width="12.28515625" style="21" bestFit="1" customWidth="1"/>
    <col min="6659" max="6659" width="11.28515625" style="21" bestFit="1" customWidth="1"/>
    <col min="6660" max="6660" width="12.28515625" style="21" bestFit="1" customWidth="1"/>
    <col min="6661" max="6908" width="9.140625" style="21"/>
    <col min="6909" max="6909" width="46.42578125" style="21" customWidth="1"/>
    <col min="6910" max="6910" width="21.28515625" style="21" customWidth="1"/>
    <col min="6911" max="6911" width="23" style="21" customWidth="1"/>
    <col min="6912" max="6912" width="21.7109375" style="21" customWidth="1"/>
    <col min="6913" max="6913" width="9.140625" style="21"/>
    <col min="6914" max="6914" width="12.28515625" style="21" bestFit="1" customWidth="1"/>
    <col min="6915" max="6915" width="11.28515625" style="21" bestFit="1" customWidth="1"/>
    <col min="6916" max="6916" width="12.28515625" style="21" bestFit="1" customWidth="1"/>
    <col min="6917" max="7164" width="9.140625" style="21"/>
    <col min="7165" max="7165" width="46.42578125" style="21" customWidth="1"/>
    <col min="7166" max="7166" width="21.28515625" style="21" customWidth="1"/>
    <col min="7167" max="7167" width="23" style="21" customWidth="1"/>
    <col min="7168" max="7168" width="21.7109375" style="21" customWidth="1"/>
    <col min="7169" max="7169" width="9.140625" style="21"/>
    <col min="7170" max="7170" width="12.28515625" style="21" bestFit="1" customWidth="1"/>
    <col min="7171" max="7171" width="11.28515625" style="21" bestFit="1" customWidth="1"/>
    <col min="7172" max="7172" width="12.28515625" style="21" bestFit="1" customWidth="1"/>
    <col min="7173" max="7420" width="9.140625" style="21"/>
    <col min="7421" max="7421" width="46.42578125" style="21" customWidth="1"/>
    <col min="7422" max="7422" width="21.28515625" style="21" customWidth="1"/>
    <col min="7423" max="7423" width="23" style="21" customWidth="1"/>
    <col min="7424" max="7424" width="21.7109375" style="21" customWidth="1"/>
    <col min="7425" max="7425" width="9.140625" style="21"/>
    <col min="7426" max="7426" width="12.28515625" style="21" bestFit="1" customWidth="1"/>
    <col min="7427" max="7427" width="11.28515625" style="21" bestFit="1" customWidth="1"/>
    <col min="7428" max="7428" width="12.28515625" style="21" bestFit="1" customWidth="1"/>
    <col min="7429" max="7676" width="9.140625" style="21"/>
    <col min="7677" max="7677" width="46.42578125" style="21" customWidth="1"/>
    <col min="7678" max="7678" width="21.28515625" style="21" customWidth="1"/>
    <col min="7679" max="7679" width="23" style="21" customWidth="1"/>
    <col min="7680" max="7680" width="21.7109375" style="21" customWidth="1"/>
    <col min="7681" max="7681" width="9.140625" style="21"/>
    <col min="7682" max="7682" width="12.28515625" style="21" bestFit="1" customWidth="1"/>
    <col min="7683" max="7683" width="11.28515625" style="21" bestFit="1" customWidth="1"/>
    <col min="7684" max="7684" width="12.28515625" style="21" bestFit="1" customWidth="1"/>
    <col min="7685" max="7932" width="9.140625" style="21"/>
    <col min="7933" max="7933" width="46.42578125" style="21" customWidth="1"/>
    <col min="7934" max="7934" width="21.28515625" style="21" customWidth="1"/>
    <col min="7935" max="7935" width="23" style="21" customWidth="1"/>
    <col min="7936" max="7936" width="21.7109375" style="21" customWidth="1"/>
    <col min="7937" max="7937" width="9.140625" style="21"/>
    <col min="7938" max="7938" width="12.28515625" style="21" bestFit="1" customWidth="1"/>
    <col min="7939" max="7939" width="11.28515625" style="21" bestFit="1" customWidth="1"/>
    <col min="7940" max="7940" width="12.28515625" style="21" bestFit="1" customWidth="1"/>
    <col min="7941" max="8188" width="9.140625" style="21"/>
    <col min="8189" max="8189" width="46.42578125" style="21" customWidth="1"/>
    <col min="8190" max="8190" width="21.28515625" style="21" customWidth="1"/>
    <col min="8191" max="8191" width="23" style="21" customWidth="1"/>
    <col min="8192" max="8192" width="21.7109375" style="21" customWidth="1"/>
    <col min="8193" max="8193" width="9.140625" style="21"/>
    <col min="8194" max="8194" width="12.28515625" style="21" bestFit="1" customWidth="1"/>
    <col min="8195" max="8195" width="11.28515625" style="21" bestFit="1" customWidth="1"/>
    <col min="8196" max="8196" width="12.28515625" style="21" bestFit="1" customWidth="1"/>
    <col min="8197" max="8444" width="9.140625" style="21"/>
    <col min="8445" max="8445" width="46.42578125" style="21" customWidth="1"/>
    <col min="8446" max="8446" width="21.28515625" style="21" customWidth="1"/>
    <col min="8447" max="8447" width="23" style="21" customWidth="1"/>
    <col min="8448" max="8448" width="21.7109375" style="21" customWidth="1"/>
    <col min="8449" max="8449" width="9.140625" style="21"/>
    <col min="8450" max="8450" width="12.28515625" style="21" bestFit="1" customWidth="1"/>
    <col min="8451" max="8451" width="11.28515625" style="21" bestFit="1" customWidth="1"/>
    <col min="8452" max="8452" width="12.28515625" style="21" bestFit="1" customWidth="1"/>
    <col min="8453" max="8700" width="9.140625" style="21"/>
    <col min="8701" max="8701" width="46.42578125" style="21" customWidth="1"/>
    <col min="8702" max="8702" width="21.28515625" style="21" customWidth="1"/>
    <col min="8703" max="8703" width="23" style="21" customWidth="1"/>
    <col min="8704" max="8704" width="21.7109375" style="21" customWidth="1"/>
    <col min="8705" max="8705" width="9.140625" style="21"/>
    <col min="8706" max="8706" width="12.28515625" style="21" bestFit="1" customWidth="1"/>
    <col min="8707" max="8707" width="11.28515625" style="21" bestFit="1" customWidth="1"/>
    <col min="8708" max="8708" width="12.28515625" style="21" bestFit="1" customWidth="1"/>
    <col min="8709" max="8956" width="9.140625" style="21"/>
    <col min="8957" max="8957" width="46.42578125" style="21" customWidth="1"/>
    <col min="8958" max="8958" width="21.28515625" style="21" customWidth="1"/>
    <col min="8959" max="8959" width="23" style="21" customWidth="1"/>
    <col min="8960" max="8960" width="21.7109375" style="21" customWidth="1"/>
    <col min="8961" max="8961" width="9.140625" style="21"/>
    <col min="8962" max="8962" width="12.28515625" style="21" bestFit="1" customWidth="1"/>
    <col min="8963" max="8963" width="11.28515625" style="21" bestFit="1" customWidth="1"/>
    <col min="8964" max="8964" width="12.28515625" style="21" bestFit="1" customWidth="1"/>
    <col min="8965" max="9212" width="9.140625" style="21"/>
    <col min="9213" max="9213" width="46.42578125" style="21" customWidth="1"/>
    <col min="9214" max="9214" width="21.28515625" style="21" customWidth="1"/>
    <col min="9215" max="9215" width="23" style="21" customWidth="1"/>
    <col min="9216" max="9216" width="21.7109375" style="21" customWidth="1"/>
    <col min="9217" max="9217" width="9.140625" style="21"/>
    <col min="9218" max="9218" width="12.28515625" style="21" bestFit="1" customWidth="1"/>
    <col min="9219" max="9219" width="11.28515625" style="21" bestFit="1" customWidth="1"/>
    <col min="9220" max="9220" width="12.28515625" style="21" bestFit="1" customWidth="1"/>
    <col min="9221" max="9468" width="9.140625" style="21"/>
    <col min="9469" max="9469" width="46.42578125" style="21" customWidth="1"/>
    <col min="9470" max="9470" width="21.28515625" style="21" customWidth="1"/>
    <col min="9471" max="9471" width="23" style="21" customWidth="1"/>
    <col min="9472" max="9472" width="21.7109375" style="21" customWidth="1"/>
    <col min="9473" max="9473" width="9.140625" style="21"/>
    <col min="9474" max="9474" width="12.28515625" style="21" bestFit="1" customWidth="1"/>
    <col min="9475" max="9475" width="11.28515625" style="21" bestFit="1" customWidth="1"/>
    <col min="9476" max="9476" width="12.28515625" style="21" bestFit="1" customWidth="1"/>
    <col min="9477" max="9724" width="9.140625" style="21"/>
    <col min="9725" max="9725" width="46.42578125" style="21" customWidth="1"/>
    <col min="9726" max="9726" width="21.28515625" style="21" customWidth="1"/>
    <col min="9727" max="9727" width="23" style="21" customWidth="1"/>
    <col min="9728" max="9728" width="21.7109375" style="21" customWidth="1"/>
    <col min="9729" max="9729" width="9.140625" style="21"/>
    <col min="9730" max="9730" width="12.28515625" style="21" bestFit="1" customWidth="1"/>
    <col min="9731" max="9731" width="11.28515625" style="21" bestFit="1" customWidth="1"/>
    <col min="9732" max="9732" width="12.28515625" style="21" bestFit="1" customWidth="1"/>
    <col min="9733" max="9980" width="9.140625" style="21"/>
    <col min="9981" max="9981" width="46.42578125" style="21" customWidth="1"/>
    <col min="9982" max="9982" width="21.28515625" style="21" customWidth="1"/>
    <col min="9983" max="9983" width="23" style="21" customWidth="1"/>
    <col min="9984" max="9984" width="21.7109375" style="21" customWidth="1"/>
    <col min="9985" max="9985" width="9.140625" style="21"/>
    <col min="9986" max="9986" width="12.28515625" style="21" bestFit="1" customWidth="1"/>
    <col min="9987" max="9987" width="11.28515625" style="21" bestFit="1" customWidth="1"/>
    <col min="9988" max="9988" width="12.28515625" style="21" bestFit="1" customWidth="1"/>
    <col min="9989" max="10236" width="9.140625" style="21"/>
    <col min="10237" max="10237" width="46.42578125" style="21" customWidth="1"/>
    <col min="10238" max="10238" width="21.28515625" style="21" customWidth="1"/>
    <col min="10239" max="10239" width="23" style="21" customWidth="1"/>
    <col min="10240" max="10240" width="21.7109375" style="21" customWidth="1"/>
    <col min="10241" max="10241" width="9.140625" style="21"/>
    <col min="10242" max="10242" width="12.28515625" style="21" bestFit="1" customWidth="1"/>
    <col min="10243" max="10243" width="11.28515625" style="21" bestFit="1" customWidth="1"/>
    <col min="10244" max="10244" width="12.28515625" style="21" bestFit="1" customWidth="1"/>
    <col min="10245" max="10492" width="9.140625" style="21"/>
    <col min="10493" max="10493" width="46.42578125" style="21" customWidth="1"/>
    <col min="10494" max="10494" width="21.28515625" style="21" customWidth="1"/>
    <col min="10495" max="10495" width="23" style="21" customWidth="1"/>
    <col min="10496" max="10496" width="21.7109375" style="21" customWidth="1"/>
    <col min="10497" max="10497" width="9.140625" style="21"/>
    <col min="10498" max="10498" width="12.28515625" style="21" bestFit="1" customWidth="1"/>
    <col min="10499" max="10499" width="11.28515625" style="21" bestFit="1" customWidth="1"/>
    <col min="10500" max="10500" width="12.28515625" style="21" bestFit="1" customWidth="1"/>
    <col min="10501" max="10748" width="9.140625" style="21"/>
    <col min="10749" max="10749" width="46.42578125" style="21" customWidth="1"/>
    <col min="10750" max="10750" width="21.28515625" style="21" customWidth="1"/>
    <col min="10751" max="10751" width="23" style="21" customWidth="1"/>
    <col min="10752" max="10752" width="21.7109375" style="21" customWidth="1"/>
    <col min="10753" max="10753" width="9.140625" style="21"/>
    <col min="10754" max="10754" width="12.28515625" style="21" bestFit="1" customWidth="1"/>
    <col min="10755" max="10755" width="11.28515625" style="21" bestFit="1" customWidth="1"/>
    <col min="10756" max="10756" width="12.28515625" style="21" bestFit="1" customWidth="1"/>
    <col min="10757" max="11004" width="9.140625" style="21"/>
    <col min="11005" max="11005" width="46.42578125" style="21" customWidth="1"/>
    <col min="11006" max="11006" width="21.28515625" style="21" customWidth="1"/>
    <col min="11007" max="11007" width="23" style="21" customWidth="1"/>
    <col min="11008" max="11008" width="21.7109375" style="21" customWidth="1"/>
    <col min="11009" max="11009" width="9.140625" style="21"/>
    <col min="11010" max="11010" width="12.28515625" style="21" bestFit="1" customWidth="1"/>
    <col min="11011" max="11011" width="11.28515625" style="21" bestFit="1" customWidth="1"/>
    <col min="11012" max="11012" width="12.28515625" style="21" bestFit="1" customWidth="1"/>
    <col min="11013" max="11260" width="9.140625" style="21"/>
    <col min="11261" max="11261" width="46.42578125" style="21" customWidth="1"/>
    <col min="11262" max="11262" width="21.28515625" style="21" customWidth="1"/>
    <col min="11263" max="11263" width="23" style="21" customWidth="1"/>
    <col min="11264" max="11264" width="21.7109375" style="21" customWidth="1"/>
    <col min="11265" max="11265" width="9.140625" style="21"/>
    <col min="11266" max="11266" width="12.28515625" style="21" bestFit="1" customWidth="1"/>
    <col min="11267" max="11267" width="11.28515625" style="21" bestFit="1" customWidth="1"/>
    <col min="11268" max="11268" width="12.28515625" style="21" bestFit="1" customWidth="1"/>
    <col min="11269" max="11516" width="9.140625" style="21"/>
    <col min="11517" max="11517" width="46.42578125" style="21" customWidth="1"/>
    <col min="11518" max="11518" width="21.28515625" style="21" customWidth="1"/>
    <col min="11519" max="11519" width="23" style="21" customWidth="1"/>
    <col min="11520" max="11520" width="21.7109375" style="21" customWidth="1"/>
    <col min="11521" max="11521" width="9.140625" style="21"/>
    <col min="11522" max="11522" width="12.28515625" style="21" bestFit="1" customWidth="1"/>
    <col min="11523" max="11523" width="11.28515625" style="21" bestFit="1" customWidth="1"/>
    <col min="11524" max="11524" width="12.28515625" style="21" bestFit="1" customWidth="1"/>
    <col min="11525" max="11772" width="9.140625" style="21"/>
    <col min="11773" max="11773" width="46.42578125" style="21" customWidth="1"/>
    <col min="11774" max="11774" width="21.28515625" style="21" customWidth="1"/>
    <col min="11775" max="11775" width="23" style="21" customWidth="1"/>
    <col min="11776" max="11776" width="21.7109375" style="21" customWidth="1"/>
    <col min="11777" max="11777" width="9.140625" style="21"/>
    <col min="11778" max="11778" width="12.28515625" style="21" bestFit="1" customWidth="1"/>
    <col min="11779" max="11779" width="11.28515625" style="21" bestFit="1" customWidth="1"/>
    <col min="11780" max="11780" width="12.28515625" style="21" bestFit="1" customWidth="1"/>
    <col min="11781" max="12028" width="9.140625" style="21"/>
    <col min="12029" max="12029" width="46.42578125" style="21" customWidth="1"/>
    <col min="12030" max="12030" width="21.28515625" style="21" customWidth="1"/>
    <col min="12031" max="12031" width="23" style="21" customWidth="1"/>
    <col min="12032" max="12032" width="21.7109375" style="21" customWidth="1"/>
    <col min="12033" max="12033" width="9.140625" style="21"/>
    <col min="12034" max="12034" width="12.28515625" style="21" bestFit="1" customWidth="1"/>
    <col min="12035" max="12035" width="11.28515625" style="21" bestFit="1" customWidth="1"/>
    <col min="12036" max="12036" width="12.28515625" style="21" bestFit="1" customWidth="1"/>
    <col min="12037" max="12284" width="9.140625" style="21"/>
    <col min="12285" max="12285" width="46.42578125" style="21" customWidth="1"/>
    <col min="12286" max="12286" width="21.28515625" style="21" customWidth="1"/>
    <col min="12287" max="12287" width="23" style="21" customWidth="1"/>
    <col min="12288" max="12288" width="21.7109375" style="21" customWidth="1"/>
    <col min="12289" max="12289" width="9.140625" style="21"/>
    <col min="12290" max="12290" width="12.28515625" style="21" bestFit="1" customWidth="1"/>
    <col min="12291" max="12291" width="11.28515625" style="21" bestFit="1" customWidth="1"/>
    <col min="12292" max="12292" width="12.28515625" style="21" bestFit="1" customWidth="1"/>
    <col min="12293" max="12540" width="9.140625" style="21"/>
    <col min="12541" max="12541" width="46.42578125" style="21" customWidth="1"/>
    <col min="12542" max="12542" width="21.28515625" style="21" customWidth="1"/>
    <col min="12543" max="12543" width="23" style="21" customWidth="1"/>
    <col min="12544" max="12544" width="21.7109375" style="21" customWidth="1"/>
    <col min="12545" max="12545" width="9.140625" style="21"/>
    <col min="12546" max="12546" width="12.28515625" style="21" bestFit="1" customWidth="1"/>
    <col min="12547" max="12547" width="11.28515625" style="21" bestFit="1" customWidth="1"/>
    <col min="12548" max="12548" width="12.28515625" style="21" bestFit="1" customWidth="1"/>
    <col min="12549" max="12796" width="9.140625" style="21"/>
    <col min="12797" max="12797" width="46.42578125" style="21" customWidth="1"/>
    <col min="12798" max="12798" width="21.28515625" style="21" customWidth="1"/>
    <col min="12799" max="12799" width="23" style="21" customWidth="1"/>
    <col min="12800" max="12800" width="21.7109375" style="21" customWidth="1"/>
    <col min="12801" max="12801" width="9.140625" style="21"/>
    <col min="12802" max="12802" width="12.28515625" style="21" bestFit="1" customWidth="1"/>
    <col min="12803" max="12803" width="11.28515625" style="21" bestFit="1" customWidth="1"/>
    <col min="12804" max="12804" width="12.28515625" style="21" bestFit="1" customWidth="1"/>
    <col min="12805" max="13052" width="9.140625" style="21"/>
    <col min="13053" max="13053" width="46.42578125" style="21" customWidth="1"/>
    <col min="13054" max="13054" width="21.28515625" style="21" customWidth="1"/>
    <col min="13055" max="13055" width="23" style="21" customWidth="1"/>
    <col min="13056" max="13056" width="21.7109375" style="21" customWidth="1"/>
    <col min="13057" max="13057" width="9.140625" style="21"/>
    <col min="13058" max="13058" width="12.28515625" style="21" bestFit="1" customWidth="1"/>
    <col min="13059" max="13059" width="11.28515625" style="21" bestFit="1" customWidth="1"/>
    <col min="13060" max="13060" width="12.28515625" style="21" bestFit="1" customWidth="1"/>
    <col min="13061" max="13308" width="9.140625" style="21"/>
    <col min="13309" max="13309" width="46.42578125" style="21" customWidth="1"/>
    <col min="13310" max="13310" width="21.28515625" style="21" customWidth="1"/>
    <col min="13311" max="13311" width="23" style="21" customWidth="1"/>
    <col min="13312" max="13312" width="21.7109375" style="21" customWidth="1"/>
    <col min="13313" max="13313" width="9.140625" style="21"/>
    <col min="13314" max="13314" width="12.28515625" style="21" bestFit="1" customWidth="1"/>
    <col min="13315" max="13315" width="11.28515625" style="21" bestFit="1" customWidth="1"/>
    <col min="13316" max="13316" width="12.28515625" style="21" bestFit="1" customWidth="1"/>
    <col min="13317" max="13564" width="9.140625" style="21"/>
    <col min="13565" max="13565" width="46.42578125" style="21" customWidth="1"/>
    <col min="13566" max="13566" width="21.28515625" style="21" customWidth="1"/>
    <col min="13567" max="13567" width="23" style="21" customWidth="1"/>
    <col min="13568" max="13568" width="21.7109375" style="21" customWidth="1"/>
    <col min="13569" max="13569" width="9.140625" style="21"/>
    <col min="13570" max="13570" width="12.28515625" style="21" bestFit="1" customWidth="1"/>
    <col min="13571" max="13571" width="11.28515625" style="21" bestFit="1" customWidth="1"/>
    <col min="13572" max="13572" width="12.28515625" style="21" bestFit="1" customWidth="1"/>
    <col min="13573" max="13820" width="9.140625" style="21"/>
    <col min="13821" max="13821" width="46.42578125" style="21" customWidth="1"/>
    <col min="13822" max="13822" width="21.28515625" style="21" customWidth="1"/>
    <col min="13823" max="13823" width="23" style="21" customWidth="1"/>
    <col min="13824" max="13824" width="21.7109375" style="21" customWidth="1"/>
    <col min="13825" max="13825" width="9.140625" style="21"/>
    <col min="13826" max="13826" width="12.28515625" style="21" bestFit="1" customWidth="1"/>
    <col min="13827" max="13827" width="11.28515625" style="21" bestFit="1" customWidth="1"/>
    <col min="13828" max="13828" width="12.28515625" style="21" bestFit="1" customWidth="1"/>
    <col min="13829" max="14076" width="9.140625" style="21"/>
    <col min="14077" max="14077" width="46.42578125" style="21" customWidth="1"/>
    <col min="14078" max="14078" width="21.28515625" style="21" customWidth="1"/>
    <col min="14079" max="14079" width="23" style="21" customWidth="1"/>
    <col min="14080" max="14080" width="21.7109375" style="21" customWidth="1"/>
    <col min="14081" max="14081" width="9.140625" style="21"/>
    <col min="14082" max="14082" width="12.28515625" style="21" bestFit="1" customWidth="1"/>
    <col min="14083" max="14083" width="11.28515625" style="21" bestFit="1" customWidth="1"/>
    <col min="14084" max="14084" width="12.28515625" style="21" bestFit="1" customWidth="1"/>
    <col min="14085" max="14332" width="9.140625" style="21"/>
    <col min="14333" max="14333" width="46.42578125" style="21" customWidth="1"/>
    <col min="14334" max="14334" width="21.28515625" style="21" customWidth="1"/>
    <col min="14335" max="14335" width="23" style="21" customWidth="1"/>
    <col min="14336" max="14336" width="21.7109375" style="21" customWidth="1"/>
    <col min="14337" max="14337" width="9.140625" style="21"/>
    <col min="14338" max="14338" width="12.28515625" style="21" bestFit="1" customWidth="1"/>
    <col min="14339" max="14339" width="11.28515625" style="21" bestFit="1" customWidth="1"/>
    <col min="14340" max="14340" width="12.28515625" style="21" bestFit="1" customWidth="1"/>
    <col min="14341" max="14588" width="9.140625" style="21"/>
    <col min="14589" max="14589" width="46.42578125" style="21" customWidth="1"/>
    <col min="14590" max="14590" width="21.28515625" style="21" customWidth="1"/>
    <col min="14591" max="14591" width="23" style="21" customWidth="1"/>
    <col min="14592" max="14592" width="21.7109375" style="21" customWidth="1"/>
    <col min="14593" max="14593" width="9.140625" style="21"/>
    <col min="14594" max="14594" width="12.28515625" style="21" bestFit="1" customWidth="1"/>
    <col min="14595" max="14595" width="11.28515625" style="21" bestFit="1" customWidth="1"/>
    <col min="14596" max="14596" width="12.28515625" style="21" bestFit="1" customWidth="1"/>
    <col min="14597" max="14844" width="9.140625" style="21"/>
    <col min="14845" max="14845" width="46.42578125" style="21" customWidth="1"/>
    <col min="14846" max="14846" width="21.28515625" style="21" customWidth="1"/>
    <col min="14847" max="14847" width="23" style="21" customWidth="1"/>
    <col min="14848" max="14848" width="21.7109375" style="21" customWidth="1"/>
    <col min="14849" max="14849" width="9.140625" style="21"/>
    <col min="14850" max="14850" width="12.28515625" style="21" bestFit="1" customWidth="1"/>
    <col min="14851" max="14851" width="11.28515625" style="21" bestFit="1" customWidth="1"/>
    <col min="14852" max="14852" width="12.28515625" style="21" bestFit="1" customWidth="1"/>
    <col min="14853" max="15100" width="9.140625" style="21"/>
    <col min="15101" max="15101" width="46.42578125" style="21" customWidth="1"/>
    <col min="15102" max="15102" width="21.28515625" style="21" customWidth="1"/>
    <col min="15103" max="15103" width="23" style="21" customWidth="1"/>
    <col min="15104" max="15104" width="21.7109375" style="21" customWidth="1"/>
    <col min="15105" max="15105" width="9.140625" style="21"/>
    <col min="15106" max="15106" width="12.28515625" style="21" bestFit="1" customWidth="1"/>
    <col min="15107" max="15107" width="11.28515625" style="21" bestFit="1" customWidth="1"/>
    <col min="15108" max="15108" width="12.28515625" style="21" bestFit="1" customWidth="1"/>
    <col min="15109" max="15356" width="9.140625" style="21"/>
    <col min="15357" max="15357" width="46.42578125" style="21" customWidth="1"/>
    <col min="15358" max="15358" width="21.28515625" style="21" customWidth="1"/>
    <col min="15359" max="15359" width="23" style="21" customWidth="1"/>
    <col min="15360" max="15360" width="21.7109375" style="21" customWidth="1"/>
    <col min="15361" max="15361" width="9.140625" style="21"/>
    <col min="15362" max="15362" width="12.28515625" style="21" bestFit="1" customWidth="1"/>
    <col min="15363" max="15363" width="11.28515625" style="21" bestFit="1" customWidth="1"/>
    <col min="15364" max="15364" width="12.28515625" style="21" bestFit="1" customWidth="1"/>
    <col min="15365" max="15612" width="9.140625" style="21"/>
    <col min="15613" max="15613" width="46.42578125" style="21" customWidth="1"/>
    <col min="15614" max="15614" width="21.28515625" style="21" customWidth="1"/>
    <col min="15615" max="15615" width="23" style="21" customWidth="1"/>
    <col min="15616" max="15616" width="21.7109375" style="21" customWidth="1"/>
    <col min="15617" max="15617" width="9.140625" style="21"/>
    <col min="15618" max="15618" width="12.28515625" style="21" bestFit="1" customWidth="1"/>
    <col min="15619" max="15619" width="11.28515625" style="21" bestFit="1" customWidth="1"/>
    <col min="15620" max="15620" width="12.28515625" style="21" bestFit="1" customWidth="1"/>
    <col min="15621" max="15868" width="9.140625" style="21"/>
    <col min="15869" max="15869" width="46.42578125" style="21" customWidth="1"/>
    <col min="15870" max="15870" width="21.28515625" style="21" customWidth="1"/>
    <col min="15871" max="15871" width="23" style="21" customWidth="1"/>
    <col min="15872" max="15872" width="21.7109375" style="21" customWidth="1"/>
    <col min="15873" max="15873" width="9.140625" style="21"/>
    <col min="15874" max="15874" width="12.28515625" style="21" bestFit="1" customWidth="1"/>
    <col min="15875" max="15875" width="11.28515625" style="21" bestFit="1" customWidth="1"/>
    <col min="15876" max="15876" width="12.28515625" style="21" bestFit="1" customWidth="1"/>
    <col min="15877" max="16124" width="9.140625" style="21"/>
    <col min="16125" max="16125" width="46.42578125" style="21" customWidth="1"/>
    <col min="16126" max="16126" width="21.28515625" style="21" customWidth="1"/>
    <col min="16127" max="16127" width="23" style="21" customWidth="1"/>
    <col min="16128" max="16128" width="21.7109375" style="21" customWidth="1"/>
    <col min="16129" max="16129" width="9.140625" style="21"/>
    <col min="16130" max="16130" width="12.28515625" style="21" bestFit="1" customWidth="1"/>
    <col min="16131" max="16131" width="11.28515625" style="21" bestFit="1" customWidth="1"/>
    <col min="16132" max="16132" width="12.28515625" style="21" bestFit="1" customWidth="1"/>
    <col min="16133" max="16384" width="9.140625" style="21"/>
  </cols>
  <sheetData>
    <row r="1" spans="1:8" ht="42" customHeight="1" x14ac:dyDescent="0.2">
      <c r="A1" s="420" t="s">
        <v>505</v>
      </c>
      <c r="B1" s="420"/>
      <c r="C1" s="420"/>
      <c r="D1" s="420"/>
      <c r="E1" s="420"/>
      <c r="F1" s="20"/>
    </row>
    <row r="2" spans="1:8" ht="20.100000000000001" customHeight="1" x14ac:dyDescent="0.2">
      <c r="A2" s="125"/>
      <c r="B2" s="125"/>
      <c r="C2" s="46"/>
      <c r="D2" s="46"/>
      <c r="E2" s="46"/>
      <c r="F2" s="21" t="s">
        <v>0</v>
      </c>
    </row>
    <row r="3" spans="1:8" ht="20.100000000000001" customHeight="1" x14ac:dyDescent="0.2">
      <c r="A3" s="417" t="s">
        <v>1</v>
      </c>
      <c r="B3" s="417"/>
      <c r="C3" s="417"/>
      <c r="D3" s="417"/>
      <c r="E3" s="46"/>
    </row>
    <row r="4" spans="1:8" ht="20.100000000000001" customHeight="1" x14ac:dyDescent="0.2">
      <c r="A4" s="418" t="s">
        <v>2</v>
      </c>
      <c r="B4" s="418"/>
      <c r="C4" s="46"/>
      <c r="D4" s="46"/>
      <c r="E4" s="46"/>
    </row>
    <row r="5" spans="1:8" ht="20.100000000000001" customHeight="1" x14ac:dyDescent="0.2">
      <c r="A5" s="126"/>
      <c r="B5" s="126"/>
      <c r="C5" s="46"/>
      <c r="D5" s="46"/>
      <c r="E5" s="46"/>
    </row>
    <row r="6" spans="1:8" ht="42.75" customHeight="1" x14ac:dyDescent="0.2">
      <c r="A6" s="127"/>
      <c r="B6" s="128" t="s">
        <v>498</v>
      </c>
      <c r="C6" s="128" t="s">
        <v>483</v>
      </c>
      <c r="D6" s="128" t="s">
        <v>499</v>
      </c>
      <c r="E6" s="46"/>
    </row>
    <row r="7" spans="1:8" ht="20.25" customHeight="1" x14ac:dyDescent="0.2">
      <c r="A7" s="129" t="s">
        <v>3</v>
      </c>
      <c r="B7" s="130">
        <f>B8+B9</f>
        <v>13771800</v>
      </c>
      <c r="C7" s="130">
        <f>C8+C9</f>
        <v>14169050</v>
      </c>
      <c r="D7" s="131">
        <f>D8+D9</f>
        <v>14578220</v>
      </c>
      <c r="E7" s="46"/>
    </row>
    <row r="8" spans="1:8" ht="20.100000000000001" customHeight="1" x14ac:dyDescent="0.2">
      <c r="A8" s="132" t="s">
        <v>4</v>
      </c>
      <c r="B8" s="131">
        <f>' PLAN PRIHODA 2021 '!I6+' PLAN PRIHODA 2021 '!J6+' PLAN PRIHODA 2021 '!K6+' PLAN PRIHODA 2021 '!L6+' PLAN PRIHODA 2021 '!M6+' PLAN PRIHODA 2021 '!N6</f>
        <v>13771000</v>
      </c>
      <c r="C8" s="131">
        <f>13868230+300000</f>
        <v>14168230</v>
      </c>
      <c r="D8" s="131">
        <f>14277380+300000</f>
        <v>14577380</v>
      </c>
      <c r="E8" s="46"/>
      <c r="F8" s="24"/>
    </row>
    <row r="9" spans="1:8" ht="20.100000000000001" customHeight="1" x14ac:dyDescent="0.2">
      <c r="A9" s="133" t="s">
        <v>5</v>
      </c>
      <c r="B9" s="134">
        <f>' PLAN PRIHODA 2021 '!O49</f>
        <v>800</v>
      </c>
      <c r="C9" s="131">
        <v>820</v>
      </c>
      <c r="D9" s="131">
        <v>840</v>
      </c>
      <c r="E9" s="46"/>
      <c r="F9" s="24"/>
    </row>
    <row r="10" spans="1:8" ht="20.100000000000001" customHeight="1" x14ac:dyDescent="0.2">
      <c r="A10" s="133" t="s">
        <v>6</v>
      </c>
      <c r="B10" s="134">
        <f>B11+B12</f>
        <v>18711235</v>
      </c>
      <c r="C10" s="134">
        <f t="shared" ref="C10:D10" si="0">C11+C12</f>
        <v>14169050</v>
      </c>
      <c r="D10" s="135">
        <f t="shared" si="0"/>
        <v>14578220</v>
      </c>
      <c r="E10" s="46"/>
      <c r="F10" s="24"/>
      <c r="G10" s="297"/>
    </row>
    <row r="11" spans="1:8" ht="20.100000000000001" customHeight="1" x14ac:dyDescent="0.2">
      <c r="A11" s="136" t="s">
        <v>7</v>
      </c>
      <c r="B11" s="134">
        <f>'PLAN RASHODA 2021-2022-2023'!H4</f>
        <v>17117235</v>
      </c>
      <c r="C11" s="131">
        <v>14127330</v>
      </c>
      <c r="D11" s="131">
        <v>14537220</v>
      </c>
      <c r="E11" s="46"/>
      <c r="F11" s="26"/>
      <c r="G11" s="297"/>
      <c r="H11" s="24"/>
    </row>
    <row r="12" spans="1:8" ht="20.100000000000001" customHeight="1" x14ac:dyDescent="0.2">
      <c r="A12" s="133" t="s">
        <v>8</v>
      </c>
      <c r="B12" s="134">
        <f>'PLAN RASHODA 2021-2022-2023'!H220</f>
        <v>1594000</v>
      </c>
      <c r="C12" s="131">
        <v>41720</v>
      </c>
      <c r="D12" s="131">
        <v>41000</v>
      </c>
      <c r="E12" s="46"/>
    </row>
    <row r="13" spans="1:8" ht="20.100000000000001" customHeight="1" x14ac:dyDescent="0.2">
      <c r="A13" s="136" t="s">
        <v>9</v>
      </c>
      <c r="B13" s="316">
        <f>B7-B10</f>
        <v>-4939435</v>
      </c>
      <c r="C13" s="131">
        <f>C7-C10</f>
        <v>0</v>
      </c>
      <c r="D13" s="131">
        <f>D7-D10</f>
        <v>0</v>
      </c>
      <c r="E13" s="46"/>
    </row>
    <row r="14" spans="1:8" ht="20.100000000000001" customHeight="1" x14ac:dyDescent="0.2">
      <c r="A14" s="137"/>
      <c r="B14" s="138"/>
      <c r="C14" s="46"/>
      <c r="D14" s="46"/>
      <c r="E14" s="46"/>
    </row>
    <row r="15" spans="1:8" ht="20.100000000000001" customHeight="1" x14ac:dyDescent="0.2">
      <c r="A15" s="139" t="s">
        <v>10</v>
      </c>
      <c r="B15" s="138"/>
      <c r="C15" s="46"/>
      <c r="D15" s="140"/>
      <c r="E15" s="46"/>
    </row>
    <row r="16" spans="1:8" ht="20.100000000000001" customHeight="1" x14ac:dyDescent="0.2">
      <c r="A16" s="141"/>
      <c r="B16" s="138"/>
      <c r="C16" s="46"/>
      <c r="D16" s="46"/>
      <c r="E16" s="46"/>
    </row>
    <row r="17" spans="1:6" ht="37.5" customHeight="1" x14ac:dyDescent="0.2">
      <c r="A17" s="142"/>
      <c r="B17" s="128" t="s">
        <v>498</v>
      </c>
      <c r="C17" s="143" t="s">
        <v>483</v>
      </c>
      <c r="D17" s="128" t="s">
        <v>499</v>
      </c>
      <c r="E17" s="46"/>
      <c r="F17" s="24"/>
    </row>
    <row r="18" spans="1:6" ht="33.75" customHeight="1" x14ac:dyDescent="0.2">
      <c r="A18" s="22" t="s">
        <v>382</v>
      </c>
      <c r="B18" s="28">
        <v>4939435.32</v>
      </c>
      <c r="C18" s="23">
        <v>0</v>
      </c>
      <c r="D18" s="23">
        <v>0</v>
      </c>
      <c r="F18" s="26"/>
    </row>
    <row r="19" spans="1:6" ht="33.75" hidden="1" customHeight="1" x14ac:dyDescent="0.2">
      <c r="A19" s="22" t="s">
        <v>383</v>
      </c>
      <c r="B19" s="28">
        <v>4939435.32</v>
      </c>
      <c r="C19" s="23">
        <v>0</v>
      </c>
      <c r="D19" s="23">
        <v>0</v>
      </c>
      <c r="F19" s="26"/>
    </row>
    <row r="20" spans="1:6" ht="44.25" hidden="1" customHeight="1" x14ac:dyDescent="0.2">
      <c r="A20" s="22" t="s">
        <v>371</v>
      </c>
      <c r="B20" s="25"/>
      <c r="C20" s="29"/>
      <c r="D20" s="29"/>
    </row>
    <row r="21" spans="1:6" ht="35.25" hidden="1" customHeight="1" x14ac:dyDescent="0.2">
      <c r="A21" s="22" t="s">
        <v>372</v>
      </c>
      <c r="B21" s="25"/>
      <c r="C21" s="29"/>
      <c r="D21" s="29"/>
    </row>
    <row r="22" spans="1:6" ht="24.75" hidden="1" customHeight="1" x14ac:dyDescent="0.2">
      <c r="A22" s="30" t="s">
        <v>370</v>
      </c>
      <c r="B22" s="27"/>
    </row>
    <row r="23" spans="1:6" ht="36.75" hidden="1" customHeight="1" x14ac:dyDescent="0.2">
      <c r="A23" s="419"/>
      <c r="B23" s="419"/>
      <c r="C23" s="419"/>
      <c r="D23" s="419"/>
    </row>
    <row r="28" spans="1:6" x14ac:dyDescent="0.2">
      <c r="D28" s="24"/>
    </row>
    <row r="30" spans="1:6" x14ac:dyDescent="0.2">
      <c r="A30" s="297"/>
      <c r="B30" s="26"/>
    </row>
  </sheetData>
  <mergeCells count="4">
    <mergeCell ref="A3:D3"/>
    <mergeCell ref="A4:B4"/>
    <mergeCell ref="A23:D23"/>
    <mergeCell ref="A1:E1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69"/>
  <sheetViews>
    <sheetView zoomScaleNormal="100" workbookViewId="0">
      <selection activeCell="A2" sqref="A2:J2"/>
    </sheetView>
  </sheetViews>
  <sheetFormatPr defaultRowHeight="15" x14ac:dyDescent="0.25"/>
  <cols>
    <col min="1" max="1" width="4.85546875" customWidth="1"/>
    <col min="2" max="3" width="7.7109375" customWidth="1"/>
    <col min="4" max="4" width="7.7109375" hidden="1" customWidth="1"/>
    <col min="5" max="5" width="7.5703125" hidden="1" customWidth="1"/>
    <col min="6" max="7" width="9.140625" hidden="1" customWidth="1"/>
    <col min="8" max="8" width="47.42578125" customWidth="1"/>
    <col min="9" max="10" width="16.7109375" customWidth="1"/>
    <col min="11" max="11" width="17" style="196" customWidth="1"/>
    <col min="12" max="12" width="17.28515625" style="196" customWidth="1"/>
    <col min="13" max="13" width="15.7109375" style="196" customWidth="1"/>
    <col min="14" max="14" width="15.7109375" customWidth="1"/>
    <col min="15" max="15" width="16.28515625" customWidth="1"/>
    <col min="16" max="17" width="10.140625" bestFit="1" customWidth="1"/>
    <col min="18" max="18" width="11.7109375" bestFit="1" customWidth="1"/>
    <col min="22" max="22" width="10.140625" bestFit="1" customWidth="1"/>
  </cols>
  <sheetData>
    <row r="2" spans="1:22" ht="18" customHeight="1" x14ac:dyDescent="0.25">
      <c r="A2" s="421" t="s">
        <v>2</v>
      </c>
      <c r="B2" s="421"/>
      <c r="C2" s="421"/>
      <c r="D2" s="421"/>
      <c r="E2" s="421"/>
      <c r="F2" s="421"/>
      <c r="G2" s="421"/>
      <c r="H2" s="421"/>
      <c r="I2" s="421"/>
      <c r="J2" s="421"/>
      <c r="K2" s="145"/>
      <c r="L2" s="146"/>
      <c r="M2" s="146"/>
      <c r="N2" s="147"/>
      <c r="O2" s="147"/>
    </row>
    <row r="3" spans="1:22" ht="24.95" customHeight="1" x14ac:dyDescent="0.25">
      <c r="A3" s="422" t="s">
        <v>478</v>
      </c>
      <c r="B3" s="422"/>
      <c r="C3" s="422"/>
      <c r="D3" s="422"/>
      <c r="E3" s="422"/>
      <c r="F3" s="422"/>
      <c r="G3" s="422"/>
      <c r="H3" s="422"/>
      <c r="I3" s="423"/>
      <c r="J3" s="423"/>
      <c r="K3" s="423"/>
      <c r="L3" s="423"/>
      <c r="M3" s="423"/>
      <c r="N3" s="423"/>
      <c r="O3" s="147"/>
    </row>
    <row r="4" spans="1:22" s="147" customFormat="1" ht="102.75" customHeight="1" x14ac:dyDescent="0.25">
      <c r="A4" s="281" t="s">
        <v>78</v>
      </c>
      <c r="B4" s="281" t="s">
        <v>79</v>
      </c>
      <c r="C4" s="281" t="s">
        <v>435</v>
      </c>
      <c r="D4" s="281" t="s">
        <v>80</v>
      </c>
      <c r="E4" s="281" t="s">
        <v>81</v>
      </c>
      <c r="F4" s="281"/>
      <c r="G4" s="282" t="s">
        <v>82</v>
      </c>
      <c r="H4" s="283" t="s">
        <v>436</v>
      </c>
      <c r="I4" s="284" t="s">
        <v>491</v>
      </c>
      <c r="J4" s="284" t="s">
        <v>421</v>
      </c>
      <c r="K4" s="285" t="s">
        <v>437</v>
      </c>
      <c r="L4" s="285" t="s">
        <v>438</v>
      </c>
      <c r="M4" s="285" t="s">
        <v>422</v>
      </c>
      <c r="N4" s="285" t="s">
        <v>423</v>
      </c>
      <c r="O4" s="285" t="s">
        <v>424</v>
      </c>
    </row>
    <row r="5" spans="1:22" s="153" customFormat="1" ht="15" customHeight="1" x14ac:dyDescent="0.2">
      <c r="A5" s="148">
        <v>1</v>
      </c>
      <c r="B5" s="148">
        <v>2</v>
      </c>
      <c r="C5" s="148">
        <v>3</v>
      </c>
      <c r="D5" s="148">
        <v>4</v>
      </c>
      <c r="E5" s="148">
        <v>5</v>
      </c>
      <c r="F5" s="148">
        <v>6</v>
      </c>
      <c r="G5" s="149" t="s">
        <v>434</v>
      </c>
      <c r="H5" s="150">
        <v>4</v>
      </c>
      <c r="I5" s="150">
        <v>5</v>
      </c>
      <c r="J5" s="151">
        <v>6</v>
      </c>
      <c r="K5" s="151">
        <v>7</v>
      </c>
      <c r="L5" s="151">
        <v>8</v>
      </c>
      <c r="M5" s="151">
        <v>9</v>
      </c>
      <c r="N5" s="151">
        <v>10</v>
      </c>
      <c r="O5" s="152">
        <v>11</v>
      </c>
    </row>
    <row r="6" spans="1:22" ht="29.1" customHeight="1" x14ac:dyDescent="0.25">
      <c r="A6" s="260">
        <v>6</v>
      </c>
      <c r="B6" s="261"/>
      <c r="C6" s="261"/>
      <c r="D6" s="261"/>
      <c r="E6" s="261"/>
      <c r="F6" s="261"/>
      <c r="G6" s="262"/>
      <c r="H6" s="263" t="s">
        <v>4</v>
      </c>
      <c r="I6" s="264">
        <f t="shared" ref="I6:O6" si="0">I7+I23+I29+I35+I44</f>
        <v>300000</v>
      </c>
      <c r="J6" s="264">
        <f t="shared" si="0"/>
        <v>7150000</v>
      </c>
      <c r="K6" s="264">
        <f t="shared" si="0"/>
        <v>320000</v>
      </c>
      <c r="L6" s="264">
        <f t="shared" si="0"/>
        <v>0</v>
      </c>
      <c r="M6" s="264">
        <f t="shared" si="0"/>
        <v>1000</v>
      </c>
      <c r="N6" s="264">
        <f t="shared" si="0"/>
        <v>6000000</v>
      </c>
      <c r="O6" s="264">
        <f t="shared" si="0"/>
        <v>0</v>
      </c>
      <c r="P6" s="238"/>
      <c r="R6" s="238"/>
    </row>
    <row r="7" spans="1:22" s="160" customFormat="1" ht="30" customHeight="1" x14ac:dyDescent="0.25">
      <c r="A7" s="261"/>
      <c r="B7" s="265">
        <v>63</v>
      </c>
      <c r="C7" s="265"/>
      <c r="D7" s="261"/>
      <c r="E7" s="261"/>
      <c r="F7" s="261"/>
      <c r="G7" s="266"/>
      <c r="H7" s="260" t="s">
        <v>439</v>
      </c>
      <c r="I7" s="260"/>
      <c r="J7" s="264">
        <f>J8+J12+J16</f>
        <v>0</v>
      </c>
      <c r="K7" s="264">
        <f>K8+K12+K16</f>
        <v>320000</v>
      </c>
      <c r="L7" s="264">
        <f t="shared" ref="L7:O7" si="1">L8+L12+L16</f>
        <v>0</v>
      </c>
      <c r="M7" s="264">
        <f t="shared" si="1"/>
        <v>0</v>
      </c>
      <c r="N7" s="264">
        <f t="shared" si="1"/>
        <v>0</v>
      </c>
      <c r="O7" s="264">
        <f t="shared" si="1"/>
        <v>0</v>
      </c>
      <c r="P7" s="240"/>
      <c r="R7" s="238"/>
      <c r="V7" s="240"/>
    </row>
    <row r="8" spans="1:22" s="268" customFormat="1" ht="29.1" hidden="1" customHeight="1" x14ac:dyDescent="0.25">
      <c r="A8" s="261"/>
      <c r="B8" s="265"/>
      <c r="C8" s="265">
        <v>633</v>
      </c>
      <c r="D8" s="261"/>
      <c r="E8" s="261"/>
      <c r="F8" s="261"/>
      <c r="G8" s="266"/>
      <c r="H8" s="260" t="s">
        <v>440</v>
      </c>
      <c r="I8" s="260"/>
      <c r="J8" s="264">
        <f>J9</f>
        <v>0</v>
      </c>
      <c r="K8" s="264">
        <f t="shared" ref="K8:O10" si="2">K9</f>
        <v>0</v>
      </c>
      <c r="L8" s="264">
        <f t="shared" si="2"/>
        <v>0</v>
      </c>
      <c r="M8" s="264">
        <f t="shared" si="2"/>
        <v>0</v>
      </c>
      <c r="N8" s="264">
        <f t="shared" si="2"/>
        <v>0</v>
      </c>
      <c r="O8" s="264">
        <f t="shared" si="2"/>
        <v>0</v>
      </c>
      <c r="P8" s="267"/>
      <c r="R8" s="267"/>
    </row>
    <row r="9" spans="1:22" s="160" customFormat="1" ht="30" hidden="1" customHeight="1" x14ac:dyDescent="0.25">
      <c r="A9" s="155"/>
      <c r="B9" s="158"/>
      <c r="C9" s="158"/>
      <c r="D9" s="155">
        <v>6331</v>
      </c>
      <c r="E9" s="155"/>
      <c r="F9" s="155"/>
      <c r="G9" s="159"/>
      <c r="H9" s="154" t="s">
        <v>441</v>
      </c>
      <c r="I9" s="154"/>
      <c r="J9" s="161">
        <f>J10</f>
        <v>0</v>
      </c>
      <c r="K9" s="161">
        <f t="shared" si="2"/>
        <v>0</v>
      </c>
      <c r="L9" s="161">
        <f t="shared" si="2"/>
        <v>0</v>
      </c>
      <c r="M9" s="161">
        <f t="shared" si="2"/>
        <v>0</v>
      </c>
      <c r="N9" s="161">
        <f t="shared" si="2"/>
        <v>0</v>
      </c>
      <c r="O9" s="161">
        <f t="shared" si="2"/>
        <v>0</v>
      </c>
    </row>
    <row r="10" spans="1:22" s="160" customFormat="1" ht="30" hidden="1" customHeight="1" x14ac:dyDescent="0.25">
      <c r="A10" s="155"/>
      <c r="B10" s="158"/>
      <c r="C10" s="158"/>
      <c r="D10" s="155"/>
      <c r="E10" s="155">
        <v>63311</v>
      </c>
      <c r="F10" s="155"/>
      <c r="G10" s="159"/>
      <c r="H10" s="155" t="s">
        <v>442</v>
      </c>
      <c r="I10" s="155"/>
      <c r="J10" s="161">
        <f>J11</f>
        <v>0</v>
      </c>
      <c r="K10" s="161">
        <f t="shared" si="2"/>
        <v>0</v>
      </c>
      <c r="L10" s="161">
        <f t="shared" si="2"/>
        <v>0</v>
      </c>
      <c r="M10" s="161">
        <f t="shared" si="2"/>
        <v>0</v>
      </c>
      <c r="N10" s="161">
        <f t="shared" si="2"/>
        <v>0</v>
      </c>
      <c r="O10" s="161">
        <f t="shared" si="2"/>
        <v>0</v>
      </c>
    </row>
    <row r="11" spans="1:22" s="160" customFormat="1" ht="30" hidden="1" customHeight="1" x14ac:dyDescent="0.25">
      <c r="A11" s="155"/>
      <c r="B11" s="158"/>
      <c r="C11" s="158"/>
      <c r="D11" s="155"/>
      <c r="E11" s="155"/>
      <c r="F11" s="162">
        <v>633110</v>
      </c>
      <c r="G11" s="163"/>
      <c r="H11" s="162" t="s">
        <v>442</v>
      </c>
      <c r="I11" s="162"/>
      <c r="J11" s="164">
        <v>0</v>
      </c>
      <c r="K11" s="164">
        <v>0</v>
      </c>
      <c r="L11" s="164">
        <v>0</v>
      </c>
      <c r="M11" s="164">
        <v>0</v>
      </c>
      <c r="N11" s="165">
        <v>0</v>
      </c>
      <c r="O11" s="165">
        <v>0</v>
      </c>
    </row>
    <row r="12" spans="1:22" s="268" customFormat="1" ht="29.1" customHeight="1" x14ac:dyDescent="0.25">
      <c r="A12" s="261"/>
      <c r="B12" s="265"/>
      <c r="C12" s="265">
        <v>634</v>
      </c>
      <c r="D12" s="261"/>
      <c r="E12" s="261"/>
      <c r="F12" s="261"/>
      <c r="G12" s="266"/>
      <c r="H12" s="260" t="s">
        <v>443</v>
      </c>
      <c r="I12" s="260"/>
      <c r="J12" s="264">
        <f>J13</f>
        <v>0</v>
      </c>
      <c r="K12" s="264">
        <f>K13</f>
        <v>90000</v>
      </c>
      <c r="L12" s="264">
        <f t="shared" ref="K12:O14" si="3">L13</f>
        <v>0</v>
      </c>
      <c r="M12" s="264">
        <f t="shared" si="3"/>
        <v>0</v>
      </c>
      <c r="N12" s="264">
        <f t="shared" si="3"/>
        <v>0</v>
      </c>
      <c r="O12" s="264">
        <f t="shared" si="3"/>
        <v>0</v>
      </c>
      <c r="R12" s="267"/>
    </row>
    <row r="13" spans="1:22" s="160" customFormat="1" ht="21.95" hidden="1" customHeight="1" x14ac:dyDescent="0.25">
      <c r="A13" s="155"/>
      <c r="B13" s="158"/>
      <c r="C13" s="158"/>
      <c r="D13" s="155">
        <v>6341</v>
      </c>
      <c r="E13" s="155"/>
      <c r="F13" s="155"/>
      <c r="G13" s="156"/>
      <c r="H13" s="155" t="s">
        <v>444</v>
      </c>
      <c r="I13" s="155"/>
      <c r="J13" s="161">
        <f>J14</f>
        <v>0</v>
      </c>
      <c r="K13" s="161">
        <f t="shared" si="3"/>
        <v>90000</v>
      </c>
      <c r="L13" s="161">
        <f t="shared" si="3"/>
        <v>0</v>
      </c>
      <c r="M13" s="161">
        <f t="shared" si="3"/>
        <v>0</v>
      </c>
      <c r="N13" s="161">
        <f t="shared" si="3"/>
        <v>0</v>
      </c>
      <c r="O13" s="161">
        <f t="shared" si="3"/>
        <v>0</v>
      </c>
    </row>
    <row r="14" spans="1:22" s="160" customFormat="1" ht="21.95" hidden="1" customHeight="1" x14ac:dyDescent="0.25">
      <c r="A14" s="155"/>
      <c r="B14" s="158"/>
      <c r="C14" s="158"/>
      <c r="D14" s="155"/>
      <c r="E14" s="155">
        <v>63414</v>
      </c>
      <c r="F14" s="155"/>
      <c r="G14" s="156"/>
      <c r="H14" s="155" t="s">
        <v>445</v>
      </c>
      <c r="I14" s="155"/>
      <c r="J14" s="161">
        <v>0</v>
      </c>
      <c r="K14" s="161">
        <f>K15</f>
        <v>90000</v>
      </c>
      <c r="L14" s="161">
        <f t="shared" si="3"/>
        <v>0</v>
      </c>
      <c r="M14" s="161">
        <f t="shared" si="3"/>
        <v>0</v>
      </c>
      <c r="N14" s="161">
        <f t="shared" si="3"/>
        <v>0</v>
      </c>
      <c r="O14" s="161">
        <f t="shared" si="3"/>
        <v>0</v>
      </c>
    </row>
    <row r="15" spans="1:22" s="160" customFormat="1" ht="24.95" hidden="1" customHeight="1" x14ac:dyDescent="0.25">
      <c r="A15" s="155"/>
      <c r="B15" s="158"/>
      <c r="C15" s="158"/>
      <c r="D15" s="155"/>
      <c r="E15" s="155"/>
      <c r="F15" s="162">
        <v>634140</v>
      </c>
      <c r="G15" s="166"/>
      <c r="H15" s="162" t="s">
        <v>504</v>
      </c>
      <c r="I15" s="162"/>
      <c r="J15" s="164">
        <v>0</v>
      </c>
      <c r="K15" s="298">
        <v>90000</v>
      </c>
      <c r="L15" s="164">
        <v>0</v>
      </c>
      <c r="M15" s="164">
        <v>0</v>
      </c>
      <c r="N15" s="164">
        <v>0</v>
      </c>
      <c r="O15" s="165">
        <v>0</v>
      </c>
    </row>
    <row r="16" spans="1:22" s="268" customFormat="1" ht="32.1" customHeight="1" x14ac:dyDescent="0.25">
      <c r="A16" s="261"/>
      <c r="B16" s="265"/>
      <c r="C16" s="265">
        <v>636</v>
      </c>
      <c r="D16" s="261"/>
      <c r="E16" s="261"/>
      <c r="F16" s="261"/>
      <c r="G16" s="266"/>
      <c r="H16" s="260" t="s">
        <v>446</v>
      </c>
      <c r="I16" s="260"/>
      <c r="J16" s="264">
        <f>J17+J20</f>
        <v>0</v>
      </c>
      <c r="K16" s="264">
        <f>K17</f>
        <v>230000</v>
      </c>
      <c r="L16" s="264">
        <f>L20</f>
        <v>0</v>
      </c>
      <c r="M16" s="264">
        <f t="shared" ref="M16:O16" si="4">M17+M20</f>
        <v>0</v>
      </c>
      <c r="N16" s="264">
        <f t="shared" si="4"/>
        <v>0</v>
      </c>
      <c r="O16" s="264">
        <f t="shared" si="4"/>
        <v>0</v>
      </c>
      <c r="P16" s="267"/>
    </row>
    <row r="17" spans="1:15" s="160" customFormat="1" ht="30" hidden="1" customHeight="1" x14ac:dyDescent="0.25">
      <c r="A17" s="155"/>
      <c r="B17" s="158"/>
      <c r="C17" s="158"/>
      <c r="D17" s="155">
        <v>6361</v>
      </c>
      <c r="E17" s="155"/>
      <c r="F17" s="155"/>
      <c r="G17" s="156"/>
      <c r="H17" s="155" t="s">
        <v>447</v>
      </c>
      <c r="I17" s="155"/>
      <c r="J17" s="161">
        <f>J18</f>
        <v>0</v>
      </c>
      <c r="K17" s="161">
        <f t="shared" ref="K17:O18" si="5">K18</f>
        <v>230000</v>
      </c>
      <c r="L17" s="161">
        <f t="shared" si="5"/>
        <v>0</v>
      </c>
      <c r="M17" s="161">
        <f t="shared" si="5"/>
        <v>0</v>
      </c>
      <c r="N17" s="161">
        <f t="shared" si="5"/>
        <v>0</v>
      </c>
      <c r="O17" s="161">
        <f t="shared" si="5"/>
        <v>0</v>
      </c>
    </row>
    <row r="18" spans="1:15" s="160" customFormat="1" ht="30" hidden="1" customHeight="1" x14ac:dyDescent="0.25">
      <c r="A18" s="155"/>
      <c r="B18" s="158"/>
      <c r="C18" s="158"/>
      <c r="D18" s="155"/>
      <c r="E18" s="155">
        <v>63612</v>
      </c>
      <c r="F18" s="155"/>
      <c r="G18" s="156"/>
      <c r="H18" s="155" t="s">
        <v>448</v>
      </c>
      <c r="I18" s="155"/>
      <c r="J18" s="161">
        <f>J19</f>
        <v>0</v>
      </c>
      <c r="K18" s="161">
        <f t="shared" si="5"/>
        <v>230000</v>
      </c>
      <c r="L18" s="161">
        <f t="shared" si="5"/>
        <v>0</v>
      </c>
      <c r="M18" s="161">
        <f t="shared" si="5"/>
        <v>0</v>
      </c>
      <c r="N18" s="161">
        <f t="shared" si="5"/>
        <v>0</v>
      </c>
      <c r="O18" s="161">
        <f t="shared" si="5"/>
        <v>0</v>
      </c>
    </row>
    <row r="19" spans="1:15" s="160" customFormat="1" ht="24.95" hidden="1" customHeight="1" x14ac:dyDescent="0.25">
      <c r="A19" s="155"/>
      <c r="B19" s="158"/>
      <c r="C19" s="158"/>
      <c r="D19" s="155"/>
      <c r="E19" s="155"/>
      <c r="F19" s="162">
        <v>636120</v>
      </c>
      <c r="G19" s="166"/>
      <c r="H19" s="162" t="s">
        <v>448</v>
      </c>
      <c r="I19" s="162"/>
      <c r="J19" s="164">
        <v>0</v>
      </c>
      <c r="K19" s="298">
        <v>230000</v>
      </c>
      <c r="L19" s="167">
        <v>0</v>
      </c>
      <c r="M19" s="167">
        <v>0</v>
      </c>
      <c r="N19" s="165">
        <v>0</v>
      </c>
      <c r="O19" s="165">
        <f>'[1]POSEBNI DIO_2018 I -IX'!L588</f>
        <v>0</v>
      </c>
    </row>
    <row r="20" spans="1:15" s="160" customFormat="1" ht="30" hidden="1" customHeight="1" x14ac:dyDescent="0.25">
      <c r="A20" s="155"/>
      <c r="B20" s="168"/>
      <c r="C20" s="168"/>
      <c r="D20" s="155">
        <v>6362</v>
      </c>
      <c r="E20" s="155"/>
      <c r="F20" s="155"/>
      <c r="G20" s="156"/>
      <c r="H20" s="155" t="s">
        <v>449</v>
      </c>
      <c r="I20" s="155"/>
      <c r="J20" s="161">
        <f>J21</f>
        <v>0</v>
      </c>
      <c r="K20" s="161">
        <f t="shared" ref="K20:O21" si="6">K21</f>
        <v>0</v>
      </c>
      <c r="L20" s="161">
        <f t="shared" si="6"/>
        <v>0</v>
      </c>
      <c r="M20" s="161">
        <f t="shared" si="6"/>
        <v>0</v>
      </c>
      <c r="N20" s="161">
        <f t="shared" si="6"/>
        <v>0</v>
      </c>
      <c r="O20" s="161">
        <f t="shared" si="6"/>
        <v>0</v>
      </c>
    </row>
    <row r="21" spans="1:15" s="160" customFormat="1" ht="30" hidden="1" customHeight="1" x14ac:dyDescent="0.25">
      <c r="A21" s="155"/>
      <c r="B21" s="168"/>
      <c r="C21" s="168"/>
      <c r="D21" s="155"/>
      <c r="E21" s="155">
        <v>63622</v>
      </c>
      <c r="F21" s="155"/>
      <c r="G21" s="156"/>
      <c r="H21" s="155" t="s">
        <v>450</v>
      </c>
      <c r="I21" s="155"/>
      <c r="J21" s="161">
        <f>J22</f>
        <v>0</v>
      </c>
      <c r="K21" s="161">
        <f t="shared" si="6"/>
        <v>0</v>
      </c>
      <c r="L21" s="161">
        <f t="shared" si="6"/>
        <v>0</v>
      </c>
      <c r="M21" s="161">
        <f t="shared" si="6"/>
        <v>0</v>
      </c>
      <c r="N21" s="161">
        <f t="shared" si="6"/>
        <v>0</v>
      </c>
      <c r="O21" s="161">
        <f t="shared" si="6"/>
        <v>0</v>
      </c>
    </row>
    <row r="22" spans="1:15" s="160" customFormat="1" ht="24.95" hidden="1" customHeight="1" x14ac:dyDescent="0.25">
      <c r="A22" s="155"/>
      <c r="B22" s="168"/>
      <c r="C22" s="168"/>
      <c r="D22" s="155"/>
      <c r="E22" s="155"/>
      <c r="F22" s="162">
        <v>636220</v>
      </c>
      <c r="G22" s="166"/>
      <c r="H22" s="162" t="s">
        <v>450</v>
      </c>
      <c r="I22" s="162"/>
      <c r="J22" s="164">
        <v>0</v>
      </c>
      <c r="K22" s="164">
        <v>0</v>
      </c>
      <c r="L22" s="299">
        <v>0</v>
      </c>
      <c r="M22" s="167">
        <v>0</v>
      </c>
      <c r="N22" s="165">
        <v>0</v>
      </c>
      <c r="O22" s="165">
        <f>'[1]POSEBNI DIO_2018 I -IX'!L851</f>
        <v>0</v>
      </c>
    </row>
    <row r="23" spans="1:15" s="268" customFormat="1" ht="29.1" customHeight="1" x14ac:dyDescent="0.25">
      <c r="A23" s="260"/>
      <c r="B23" s="260">
        <v>64</v>
      </c>
      <c r="C23" s="260"/>
      <c r="D23" s="260"/>
      <c r="E23" s="260"/>
      <c r="F23" s="260"/>
      <c r="G23" s="266"/>
      <c r="H23" s="269" t="s">
        <v>451</v>
      </c>
      <c r="I23" s="269"/>
      <c r="J23" s="264">
        <f>J24</f>
        <v>0</v>
      </c>
      <c r="K23" s="264">
        <f t="shared" ref="K23:O26" si="7">K24</f>
        <v>0</v>
      </c>
      <c r="L23" s="264">
        <f t="shared" si="7"/>
        <v>0</v>
      </c>
      <c r="M23" s="264">
        <f t="shared" si="7"/>
        <v>1000</v>
      </c>
      <c r="N23" s="264">
        <f t="shared" si="7"/>
        <v>0</v>
      </c>
      <c r="O23" s="264">
        <f t="shared" si="7"/>
        <v>0</v>
      </c>
    </row>
    <row r="24" spans="1:15" s="268" customFormat="1" ht="29.1" customHeight="1" x14ac:dyDescent="0.25">
      <c r="A24" s="260"/>
      <c r="B24" s="260"/>
      <c r="C24" s="260">
        <v>641</v>
      </c>
      <c r="D24" s="260"/>
      <c r="E24" s="270"/>
      <c r="F24" s="270"/>
      <c r="G24" s="271"/>
      <c r="H24" s="272" t="s">
        <v>452</v>
      </c>
      <c r="I24" s="272"/>
      <c r="J24" s="264">
        <f>J25</f>
        <v>0</v>
      </c>
      <c r="K24" s="264">
        <f t="shared" si="7"/>
        <v>0</v>
      </c>
      <c r="L24" s="264">
        <f t="shared" si="7"/>
        <v>0</v>
      </c>
      <c r="M24" s="264">
        <f>M25</f>
        <v>1000</v>
      </c>
      <c r="N24" s="264">
        <f t="shared" si="7"/>
        <v>0</v>
      </c>
      <c r="O24" s="264">
        <f t="shared" si="7"/>
        <v>0</v>
      </c>
    </row>
    <row r="25" spans="1:15" s="160" customFormat="1" ht="21.95" hidden="1" customHeight="1" x14ac:dyDescent="0.25">
      <c r="A25" s="155"/>
      <c r="B25" s="155"/>
      <c r="C25" s="155"/>
      <c r="D25" s="155">
        <v>6413</v>
      </c>
      <c r="E25" s="155"/>
      <c r="F25" s="155"/>
      <c r="G25" s="156"/>
      <c r="H25" s="172" t="s">
        <v>453</v>
      </c>
      <c r="I25" s="172"/>
      <c r="J25" s="161">
        <f>J26</f>
        <v>0</v>
      </c>
      <c r="K25" s="161">
        <f t="shared" si="7"/>
        <v>0</v>
      </c>
      <c r="L25" s="161">
        <f t="shared" si="7"/>
        <v>0</v>
      </c>
      <c r="M25" s="161">
        <f t="shared" si="7"/>
        <v>1000</v>
      </c>
      <c r="N25" s="161">
        <f t="shared" si="7"/>
        <v>0</v>
      </c>
      <c r="O25" s="161">
        <f t="shared" si="7"/>
        <v>0</v>
      </c>
    </row>
    <row r="26" spans="1:15" s="160" customFormat="1" ht="21.95" hidden="1" customHeight="1" x14ac:dyDescent="0.25">
      <c r="A26" s="155"/>
      <c r="B26" s="155"/>
      <c r="C26" s="155"/>
      <c r="D26" s="155"/>
      <c r="E26" s="155">
        <v>64132</v>
      </c>
      <c r="F26" s="155"/>
      <c r="G26" s="156"/>
      <c r="H26" s="173" t="s">
        <v>454</v>
      </c>
      <c r="I26" s="173"/>
      <c r="J26" s="161">
        <f>J27</f>
        <v>0</v>
      </c>
      <c r="K26" s="161">
        <f t="shared" si="7"/>
        <v>0</v>
      </c>
      <c r="L26" s="161">
        <f t="shared" si="7"/>
        <v>0</v>
      </c>
      <c r="M26" s="161">
        <f t="shared" si="7"/>
        <v>1000</v>
      </c>
      <c r="N26" s="161">
        <f t="shared" si="7"/>
        <v>0</v>
      </c>
      <c r="O26" s="161">
        <f t="shared" si="7"/>
        <v>0</v>
      </c>
    </row>
    <row r="27" spans="1:15" s="160" customFormat="1" ht="24.95" hidden="1" customHeight="1" x14ac:dyDescent="0.25">
      <c r="A27" s="155"/>
      <c r="B27" s="155"/>
      <c r="C27" s="155"/>
      <c r="D27" s="155"/>
      <c r="E27" s="155"/>
      <c r="F27" s="162">
        <v>641320</v>
      </c>
      <c r="G27" s="166"/>
      <c r="H27" s="174" t="s">
        <v>454</v>
      </c>
      <c r="I27" s="174"/>
      <c r="J27" s="164">
        <v>0</v>
      </c>
      <c r="K27" s="164">
        <v>0</v>
      </c>
      <c r="L27" s="167">
        <v>0</v>
      </c>
      <c r="M27" s="299">
        <v>1000</v>
      </c>
      <c r="N27" s="165">
        <v>0</v>
      </c>
      <c r="O27" s="165"/>
    </row>
    <row r="28" spans="1:15" s="268" customFormat="1" ht="29.1" hidden="1" customHeight="1" x14ac:dyDescent="0.25">
      <c r="A28" s="261"/>
      <c r="B28" s="261"/>
      <c r="C28" s="261"/>
      <c r="D28" s="261"/>
      <c r="E28" s="261"/>
      <c r="F28" s="261"/>
      <c r="G28" s="266"/>
      <c r="H28" s="273" t="s">
        <v>455</v>
      </c>
      <c r="I28" s="273"/>
      <c r="J28" s="264">
        <f t="shared" ref="J28:O32" si="8">J29</f>
        <v>0</v>
      </c>
      <c r="K28" s="264">
        <f t="shared" si="8"/>
        <v>0</v>
      </c>
      <c r="L28" s="264">
        <f t="shared" si="8"/>
        <v>0</v>
      </c>
      <c r="M28" s="264">
        <f t="shared" si="8"/>
        <v>0</v>
      </c>
      <c r="N28" s="264">
        <f t="shared" si="8"/>
        <v>6000000</v>
      </c>
      <c r="O28" s="264">
        <f t="shared" si="8"/>
        <v>0</v>
      </c>
    </row>
    <row r="29" spans="1:15" s="268" customFormat="1" ht="45" x14ac:dyDescent="0.25">
      <c r="A29" s="260"/>
      <c r="B29" s="260">
        <v>66</v>
      </c>
      <c r="C29" s="260"/>
      <c r="D29" s="260"/>
      <c r="E29" s="260"/>
      <c r="F29" s="260"/>
      <c r="G29" s="266"/>
      <c r="H29" s="274" t="s">
        <v>456</v>
      </c>
      <c r="I29" s="274"/>
      <c r="J29" s="264">
        <f t="shared" si="8"/>
        <v>0</v>
      </c>
      <c r="K29" s="264">
        <f t="shared" si="8"/>
        <v>0</v>
      </c>
      <c r="L29" s="264">
        <f t="shared" si="8"/>
        <v>0</v>
      </c>
      <c r="M29" s="264">
        <f t="shared" si="8"/>
        <v>0</v>
      </c>
      <c r="N29" s="264">
        <f t="shared" si="8"/>
        <v>6000000</v>
      </c>
      <c r="O29" s="264">
        <f t="shared" si="8"/>
        <v>0</v>
      </c>
    </row>
    <row r="30" spans="1:15" s="268" customFormat="1" ht="32.1" customHeight="1" x14ac:dyDescent="0.25">
      <c r="A30" s="260"/>
      <c r="B30" s="260"/>
      <c r="C30" s="260">
        <v>661</v>
      </c>
      <c r="D30" s="260"/>
      <c r="E30" s="260"/>
      <c r="F30" s="260"/>
      <c r="G30" s="266"/>
      <c r="H30" s="260" t="s">
        <v>457</v>
      </c>
      <c r="I30" s="260"/>
      <c r="J30" s="264">
        <f t="shared" si="8"/>
        <v>0</v>
      </c>
      <c r="K30" s="264">
        <f t="shared" si="8"/>
        <v>0</v>
      </c>
      <c r="L30" s="264">
        <f t="shared" si="8"/>
        <v>0</v>
      </c>
      <c r="M30" s="264">
        <f t="shared" si="8"/>
        <v>0</v>
      </c>
      <c r="N30" s="264">
        <f>N31</f>
        <v>6000000</v>
      </c>
      <c r="O30" s="264">
        <f t="shared" si="8"/>
        <v>0</v>
      </c>
    </row>
    <row r="31" spans="1:15" s="160" customFormat="1" ht="21.95" hidden="1" customHeight="1" x14ac:dyDescent="0.25">
      <c r="A31" s="155"/>
      <c r="B31" s="155"/>
      <c r="C31" s="155"/>
      <c r="D31" s="155">
        <v>6615</v>
      </c>
      <c r="E31" s="155"/>
      <c r="F31" s="155"/>
      <c r="G31" s="156"/>
      <c r="H31" s="155" t="s">
        <v>458</v>
      </c>
      <c r="I31" s="155"/>
      <c r="J31" s="161">
        <f>J32</f>
        <v>0</v>
      </c>
      <c r="K31" s="161">
        <f t="shared" si="8"/>
        <v>0</v>
      </c>
      <c r="L31" s="161">
        <f t="shared" si="8"/>
        <v>0</v>
      </c>
      <c r="M31" s="161">
        <f t="shared" si="8"/>
        <v>0</v>
      </c>
      <c r="N31" s="161">
        <f t="shared" si="8"/>
        <v>6000000</v>
      </c>
      <c r="O31" s="161">
        <f t="shared" si="8"/>
        <v>0</v>
      </c>
    </row>
    <row r="32" spans="1:15" s="160" customFormat="1" ht="21.95" hidden="1" customHeight="1" x14ac:dyDescent="0.25">
      <c r="A32" s="155"/>
      <c r="B32" s="155"/>
      <c r="C32" s="155"/>
      <c r="D32" s="155"/>
      <c r="E32" s="155">
        <v>66151</v>
      </c>
      <c r="F32" s="155"/>
      <c r="G32" s="156"/>
      <c r="H32" s="176" t="s">
        <v>458</v>
      </c>
      <c r="I32" s="176"/>
      <c r="J32" s="161">
        <f>J33</f>
        <v>0</v>
      </c>
      <c r="K32" s="161">
        <f t="shared" si="8"/>
        <v>0</v>
      </c>
      <c r="L32" s="161">
        <f t="shared" si="8"/>
        <v>0</v>
      </c>
      <c r="M32" s="161">
        <f t="shared" si="8"/>
        <v>0</v>
      </c>
      <c r="N32" s="161">
        <f t="shared" si="8"/>
        <v>6000000</v>
      </c>
      <c r="O32" s="161">
        <f t="shared" si="8"/>
        <v>0</v>
      </c>
    </row>
    <row r="33" spans="1:15" s="160" customFormat="1" ht="24.95" hidden="1" customHeight="1" x14ac:dyDescent="0.25">
      <c r="A33" s="155"/>
      <c r="B33" s="155"/>
      <c r="C33" s="155"/>
      <c r="D33" s="155"/>
      <c r="E33" s="155"/>
      <c r="F33" s="162">
        <v>661510</v>
      </c>
      <c r="G33" s="166"/>
      <c r="H33" s="177" t="s">
        <v>458</v>
      </c>
      <c r="I33" s="177"/>
      <c r="J33" s="164">
        <v>0</v>
      </c>
      <c r="K33" s="164">
        <v>0</v>
      </c>
      <c r="L33" s="167">
        <v>0</v>
      </c>
      <c r="M33" s="167">
        <v>0</v>
      </c>
      <c r="N33" s="299">
        <v>6000000</v>
      </c>
      <c r="O33" s="165"/>
    </row>
    <row r="34" spans="1:15" s="268" customFormat="1" ht="29.1" customHeight="1" x14ac:dyDescent="0.25">
      <c r="A34" s="260"/>
      <c r="B34" s="260">
        <v>67</v>
      </c>
      <c r="C34" s="261"/>
      <c r="D34" s="261"/>
      <c r="E34" s="261"/>
      <c r="F34" s="261"/>
      <c r="G34" s="266"/>
      <c r="H34" s="275" t="s">
        <v>459</v>
      </c>
      <c r="I34" s="264">
        <f>I35</f>
        <v>300000</v>
      </c>
      <c r="J34" s="264">
        <f>J35+J44</f>
        <v>7150000</v>
      </c>
      <c r="K34" s="264">
        <f t="shared" ref="K34:O34" si="9">K35</f>
        <v>0</v>
      </c>
      <c r="L34" s="264">
        <f t="shared" si="9"/>
        <v>0</v>
      </c>
      <c r="M34" s="264">
        <f t="shared" si="9"/>
        <v>0</v>
      </c>
      <c r="N34" s="264"/>
      <c r="O34" s="264">
        <f t="shared" si="9"/>
        <v>0</v>
      </c>
    </row>
    <row r="35" spans="1:15" s="268" customFormat="1" ht="32.1" customHeight="1" x14ac:dyDescent="0.25">
      <c r="A35" s="260"/>
      <c r="B35" s="260"/>
      <c r="C35" s="260"/>
      <c r="D35" s="260"/>
      <c r="E35" s="260"/>
      <c r="F35" s="260"/>
      <c r="G35" s="266"/>
      <c r="H35" s="260" t="s">
        <v>460</v>
      </c>
      <c r="I35" s="264">
        <f>I36</f>
        <v>300000</v>
      </c>
      <c r="J35" s="264">
        <f t="shared" ref="J35:O35" si="10">J36+J40</f>
        <v>7150000</v>
      </c>
      <c r="K35" s="264">
        <f t="shared" si="10"/>
        <v>0</v>
      </c>
      <c r="L35" s="264">
        <f t="shared" si="10"/>
        <v>0</v>
      </c>
      <c r="M35" s="264">
        <f t="shared" si="10"/>
        <v>0</v>
      </c>
      <c r="N35" s="264">
        <f t="shared" si="10"/>
        <v>0</v>
      </c>
      <c r="O35" s="264">
        <f t="shared" si="10"/>
        <v>0</v>
      </c>
    </row>
    <row r="36" spans="1:15" s="268" customFormat="1" ht="31.5" customHeight="1" x14ac:dyDescent="0.25">
      <c r="A36" s="260"/>
      <c r="B36" s="260"/>
      <c r="C36" s="260">
        <v>671</v>
      </c>
      <c r="D36" s="260"/>
      <c r="E36" s="260"/>
      <c r="F36" s="260"/>
      <c r="G36" s="266"/>
      <c r="H36" s="260" t="s">
        <v>461</v>
      </c>
      <c r="I36" s="264">
        <f>I37</f>
        <v>300000</v>
      </c>
      <c r="J36" s="264">
        <f t="shared" ref="J36:O36" si="11">J37</f>
        <v>0</v>
      </c>
      <c r="K36" s="264">
        <f t="shared" si="11"/>
        <v>0</v>
      </c>
      <c r="L36" s="264">
        <f t="shared" si="11"/>
        <v>0</v>
      </c>
      <c r="M36" s="264">
        <f t="shared" si="11"/>
        <v>0</v>
      </c>
      <c r="N36" s="264">
        <f t="shared" si="11"/>
        <v>0</v>
      </c>
      <c r="O36" s="264">
        <f t="shared" si="11"/>
        <v>0</v>
      </c>
    </row>
    <row r="37" spans="1:15" s="160" customFormat="1" ht="24.95" hidden="1" customHeight="1" x14ac:dyDescent="0.25">
      <c r="A37" s="154"/>
      <c r="B37" s="154"/>
      <c r="C37" s="154"/>
      <c r="D37" s="155">
        <v>6711</v>
      </c>
      <c r="E37" s="155"/>
      <c r="F37" s="155"/>
      <c r="G37" s="156"/>
      <c r="H37" s="176" t="s">
        <v>462</v>
      </c>
      <c r="I37" s="251">
        <f>I38</f>
        <v>300000</v>
      </c>
      <c r="J37" s="161">
        <f>J38</f>
        <v>0</v>
      </c>
      <c r="K37" s="161">
        <f t="shared" ref="K37:O38" si="12">K38</f>
        <v>0</v>
      </c>
      <c r="L37" s="161">
        <f t="shared" si="12"/>
        <v>0</v>
      </c>
      <c r="M37" s="161">
        <f t="shared" si="12"/>
        <v>0</v>
      </c>
      <c r="N37" s="161">
        <f t="shared" si="12"/>
        <v>0</v>
      </c>
      <c r="O37" s="161">
        <f t="shared" si="12"/>
        <v>0</v>
      </c>
    </row>
    <row r="38" spans="1:15" s="160" customFormat="1" ht="24.95" hidden="1" customHeight="1" x14ac:dyDescent="0.25">
      <c r="A38" s="154"/>
      <c r="B38" s="154"/>
      <c r="C38" s="154"/>
      <c r="D38" s="155"/>
      <c r="E38" s="155">
        <v>67111</v>
      </c>
      <c r="F38" s="155"/>
      <c r="G38" s="156"/>
      <c r="H38" s="176" t="s">
        <v>462</v>
      </c>
      <c r="I38" s="251">
        <f>I39</f>
        <v>300000</v>
      </c>
      <c r="J38" s="161">
        <f>J39</f>
        <v>0</v>
      </c>
      <c r="K38" s="161">
        <f t="shared" si="12"/>
        <v>0</v>
      </c>
      <c r="L38" s="161">
        <f t="shared" si="12"/>
        <v>0</v>
      </c>
      <c r="M38" s="161">
        <f t="shared" si="12"/>
        <v>0</v>
      </c>
      <c r="N38" s="161">
        <f t="shared" si="12"/>
        <v>0</v>
      </c>
      <c r="O38" s="161">
        <f t="shared" si="12"/>
        <v>0</v>
      </c>
    </row>
    <row r="39" spans="1:15" s="160" customFormat="1" ht="24.95" hidden="1" customHeight="1" x14ac:dyDescent="0.25">
      <c r="A39" s="154"/>
      <c r="B39" s="154"/>
      <c r="C39" s="154"/>
      <c r="D39" s="155"/>
      <c r="E39" s="155"/>
      <c r="F39" s="178">
        <v>671111</v>
      </c>
      <c r="G39" s="179"/>
      <c r="H39" s="180" t="s">
        <v>463</v>
      </c>
      <c r="I39" s="300">
        <v>300000</v>
      </c>
      <c r="J39" s="181">
        <v>0</v>
      </c>
      <c r="K39" s="181">
        <v>0</v>
      </c>
      <c r="L39" s="181">
        <v>0</v>
      </c>
      <c r="M39" s="181">
        <v>0</v>
      </c>
      <c r="N39" s="182">
        <v>0</v>
      </c>
      <c r="O39" s="183">
        <v>0</v>
      </c>
    </row>
    <row r="40" spans="1:15" s="268" customFormat="1" ht="29.1" customHeight="1" x14ac:dyDescent="0.25">
      <c r="A40" s="260"/>
      <c r="B40" s="265"/>
      <c r="C40" s="276">
        <v>673</v>
      </c>
      <c r="D40" s="260"/>
      <c r="E40" s="260"/>
      <c r="F40" s="260"/>
      <c r="G40" s="266"/>
      <c r="H40" s="274" t="s">
        <v>464</v>
      </c>
      <c r="I40" s="274"/>
      <c r="J40" s="264">
        <f>J41</f>
        <v>7150000</v>
      </c>
      <c r="K40" s="264">
        <f t="shared" ref="K40:O42" si="13">K41</f>
        <v>0</v>
      </c>
      <c r="L40" s="264">
        <f t="shared" si="13"/>
        <v>0</v>
      </c>
      <c r="M40" s="264">
        <f t="shared" si="13"/>
        <v>0</v>
      </c>
      <c r="N40" s="264">
        <f t="shared" si="13"/>
        <v>0</v>
      </c>
      <c r="O40" s="264">
        <f t="shared" si="13"/>
        <v>0</v>
      </c>
    </row>
    <row r="41" spans="1:15" s="160" customFormat="1" ht="27" hidden="1" customHeight="1" x14ac:dyDescent="0.25">
      <c r="A41" s="155"/>
      <c r="B41" s="168"/>
      <c r="C41" s="168"/>
      <c r="D41" s="155">
        <v>6731</v>
      </c>
      <c r="E41" s="155"/>
      <c r="F41" s="155"/>
      <c r="G41" s="156"/>
      <c r="H41" s="176" t="s">
        <v>464</v>
      </c>
      <c r="I41" s="176"/>
      <c r="J41" s="161">
        <f>J42</f>
        <v>7150000</v>
      </c>
      <c r="K41" s="161">
        <f t="shared" si="13"/>
        <v>0</v>
      </c>
      <c r="L41" s="161">
        <f t="shared" si="13"/>
        <v>0</v>
      </c>
      <c r="M41" s="161">
        <f t="shared" si="13"/>
        <v>0</v>
      </c>
      <c r="N41" s="161">
        <f t="shared" si="13"/>
        <v>0</v>
      </c>
      <c r="O41" s="161">
        <f t="shared" si="13"/>
        <v>0</v>
      </c>
    </row>
    <row r="42" spans="1:15" s="160" customFormat="1" ht="27" hidden="1" customHeight="1" x14ac:dyDescent="0.25">
      <c r="A42" s="155"/>
      <c r="B42" s="168"/>
      <c r="C42" s="168"/>
      <c r="D42" s="155"/>
      <c r="E42" s="155">
        <v>67311</v>
      </c>
      <c r="F42" s="155"/>
      <c r="G42" s="156"/>
      <c r="H42" s="176" t="s">
        <v>464</v>
      </c>
      <c r="I42" s="176"/>
      <c r="J42" s="161">
        <f>J43</f>
        <v>7150000</v>
      </c>
      <c r="K42" s="161">
        <f t="shared" si="13"/>
        <v>0</v>
      </c>
      <c r="L42" s="161">
        <f t="shared" si="13"/>
        <v>0</v>
      </c>
      <c r="M42" s="161">
        <f t="shared" si="13"/>
        <v>0</v>
      </c>
      <c r="N42" s="161">
        <f t="shared" si="13"/>
        <v>0</v>
      </c>
      <c r="O42" s="161">
        <f t="shared" si="13"/>
        <v>0</v>
      </c>
    </row>
    <row r="43" spans="1:15" s="160" customFormat="1" ht="27" hidden="1" customHeight="1" x14ac:dyDescent="0.25">
      <c r="A43" s="155"/>
      <c r="B43" s="168"/>
      <c r="C43" s="168"/>
      <c r="D43" s="155"/>
      <c r="E43" s="155"/>
      <c r="F43" s="162">
        <v>673111</v>
      </c>
      <c r="G43" s="166"/>
      <c r="H43" s="177" t="s">
        <v>464</v>
      </c>
      <c r="I43" s="177"/>
      <c r="J43" s="298">
        <v>7150000</v>
      </c>
      <c r="K43" s="164">
        <v>0</v>
      </c>
      <c r="L43" s="167">
        <v>0</v>
      </c>
      <c r="M43" s="167">
        <v>0</v>
      </c>
      <c r="N43" s="167">
        <v>0</v>
      </c>
      <c r="O43" s="165">
        <v>0</v>
      </c>
    </row>
    <row r="44" spans="1:15" s="160" customFormat="1" ht="27" hidden="1" customHeight="1" x14ac:dyDescent="0.25">
      <c r="A44" s="155"/>
      <c r="B44" s="158">
        <v>68</v>
      </c>
      <c r="C44" s="158"/>
      <c r="D44" s="154"/>
      <c r="E44" s="154"/>
      <c r="F44" s="154"/>
      <c r="G44" s="159"/>
      <c r="H44" s="175" t="s">
        <v>465</v>
      </c>
      <c r="I44" s="175"/>
      <c r="J44" s="157">
        <f>J45</f>
        <v>0</v>
      </c>
      <c r="K44" s="157">
        <f t="shared" ref="K44:O47" si="14">K45</f>
        <v>0</v>
      </c>
      <c r="L44" s="157">
        <f t="shared" si="14"/>
        <v>0</v>
      </c>
      <c r="M44" s="157">
        <f t="shared" si="14"/>
        <v>0</v>
      </c>
      <c r="N44" s="157">
        <f t="shared" si="14"/>
        <v>0</v>
      </c>
      <c r="O44" s="157">
        <f t="shared" si="14"/>
        <v>0</v>
      </c>
    </row>
    <row r="45" spans="1:15" s="160" customFormat="1" ht="27" hidden="1" customHeight="1" x14ac:dyDescent="0.25">
      <c r="A45" s="155"/>
      <c r="B45" s="158"/>
      <c r="C45" s="158">
        <v>683</v>
      </c>
      <c r="D45" s="154"/>
      <c r="E45" s="154"/>
      <c r="F45" s="154"/>
      <c r="G45" s="159"/>
      <c r="H45" s="175" t="s">
        <v>466</v>
      </c>
      <c r="I45" s="175"/>
      <c r="J45" s="157">
        <f>J46</f>
        <v>0</v>
      </c>
      <c r="K45" s="157">
        <f t="shared" si="14"/>
        <v>0</v>
      </c>
      <c r="L45" s="157">
        <f t="shared" si="14"/>
        <v>0</v>
      </c>
      <c r="M45" s="157">
        <f t="shared" si="14"/>
        <v>0</v>
      </c>
      <c r="N45" s="157">
        <f t="shared" si="14"/>
        <v>0</v>
      </c>
      <c r="O45" s="157">
        <f t="shared" si="14"/>
        <v>0</v>
      </c>
    </row>
    <row r="46" spans="1:15" s="160" customFormat="1" ht="27" hidden="1" customHeight="1" x14ac:dyDescent="0.25">
      <c r="A46" s="155"/>
      <c r="B46" s="168"/>
      <c r="C46" s="168"/>
      <c r="D46" s="155">
        <v>6831</v>
      </c>
      <c r="E46" s="155"/>
      <c r="F46" s="155"/>
      <c r="G46" s="156"/>
      <c r="H46" s="176" t="s">
        <v>466</v>
      </c>
      <c r="I46" s="176"/>
      <c r="J46" s="161">
        <f>J47</f>
        <v>0</v>
      </c>
      <c r="K46" s="161">
        <f t="shared" si="14"/>
        <v>0</v>
      </c>
      <c r="L46" s="161">
        <f t="shared" si="14"/>
        <v>0</v>
      </c>
      <c r="M46" s="161">
        <f t="shared" si="14"/>
        <v>0</v>
      </c>
      <c r="N46" s="161">
        <f t="shared" si="14"/>
        <v>0</v>
      </c>
      <c r="O46" s="161">
        <f t="shared" si="14"/>
        <v>0</v>
      </c>
    </row>
    <row r="47" spans="1:15" s="160" customFormat="1" ht="27" hidden="1" customHeight="1" x14ac:dyDescent="0.25">
      <c r="A47" s="155"/>
      <c r="B47" s="168"/>
      <c r="C47" s="168"/>
      <c r="D47" s="155"/>
      <c r="E47" s="155">
        <v>68311</v>
      </c>
      <c r="F47" s="155"/>
      <c r="G47" s="156"/>
      <c r="H47" s="176" t="s">
        <v>466</v>
      </c>
      <c r="I47" s="176"/>
      <c r="J47" s="161">
        <f>J48</f>
        <v>0</v>
      </c>
      <c r="K47" s="161">
        <f t="shared" si="14"/>
        <v>0</v>
      </c>
      <c r="L47" s="161">
        <f t="shared" si="14"/>
        <v>0</v>
      </c>
      <c r="M47" s="161">
        <f t="shared" si="14"/>
        <v>0</v>
      </c>
      <c r="N47" s="161">
        <f t="shared" si="14"/>
        <v>0</v>
      </c>
      <c r="O47" s="161">
        <f t="shared" si="14"/>
        <v>0</v>
      </c>
    </row>
    <row r="48" spans="1:15" s="160" customFormat="1" ht="27" hidden="1" customHeight="1" x14ac:dyDescent="0.25">
      <c r="A48" s="155"/>
      <c r="B48" s="168"/>
      <c r="C48" s="168"/>
      <c r="D48" s="155"/>
      <c r="E48" s="155"/>
      <c r="F48" s="184">
        <v>683110</v>
      </c>
      <c r="G48" s="185"/>
      <c r="H48" s="186" t="s">
        <v>466</v>
      </c>
      <c r="I48" s="186"/>
      <c r="J48" s="187">
        <v>0</v>
      </c>
      <c r="K48" s="187">
        <f>J48/12*9</f>
        <v>0</v>
      </c>
      <c r="L48" s="188">
        <v>0</v>
      </c>
      <c r="M48" s="188">
        <v>0</v>
      </c>
      <c r="N48" s="183">
        <v>0</v>
      </c>
      <c r="O48" s="183">
        <v>0</v>
      </c>
    </row>
    <row r="49" spans="1:16" s="268" customFormat="1" ht="29.1" customHeight="1" x14ac:dyDescent="0.25">
      <c r="A49" s="276">
        <v>7</v>
      </c>
      <c r="B49" s="277"/>
      <c r="C49" s="277"/>
      <c r="D49" s="277"/>
      <c r="E49" s="277"/>
      <c r="F49" s="277"/>
      <c r="G49" s="278"/>
      <c r="H49" s="277" t="s">
        <v>5</v>
      </c>
      <c r="I49" s="277"/>
      <c r="J49" s="264">
        <f>J50</f>
        <v>0</v>
      </c>
      <c r="K49" s="264">
        <f t="shared" ref="K49:O49" si="15">K50</f>
        <v>0</v>
      </c>
      <c r="L49" s="264">
        <f t="shared" si="15"/>
        <v>0</v>
      </c>
      <c r="M49" s="264">
        <f t="shared" si="15"/>
        <v>0</v>
      </c>
      <c r="N49" s="264">
        <f t="shared" si="15"/>
        <v>0</v>
      </c>
      <c r="O49" s="264">
        <f t="shared" si="15"/>
        <v>800</v>
      </c>
      <c r="P49" s="267"/>
    </row>
    <row r="50" spans="1:16" s="268" customFormat="1" ht="32.1" customHeight="1" x14ac:dyDescent="0.25">
      <c r="A50" s="260"/>
      <c r="B50" s="260">
        <v>72</v>
      </c>
      <c r="C50" s="260"/>
      <c r="D50" s="260"/>
      <c r="E50" s="260"/>
      <c r="F50" s="260"/>
      <c r="G50" s="266"/>
      <c r="H50" s="260" t="s">
        <v>467</v>
      </c>
      <c r="I50" s="260"/>
      <c r="J50" s="264">
        <f>J51+J55</f>
        <v>0</v>
      </c>
      <c r="K50" s="264">
        <f t="shared" ref="K50:O50" si="16">K51+K55</f>
        <v>0</v>
      </c>
      <c r="L50" s="264">
        <f t="shared" si="16"/>
        <v>0</v>
      </c>
      <c r="M50" s="264">
        <f t="shared" si="16"/>
        <v>0</v>
      </c>
      <c r="N50" s="264">
        <f t="shared" si="16"/>
        <v>0</v>
      </c>
      <c r="O50" s="264">
        <f t="shared" si="16"/>
        <v>800</v>
      </c>
    </row>
    <row r="51" spans="1:16" s="268" customFormat="1" ht="29.1" customHeight="1" x14ac:dyDescent="0.25">
      <c r="A51" s="260"/>
      <c r="B51" s="265"/>
      <c r="C51" s="265">
        <v>721</v>
      </c>
      <c r="D51" s="260"/>
      <c r="E51" s="260"/>
      <c r="F51" s="260"/>
      <c r="G51" s="266"/>
      <c r="H51" s="272" t="s">
        <v>468</v>
      </c>
      <c r="I51" s="272"/>
      <c r="J51" s="264">
        <f>J52</f>
        <v>0</v>
      </c>
      <c r="K51" s="264">
        <f t="shared" ref="K51:O53" si="17">K52</f>
        <v>0</v>
      </c>
      <c r="L51" s="264">
        <f t="shared" si="17"/>
        <v>0</v>
      </c>
      <c r="M51" s="264">
        <f t="shared" si="17"/>
        <v>0</v>
      </c>
      <c r="N51" s="264">
        <f t="shared" si="17"/>
        <v>0</v>
      </c>
      <c r="O51" s="264">
        <f t="shared" si="17"/>
        <v>800</v>
      </c>
    </row>
    <row r="52" spans="1:16" s="160" customFormat="1" ht="27" hidden="1" customHeight="1" x14ac:dyDescent="0.25">
      <c r="A52" s="155"/>
      <c r="B52" s="168"/>
      <c r="C52" s="168"/>
      <c r="D52" s="155">
        <v>7211</v>
      </c>
      <c r="E52" s="155"/>
      <c r="F52" s="155"/>
      <c r="G52" s="156"/>
      <c r="H52" s="190" t="s">
        <v>469</v>
      </c>
      <c r="I52" s="190"/>
      <c r="J52" s="161">
        <f>J53</f>
        <v>0</v>
      </c>
      <c r="K52" s="161">
        <f t="shared" si="17"/>
        <v>0</v>
      </c>
      <c r="L52" s="161">
        <f t="shared" si="17"/>
        <v>0</v>
      </c>
      <c r="M52" s="161">
        <f t="shared" si="17"/>
        <v>0</v>
      </c>
      <c r="N52" s="161">
        <f t="shared" si="17"/>
        <v>0</v>
      </c>
      <c r="O52" s="161">
        <f t="shared" si="17"/>
        <v>800</v>
      </c>
    </row>
    <row r="53" spans="1:16" s="160" customFormat="1" ht="27" hidden="1" customHeight="1" x14ac:dyDescent="0.25">
      <c r="A53" s="155"/>
      <c r="B53" s="168"/>
      <c r="C53" s="168"/>
      <c r="D53" s="155"/>
      <c r="E53" s="155">
        <v>72111</v>
      </c>
      <c r="F53" s="155"/>
      <c r="G53" s="156"/>
      <c r="H53" s="190" t="s">
        <v>470</v>
      </c>
      <c r="I53" s="190"/>
      <c r="J53" s="161">
        <f>J54</f>
        <v>0</v>
      </c>
      <c r="K53" s="161">
        <f t="shared" si="17"/>
        <v>0</v>
      </c>
      <c r="L53" s="161">
        <f t="shared" si="17"/>
        <v>0</v>
      </c>
      <c r="M53" s="161">
        <f t="shared" si="17"/>
        <v>0</v>
      </c>
      <c r="N53" s="161">
        <f t="shared" si="17"/>
        <v>0</v>
      </c>
      <c r="O53" s="161">
        <f t="shared" si="17"/>
        <v>800</v>
      </c>
    </row>
    <row r="54" spans="1:16" s="160" customFormat="1" ht="27" hidden="1" customHeight="1" x14ac:dyDescent="0.25">
      <c r="A54" s="155"/>
      <c r="B54" s="168"/>
      <c r="C54" s="168"/>
      <c r="D54" s="155"/>
      <c r="E54" s="155"/>
      <c r="F54" s="162">
        <v>721110</v>
      </c>
      <c r="G54" s="166"/>
      <c r="H54" s="191" t="s">
        <v>470</v>
      </c>
      <c r="I54" s="191"/>
      <c r="J54" s="164">
        <v>0</v>
      </c>
      <c r="K54" s="164">
        <v>0</v>
      </c>
      <c r="L54" s="167">
        <v>0</v>
      </c>
      <c r="M54" s="167">
        <v>0</v>
      </c>
      <c r="N54" s="165">
        <v>0</v>
      </c>
      <c r="O54" s="301">
        <v>800</v>
      </c>
    </row>
    <row r="55" spans="1:16" s="160" customFormat="1" ht="27" customHeight="1" x14ac:dyDescent="0.25">
      <c r="A55" s="154"/>
      <c r="B55" s="158"/>
      <c r="C55" s="158">
        <v>723</v>
      </c>
      <c r="D55" s="155"/>
      <c r="E55" s="155"/>
      <c r="F55" s="155"/>
      <c r="G55" s="159"/>
      <c r="H55" s="192" t="s">
        <v>471</v>
      </c>
      <c r="I55" s="192"/>
      <c r="J55" s="157">
        <f>J56</f>
        <v>0</v>
      </c>
      <c r="K55" s="157">
        <f t="shared" ref="K55:O57" si="18">K56</f>
        <v>0</v>
      </c>
      <c r="L55" s="157">
        <f t="shared" si="18"/>
        <v>0</v>
      </c>
      <c r="M55" s="157">
        <f t="shared" si="18"/>
        <v>0</v>
      </c>
      <c r="N55" s="157">
        <f t="shared" si="18"/>
        <v>0</v>
      </c>
      <c r="O55" s="157">
        <f t="shared" si="18"/>
        <v>0</v>
      </c>
    </row>
    <row r="56" spans="1:16" s="160" customFormat="1" ht="27" hidden="1" customHeight="1" x14ac:dyDescent="0.25">
      <c r="A56" s="155"/>
      <c r="B56" s="168"/>
      <c r="C56" s="168"/>
      <c r="D56" s="155">
        <v>7231</v>
      </c>
      <c r="E56" s="155"/>
      <c r="F56" s="155"/>
      <c r="G56" s="156"/>
      <c r="H56" s="193" t="s">
        <v>73</v>
      </c>
      <c r="I56" s="193"/>
      <c r="J56" s="161">
        <f>J57</f>
        <v>0</v>
      </c>
      <c r="K56" s="161">
        <f t="shared" si="18"/>
        <v>0</v>
      </c>
      <c r="L56" s="161">
        <f t="shared" si="18"/>
        <v>0</v>
      </c>
      <c r="M56" s="161">
        <f t="shared" si="18"/>
        <v>0</v>
      </c>
      <c r="N56" s="161">
        <f t="shared" si="18"/>
        <v>0</v>
      </c>
      <c r="O56" s="161">
        <f t="shared" si="18"/>
        <v>0</v>
      </c>
    </row>
    <row r="57" spans="1:16" s="160" customFormat="1" ht="27" hidden="1" customHeight="1" x14ac:dyDescent="0.25">
      <c r="A57" s="155"/>
      <c r="B57" s="168"/>
      <c r="C57" s="168"/>
      <c r="D57" s="155"/>
      <c r="E57" s="155">
        <v>72311</v>
      </c>
      <c r="F57" s="155"/>
      <c r="G57" s="156"/>
      <c r="H57" s="193" t="s">
        <v>345</v>
      </c>
      <c r="I57" s="193"/>
      <c r="J57" s="161">
        <f>J58</f>
        <v>0</v>
      </c>
      <c r="K57" s="161">
        <f t="shared" si="18"/>
        <v>0</v>
      </c>
      <c r="L57" s="161">
        <f t="shared" si="18"/>
        <v>0</v>
      </c>
      <c r="M57" s="161">
        <f t="shared" si="18"/>
        <v>0</v>
      </c>
      <c r="N57" s="161">
        <f t="shared" si="18"/>
        <v>0</v>
      </c>
      <c r="O57" s="161">
        <f t="shared" si="18"/>
        <v>0</v>
      </c>
    </row>
    <row r="58" spans="1:16" s="160" customFormat="1" ht="27" hidden="1" customHeight="1" x14ac:dyDescent="0.25">
      <c r="A58" s="154"/>
      <c r="B58" s="158"/>
      <c r="C58" s="158"/>
      <c r="D58" s="155"/>
      <c r="E58" s="155"/>
      <c r="F58" s="178">
        <v>723110</v>
      </c>
      <c r="G58" s="179"/>
      <c r="H58" s="194" t="s">
        <v>345</v>
      </c>
      <c r="I58" s="194"/>
      <c r="J58" s="181">
        <v>0</v>
      </c>
      <c r="K58" s="181">
        <f>J58/12*6</f>
        <v>0</v>
      </c>
      <c r="L58" s="182">
        <v>0</v>
      </c>
      <c r="M58" s="182">
        <v>0</v>
      </c>
      <c r="N58" s="183">
        <v>0</v>
      </c>
      <c r="O58" s="183">
        <v>0</v>
      </c>
    </row>
    <row r="59" spans="1:16" s="268" customFormat="1" ht="29.1" customHeight="1" x14ac:dyDescent="0.25">
      <c r="A59" s="260">
        <v>9</v>
      </c>
      <c r="B59" s="265"/>
      <c r="C59" s="265"/>
      <c r="D59" s="261"/>
      <c r="E59" s="261"/>
      <c r="F59" s="261"/>
      <c r="G59" s="262"/>
      <c r="H59" s="277" t="s">
        <v>472</v>
      </c>
      <c r="I59" s="277"/>
      <c r="J59" s="264">
        <f>J60</f>
        <v>0</v>
      </c>
      <c r="K59" s="264">
        <f t="shared" ref="K59:O63" si="19">K60</f>
        <v>0</v>
      </c>
      <c r="L59" s="264">
        <f t="shared" si="19"/>
        <v>0</v>
      </c>
      <c r="M59" s="264">
        <f t="shared" si="19"/>
        <v>0</v>
      </c>
      <c r="N59" s="264">
        <f t="shared" si="19"/>
        <v>4939435.32</v>
      </c>
      <c r="O59" s="264">
        <f t="shared" si="19"/>
        <v>0</v>
      </c>
    </row>
    <row r="60" spans="1:16" s="268" customFormat="1" ht="29.1" customHeight="1" x14ac:dyDescent="0.25">
      <c r="A60" s="260"/>
      <c r="B60" s="265">
        <v>92</v>
      </c>
      <c r="C60" s="265"/>
      <c r="D60" s="261"/>
      <c r="E60" s="261"/>
      <c r="F60" s="261"/>
      <c r="G60" s="262"/>
      <c r="H60" s="277" t="s">
        <v>473</v>
      </c>
      <c r="I60" s="277"/>
      <c r="J60" s="264">
        <f>J61</f>
        <v>0</v>
      </c>
      <c r="K60" s="264">
        <f t="shared" si="19"/>
        <v>0</v>
      </c>
      <c r="L60" s="264">
        <f t="shared" si="19"/>
        <v>0</v>
      </c>
      <c r="M60" s="264">
        <f t="shared" si="19"/>
        <v>0</v>
      </c>
      <c r="N60" s="264">
        <f t="shared" si="19"/>
        <v>4939435.32</v>
      </c>
      <c r="O60" s="264">
        <f t="shared" si="19"/>
        <v>0</v>
      </c>
    </row>
    <row r="61" spans="1:16" s="268" customFormat="1" ht="29.1" customHeight="1" x14ac:dyDescent="0.25">
      <c r="A61" s="260"/>
      <c r="B61" s="265"/>
      <c r="C61" s="265">
        <v>922</v>
      </c>
      <c r="D61" s="261"/>
      <c r="E61" s="261"/>
      <c r="F61" s="261"/>
      <c r="G61" s="262"/>
      <c r="H61" s="279" t="s">
        <v>474</v>
      </c>
      <c r="I61" s="279"/>
      <c r="J61" s="264">
        <f>J62</f>
        <v>0</v>
      </c>
      <c r="K61" s="264">
        <f t="shared" si="19"/>
        <v>0</v>
      </c>
      <c r="L61" s="264">
        <f t="shared" si="19"/>
        <v>0</v>
      </c>
      <c r="M61" s="264">
        <f t="shared" si="19"/>
        <v>0</v>
      </c>
      <c r="N61" s="264">
        <f>N62</f>
        <v>4939435.32</v>
      </c>
      <c r="O61" s="264">
        <f t="shared" si="19"/>
        <v>0</v>
      </c>
    </row>
    <row r="62" spans="1:16" s="160" customFormat="1" ht="21.95" hidden="1" customHeight="1" x14ac:dyDescent="0.25">
      <c r="A62" s="154"/>
      <c r="B62" s="158"/>
      <c r="C62" s="158"/>
      <c r="D62" s="155">
        <v>9221</v>
      </c>
      <c r="E62" s="155"/>
      <c r="F62" s="155"/>
      <c r="G62" s="156"/>
      <c r="H62" s="193" t="s">
        <v>475</v>
      </c>
      <c r="I62" s="193"/>
      <c r="J62" s="161">
        <f>J63</f>
        <v>0</v>
      </c>
      <c r="K62" s="161">
        <f t="shared" si="19"/>
        <v>0</v>
      </c>
      <c r="L62" s="161">
        <f t="shared" si="19"/>
        <v>0</v>
      </c>
      <c r="M62" s="161">
        <f t="shared" si="19"/>
        <v>0</v>
      </c>
      <c r="N62" s="161">
        <f t="shared" si="19"/>
        <v>4939435.32</v>
      </c>
      <c r="O62" s="161">
        <f t="shared" si="19"/>
        <v>0</v>
      </c>
    </row>
    <row r="63" spans="1:16" s="160" customFormat="1" ht="21.95" hidden="1" customHeight="1" x14ac:dyDescent="0.25">
      <c r="A63" s="154"/>
      <c r="B63" s="158"/>
      <c r="C63" s="158"/>
      <c r="D63" s="155"/>
      <c r="E63" s="155">
        <v>92211</v>
      </c>
      <c r="F63" s="155"/>
      <c r="G63" s="156"/>
      <c r="H63" s="193" t="s">
        <v>476</v>
      </c>
      <c r="I63" s="193"/>
      <c r="J63" s="161">
        <f>J64</f>
        <v>0</v>
      </c>
      <c r="K63" s="161">
        <f t="shared" si="19"/>
        <v>0</v>
      </c>
      <c r="L63" s="161">
        <f t="shared" si="19"/>
        <v>0</v>
      </c>
      <c r="M63" s="161">
        <f t="shared" si="19"/>
        <v>0</v>
      </c>
      <c r="N63" s="161">
        <f t="shared" si="19"/>
        <v>4939435.32</v>
      </c>
      <c r="O63" s="161">
        <f t="shared" si="19"/>
        <v>0</v>
      </c>
    </row>
    <row r="64" spans="1:16" s="160" customFormat="1" ht="24.95" hidden="1" customHeight="1" x14ac:dyDescent="0.25">
      <c r="A64" s="154"/>
      <c r="B64" s="158"/>
      <c r="C64" s="158"/>
      <c r="D64" s="155"/>
      <c r="E64" s="155"/>
      <c r="F64" s="162">
        <v>922110</v>
      </c>
      <c r="G64" s="166"/>
      <c r="H64" s="195" t="s">
        <v>476</v>
      </c>
      <c r="I64" s="195"/>
      <c r="J64" s="164">
        <v>0</v>
      </c>
      <c r="K64" s="164">
        <v>0</v>
      </c>
      <c r="L64" s="167">
        <v>0</v>
      </c>
      <c r="M64" s="167">
        <v>0</v>
      </c>
      <c r="N64" s="296">
        <v>4939435.32</v>
      </c>
      <c r="O64" s="165">
        <v>0</v>
      </c>
    </row>
    <row r="65" spans="1:17" s="147" customFormat="1" ht="27" customHeight="1" x14ac:dyDescent="0.25">
      <c r="A65" s="424" t="s">
        <v>477</v>
      </c>
      <c r="B65" s="425"/>
      <c r="C65" s="425"/>
      <c r="D65" s="425"/>
      <c r="E65" s="425"/>
      <c r="F65" s="425"/>
      <c r="G65" s="425"/>
      <c r="H65" s="426"/>
      <c r="I65" s="264">
        <f>I6+I49</f>
        <v>300000</v>
      </c>
      <c r="J65" s="280">
        <f>J49+J6</f>
        <v>7150000</v>
      </c>
      <c r="K65" s="280">
        <f>K49+K6</f>
        <v>320000</v>
      </c>
      <c r="L65" s="280">
        <f>L49+L6</f>
        <v>0</v>
      </c>
      <c r="M65" s="280">
        <f>M49+M6</f>
        <v>1000</v>
      </c>
      <c r="N65" s="280">
        <f>N49+N6+N59</f>
        <v>10939435.32</v>
      </c>
      <c r="O65" s="280">
        <f>O49+O6</f>
        <v>800</v>
      </c>
      <c r="P65" s="244"/>
    </row>
    <row r="66" spans="1:17" s="147" customFormat="1" ht="29.1" customHeight="1" x14ac:dyDescent="0.25">
      <c r="A66" s="424" t="s">
        <v>479</v>
      </c>
      <c r="B66" s="425"/>
      <c r="C66" s="425"/>
      <c r="D66" s="425"/>
      <c r="E66" s="425"/>
      <c r="F66" s="425"/>
      <c r="G66" s="425"/>
      <c r="H66" s="426"/>
      <c r="I66" s="427">
        <f>J65+K65+L65+M65+N65+O65+I65</f>
        <v>18711235.32</v>
      </c>
      <c r="J66" s="428"/>
      <c r="K66" s="428"/>
      <c r="L66" s="428"/>
      <c r="M66" s="428"/>
      <c r="N66" s="428"/>
      <c r="O66" s="429"/>
      <c r="P66" s="244"/>
      <c r="Q66" s="244"/>
    </row>
    <row r="67" spans="1:17" x14ac:dyDescent="0.25">
      <c r="A67" s="147"/>
      <c r="B67" s="147"/>
      <c r="C67" s="147"/>
      <c r="D67" s="147"/>
      <c r="E67" s="147"/>
      <c r="F67" s="147"/>
      <c r="G67" s="147"/>
      <c r="H67" s="147"/>
      <c r="I67" s="147"/>
      <c r="J67" s="147"/>
      <c r="L67" s="198"/>
      <c r="N67" s="244"/>
      <c r="O67" s="244"/>
      <c r="Q67" s="238"/>
    </row>
    <row r="68" spans="1:17" x14ac:dyDescent="0.25">
      <c r="A68" s="147"/>
      <c r="B68" s="147"/>
      <c r="C68" s="147"/>
      <c r="D68" s="147"/>
      <c r="E68" s="147"/>
      <c r="F68" s="147"/>
      <c r="G68" s="147"/>
      <c r="H68" s="147"/>
      <c r="I68" s="147"/>
      <c r="J68" s="147"/>
      <c r="N68" s="147"/>
      <c r="O68" s="197"/>
    </row>
    <row r="69" spans="1:17" x14ac:dyDescent="0.25">
      <c r="A69" s="147"/>
      <c r="B69" s="147"/>
      <c r="C69" s="147"/>
      <c r="D69" s="147"/>
      <c r="E69" s="147"/>
      <c r="F69" s="147"/>
      <c r="G69" s="147"/>
      <c r="H69" s="147"/>
      <c r="I69" s="147"/>
      <c r="J69" s="147"/>
      <c r="N69" s="147"/>
      <c r="O69" s="147"/>
    </row>
  </sheetData>
  <mergeCells count="5">
    <mergeCell ref="A2:J2"/>
    <mergeCell ref="A3:N3"/>
    <mergeCell ref="A65:H65"/>
    <mergeCell ref="A66:H66"/>
    <mergeCell ref="I66:O66"/>
  </mergeCells>
  <pageMargins left="0.70866141732283461" right="0.70866141732283461" top="0.74803149606299213" bottom="0.74803149606299213" header="0.31496062992125984" footer="0.31496062992125984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36"/>
  <sheetViews>
    <sheetView zoomScaleNormal="100" workbookViewId="0">
      <selection activeCell="A2" sqref="A2:J2"/>
    </sheetView>
  </sheetViews>
  <sheetFormatPr defaultRowHeight="15" x14ac:dyDescent="0.25"/>
  <cols>
    <col min="1" max="1" width="4.85546875" customWidth="1"/>
    <col min="2" max="2" width="7.7109375" customWidth="1"/>
    <col min="3" max="4" width="7.7109375" hidden="1" customWidth="1"/>
    <col min="5" max="5" width="7.5703125" hidden="1" customWidth="1"/>
    <col min="6" max="7" width="9.140625" hidden="1" customWidth="1"/>
    <col min="8" max="8" width="47.42578125" customWidth="1"/>
    <col min="9" max="10" width="16.7109375" customWidth="1"/>
    <col min="11" max="11" width="17" style="196" customWidth="1"/>
    <col min="12" max="12" width="17.28515625" style="196" customWidth="1"/>
    <col min="13" max="13" width="15.7109375" style="196" customWidth="1"/>
    <col min="14" max="14" width="15.7109375" customWidth="1"/>
    <col min="15" max="15" width="16.28515625" customWidth="1"/>
    <col min="16" max="17" width="10.140625" bestFit="1" customWidth="1"/>
    <col min="18" max="18" width="11.7109375" bestFit="1" customWidth="1"/>
  </cols>
  <sheetData>
    <row r="2" spans="1:18" ht="24.95" customHeight="1" x14ac:dyDescent="0.25">
      <c r="A2" s="421" t="s">
        <v>2</v>
      </c>
      <c r="B2" s="421"/>
      <c r="C2" s="421"/>
      <c r="D2" s="421"/>
      <c r="E2" s="421"/>
      <c r="F2" s="421"/>
      <c r="G2" s="421"/>
      <c r="H2" s="421"/>
      <c r="I2" s="421"/>
      <c r="J2" s="421"/>
      <c r="K2" s="145"/>
      <c r="L2" s="146"/>
      <c r="M2" s="146"/>
      <c r="N2" s="147"/>
      <c r="O2" s="147"/>
    </row>
    <row r="3" spans="1:18" x14ac:dyDescent="0.25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98"/>
      <c r="N3" s="147"/>
      <c r="O3" s="197"/>
    </row>
    <row r="4" spans="1:18" ht="15.75" x14ac:dyDescent="0.25">
      <c r="A4" s="422" t="s">
        <v>481</v>
      </c>
      <c r="B4" s="422"/>
      <c r="C4" s="422"/>
      <c r="D4" s="422"/>
      <c r="E4" s="422"/>
      <c r="F4" s="422"/>
      <c r="G4" s="422"/>
      <c r="H4" s="422"/>
      <c r="I4" s="423"/>
      <c r="J4" s="423"/>
      <c r="K4" s="423"/>
      <c r="L4" s="423"/>
      <c r="M4" s="423"/>
      <c r="N4" s="423"/>
      <c r="O4" s="147"/>
    </row>
    <row r="5" spans="1:18" s="147" customFormat="1" ht="120" x14ac:dyDescent="0.25">
      <c r="A5" s="281" t="s">
        <v>78</v>
      </c>
      <c r="B5" s="281" t="s">
        <v>79</v>
      </c>
      <c r="C5" s="281" t="s">
        <v>435</v>
      </c>
      <c r="D5" s="281" t="s">
        <v>80</v>
      </c>
      <c r="E5" s="281" t="s">
        <v>81</v>
      </c>
      <c r="F5" s="281"/>
      <c r="G5" s="282" t="s">
        <v>82</v>
      </c>
      <c r="H5" s="283" t="s">
        <v>436</v>
      </c>
      <c r="I5" s="284" t="s">
        <v>491</v>
      </c>
      <c r="J5" s="284" t="s">
        <v>421</v>
      </c>
      <c r="K5" s="285" t="s">
        <v>437</v>
      </c>
      <c r="L5" s="285" t="s">
        <v>438</v>
      </c>
      <c r="M5" s="285" t="s">
        <v>422</v>
      </c>
      <c r="N5" s="285" t="s">
        <v>423</v>
      </c>
      <c r="O5" s="285" t="s">
        <v>424</v>
      </c>
    </row>
    <row r="6" spans="1:18" x14ac:dyDescent="0.25">
      <c r="A6" s="148">
        <v>1</v>
      </c>
      <c r="B6" s="148">
        <v>2</v>
      </c>
      <c r="C6" s="148">
        <v>3</v>
      </c>
      <c r="D6" s="148">
        <v>4</v>
      </c>
      <c r="E6" s="148">
        <v>5</v>
      </c>
      <c r="F6" s="148">
        <v>6</v>
      </c>
      <c r="G6" s="149" t="s">
        <v>434</v>
      </c>
      <c r="H6" s="150">
        <v>3</v>
      </c>
      <c r="I6" s="150">
        <v>4</v>
      </c>
      <c r="J6" s="151">
        <v>5</v>
      </c>
      <c r="K6" s="151">
        <v>6</v>
      </c>
      <c r="L6" s="151">
        <v>7</v>
      </c>
      <c r="M6" s="151">
        <v>8</v>
      </c>
      <c r="N6" s="151">
        <v>9</v>
      </c>
      <c r="O6" s="152">
        <v>10</v>
      </c>
    </row>
    <row r="7" spans="1:18" s="147" customFormat="1" ht="21.95" customHeight="1" x14ac:dyDescent="0.25">
      <c r="A7" s="260">
        <v>6</v>
      </c>
      <c r="B7" s="261"/>
      <c r="C7" s="261"/>
      <c r="D7" s="261"/>
      <c r="E7" s="261"/>
      <c r="F7" s="261"/>
      <c r="G7" s="262"/>
      <c r="H7" s="263" t="s">
        <v>4</v>
      </c>
      <c r="I7" s="264">
        <f t="shared" ref="I7:O7" si="0">I8+I24+I29+I34+I43</f>
        <v>300000</v>
      </c>
      <c r="J7" s="264">
        <f t="shared" si="0"/>
        <v>7364500</v>
      </c>
      <c r="K7" s="264">
        <f t="shared" si="0"/>
        <v>322700</v>
      </c>
      <c r="L7" s="264">
        <f t="shared" si="0"/>
        <v>0</v>
      </c>
      <c r="M7" s="264">
        <f t="shared" si="0"/>
        <v>1030</v>
      </c>
      <c r="N7" s="264">
        <f t="shared" si="0"/>
        <v>6180000</v>
      </c>
      <c r="O7" s="264">
        <f t="shared" si="0"/>
        <v>0</v>
      </c>
    </row>
    <row r="8" spans="1:18" s="147" customFormat="1" ht="30" customHeight="1" x14ac:dyDescent="0.25">
      <c r="A8" s="261"/>
      <c r="B8" s="265">
        <v>63</v>
      </c>
      <c r="C8" s="265"/>
      <c r="D8" s="261"/>
      <c r="E8" s="261"/>
      <c r="F8" s="261"/>
      <c r="G8" s="266"/>
      <c r="H8" s="260" t="s">
        <v>439</v>
      </c>
      <c r="I8" s="260"/>
      <c r="J8" s="264">
        <f>J9+J13+J17</f>
        <v>0</v>
      </c>
      <c r="K8" s="264">
        <f t="shared" ref="K8:O8" si="1">K9+K13+K17</f>
        <v>322700</v>
      </c>
      <c r="L8" s="264">
        <f t="shared" si="1"/>
        <v>0</v>
      </c>
      <c r="M8" s="264">
        <f t="shared" si="1"/>
        <v>0</v>
      </c>
      <c r="N8" s="264">
        <f t="shared" si="1"/>
        <v>0</v>
      </c>
      <c r="O8" s="264">
        <f t="shared" si="1"/>
        <v>0</v>
      </c>
      <c r="R8" s="197"/>
    </row>
    <row r="9" spans="1:18" ht="21.95" hidden="1" customHeight="1" x14ac:dyDescent="0.25">
      <c r="A9" s="155"/>
      <c r="B9" s="158"/>
      <c r="C9" s="158">
        <v>633</v>
      </c>
      <c r="D9" s="155"/>
      <c r="E9" s="155"/>
      <c r="F9" s="155"/>
      <c r="G9" s="159"/>
      <c r="H9" s="154" t="s">
        <v>440</v>
      </c>
      <c r="I9" s="154"/>
      <c r="J9" s="157">
        <f>J10</f>
        <v>0</v>
      </c>
      <c r="K9" s="157">
        <f t="shared" ref="K9:O11" si="2">K10</f>
        <v>0</v>
      </c>
      <c r="L9" s="157">
        <f t="shared" si="2"/>
        <v>0</v>
      </c>
      <c r="M9" s="157">
        <f t="shared" si="2"/>
        <v>0</v>
      </c>
      <c r="N9" s="157">
        <f t="shared" si="2"/>
        <v>0</v>
      </c>
      <c r="O9" s="157">
        <f t="shared" si="2"/>
        <v>0</v>
      </c>
    </row>
    <row r="10" spans="1:18" ht="21.95" hidden="1" customHeight="1" x14ac:dyDescent="0.25">
      <c r="A10" s="155"/>
      <c r="B10" s="158"/>
      <c r="C10" s="158"/>
      <c r="D10" s="155">
        <v>6331</v>
      </c>
      <c r="E10" s="155"/>
      <c r="F10" s="155"/>
      <c r="G10" s="159"/>
      <c r="H10" s="154" t="s">
        <v>441</v>
      </c>
      <c r="I10" s="154"/>
      <c r="J10" s="161">
        <f>J11</f>
        <v>0</v>
      </c>
      <c r="K10" s="161">
        <f t="shared" si="2"/>
        <v>0</v>
      </c>
      <c r="L10" s="161">
        <f t="shared" si="2"/>
        <v>0</v>
      </c>
      <c r="M10" s="161">
        <f t="shared" si="2"/>
        <v>0</v>
      </c>
      <c r="N10" s="161">
        <f t="shared" si="2"/>
        <v>0</v>
      </c>
      <c r="O10" s="161">
        <f t="shared" si="2"/>
        <v>0</v>
      </c>
    </row>
    <row r="11" spans="1:18" ht="21.95" hidden="1" customHeight="1" x14ac:dyDescent="0.25">
      <c r="A11" s="155"/>
      <c r="B11" s="158"/>
      <c r="C11" s="158"/>
      <c r="D11" s="155"/>
      <c r="E11" s="155">
        <v>63311</v>
      </c>
      <c r="F11" s="155"/>
      <c r="G11" s="159"/>
      <c r="H11" s="155" t="s">
        <v>442</v>
      </c>
      <c r="I11" s="155"/>
      <c r="J11" s="161">
        <f>J12</f>
        <v>0</v>
      </c>
      <c r="K11" s="161">
        <f t="shared" si="2"/>
        <v>0</v>
      </c>
      <c r="L11" s="161">
        <f t="shared" si="2"/>
        <v>0</v>
      </c>
      <c r="M11" s="161">
        <f t="shared" si="2"/>
        <v>0</v>
      </c>
      <c r="N11" s="161">
        <f t="shared" si="2"/>
        <v>0</v>
      </c>
      <c r="O11" s="161">
        <f t="shared" si="2"/>
        <v>0</v>
      </c>
    </row>
    <row r="12" spans="1:18" ht="30" hidden="1" customHeight="1" x14ac:dyDescent="0.25">
      <c r="A12" s="155"/>
      <c r="B12" s="158"/>
      <c r="C12" s="158"/>
      <c r="D12" s="155"/>
      <c r="E12" s="155"/>
      <c r="F12" s="162">
        <v>633110</v>
      </c>
      <c r="G12" s="163"/>
      <c r="H12" s="162" t="s">
        <v>442</v>
      </c>
      <c r="I12" s="162"/>
      <c r="J12" s="164">
        <v>0</v>
      </c>
      <c r="K12" s="164">
        <v>0</v>
      </c>
      <c r="L12" s="164">
        <v>0</v>
      </c>
      <c r="M12" s="164">
        <v>0</v>
      </c>
      <c r="N12" s="165">
        <v>0</v>
      </c>
      <c r="O12" s="165">
        <v>0</v>
      </c>
    </row>
    <row r="13" spans="1:18" ht="21.95" hidden="1" customHeight="1" x14ac:dyDescent="0.25">
      <c r="A13" s="155"/>
      <c r="B13" s="158"/>
      <c r="C13" s="158">
        <v>634</v>
      </c>
      <c r="D13" s="155"/>
      <c r="E13" s="155"/>
      <c r="F13" s="155"/>
      <c r="G13" s="159"/>
      <c r="H13" s="154" t="s">
        <v>443</v>
      </c>
      <c r="I13" s="154"/>
      <c r="J13" s="157">
        <f>J14</f>
        <v>0</v>
      </c>
      <c r="K13" s="157">
        <f>K14</f>
        <v>92700</v>
      </c>
      <c r="L13" s="157">
        <f t="shared" ref="K13:O15" si="3">L14</f>
        <v>0</v>
      </c>
      <c r="M13" s="157">
        <f t="shared" si="3"/>
        <v>0</v>
      </c>
      <c r="N13" s="157">
        <f t="shared" si="3"/>
        <v>0</v>
      </c>
      <c r="O13" s="157">
        <f t="shared" si="3"/>
        <v>0</v>
      </c>
    </row>
    <row r="14" spans="1:18" ht="21.95" hidden="1" customHeight="1" x14ac:dyDescent="0.25">
      <c r="A14" s="155"/>
      <c r="B14" s="158"/>
      <c r="C14" s="158"/>
      <c r="D14" s="155">
        <v>6341</v>
      </c>
      <c r="E14" s="155"/>
      <c r="F14" s="155"/>
      <c r="G14" s="156"/>
      <c r="H14" s="155" t="s">
        <v>444</v>
      </c>
      <c r="I14" s="155"/>
      <c r="J14" s="161">
        <f>J15</f>
        <v>0</v>
      </c>
      <c r="K14" s="161">
        <f t="shared" si="3"/>
        <v>92700</v>
      </c>
      <c r="L14" s="161">
        <f t="shared" si="3"/>
        <v>0</v>
      </c>
      <c r="M14" s="161">
        <f t="shared" si="3"/>
        <v>0</v>
      </c>
      <c r="N14" s="161">
        <f t="shared" si="3"/>
        <v>0</v>
      </c>
      <c r="O14" s="161">
        <f t="shared" si="3"/>
        <v>0</v>
      </c>
    </row>
    <row r="15" spans="1:18" ht="21.95" hidden="1" customHeight="1" x14ac:dyDescent="0.25">
      <c r="A15" s="155"/>
      <c r="B15" s="158"/>
      <c r="C15" s="158"/>
      <c r="D15" s="155"/>
      <c r="E15" s="155">
        <v>63414</v>
      </c>
      <c r="F15" s="155"/>
      <c r="G15" s="156"/>
      <c r="H15" s="155" t="s">
        <v>445</v>
      </c>
      <c r="I15" s="155"/>
      <c r="J15" s="161">
        <v>0</v>
      </c>
      <c r="K15" s="161">
        <f>K16</f>
        <v>92700</v>
      </c>
      <c r="L15" s="161">
        <f t="shared" si="3"/>
        <v>0</v>
      </c>
      <c r="M15" s="161">
        <f t="shared" si="3"/>
        <v>0</v>
      </c>
      <c r="N15" s="161">
        <f t="shared" si="3"/>
        <v>0</v>
      </c>
      <c r="O15" s="161">
        <f t="shared" si="3"/>
        <v>0</v>
      </c>
    </row>
    <row r="16" spans="1:18" ht="30" hidden="1" customHeight="1" x14ac:dyDescent="0.25">
      <c r="A16" s="155"/>
      <c r="B16" s="158"/>
      <c r="C16" s="158"/>
      <c r="D16" s="155"/>
      <c r="E16" s="155"/>
      <c r="F16" s="162">
        <v>634140</v>
      </c>
      <c r="G16" s="166"/>
      <c r="H16" s="162" t="s">
        <v>445</v>
      </c>
      <c r="I16" s="162"/>
      <c r="J16" s="164">
        <v>0</v>
      </c>
      <c r="K16" s="309">
        <v>92700</v>
      </c>
      <c r="L16" s="164">
        <v>0</v>
      </c>
      <c r="M16" s="164">
        <v>0</v>
      </c>
      <c r="N16" s="164">
        <v>0</v>
      </c>
      <c r="O16" s="165">
        <v>0</v>
      </c>
    </row>
    <row r="17" spans="1:15" ht="30" hidden="1" customHeight="1" x14ac:dyDescent="0.25">
      <c r="A17" s="155"/>
      <c r="B17" s="158"/>
      <c r="C17" s="158">
        <v>636</v>
      </c>
      <c r="D17" s="155"/>
      <c r="E17" s="155"/>
      <c r="F17" s="155"/>
      <c r="G17" s="159"/>
      <c r="H17" s="154" t="s">
        <v>446</v>
      </c>
      <c r="I17" s="154"/>
      <c r="J17" s="157">
        <f>J18+J21</f>
        <v>0</v>
      </c>
      <c r="K17" s="157">
        <f>K18</f>
        <v>230000</v>
      </c>
      <c r="L17" s="157">
        <f t="shared" ref="L17:O17" si="4">L18+L21</f>
        <v>0</v>
      </c>
      <c r="M17" s="157">
        <f t="shared" si="4"/>
        <v>0</v>
      </c>
      <c r="N17" s="157">
        <f t="shared" si="4"/>
        <v>0</v>
      </c>
      <c r="O17" s="157">
        <f t="shared" si="4"/>
        <v>0</v>
      </c>
    </row>
    <row r="18" spans="1:15" ht="30" hidden="1" customHeight="1" x14ac:dyDescent="0.25">
      <c r="A18" s="155"/>
      <c r="B18" s="158"/>
      <c r="C18" s="158"/>
      <c r="D18" s="155">
        <v>6361</v>
      </c>
      <c r="E18" s="155"/>
      <c r="F18" s="155"/>
      <c r="G18" s="156"/>
      <c r="H18" s="155" t="s">
        <v>447</v>
      </c>
      <c r="I18" s="155"/>
      <c r="J18" s="161">
        <f>J19</f>
        <v>0</v>
      </c>
      <c r="K18" s="161">
        <f t="shared" ref="K18:O19" si="5">K19</f>
        <v>230000</v>
      </c>
      <c r="L18" s="161">
        <f t="shared" si="5"/>
        <v>0</v>
      </c>
      <c r="M18" s="161">
        <f t="shared" si="5"/>
        <v>0</v>
      </c>
      <c r="N18" s="161">
        <f t="shared" si="5"/>
        <v>0</v>
      </c>
      <c r="O18" s="161">
        <f t="shared" si="5"/>
        <v>0</v>
      </c>
    </row>
    <row r="19" spans="1:15" ht="30" hidden="1" customHeight="1" x14ac:dyDescent="0.25">
      <c r="A19" s="155"/>
      <c r="B19" s="158"/>
      <c r="C19" s="158"/>
      <c r="D19" s="155"/>
      <c r="E19" s="155">
        <v>63612</v>
      </c>
      <c r="F19" s="155"/>
      <c r="G19" s="156"/>
      <c r="H19" s="155" t="s">
        <v>448</v>
      </c>
      <c r="I19" s="155"/>
      <c r="J19" s="161">
        <f>J20</f>
        <v>0</v>
      </c>
      <c r="K19" s="161">
        <f>K20</f>
        <v>230000</v>
      </c>
      <c r="L19" s="161">
        <f t="shared" si="5"/>
        <v>0</v>
      </c>
      <c r="M19" s="161">
        <f t="shared" si="5"/>
        <v>0</v>
      </c>
      <c r="N19" s="161">
        <f t="shared" si="5"/>
        <v>0</v>
      </c>
      <c r="O19" s="161">
        <f t="shared" si="5"/>
        <v>0</v>
      </c>
    </row>
    <row r="20" spans="1:15" ht="30" hidden="1" customHeight="1" x14ac:dyDescent="0.25">
      <c r="A20" s="155"/>
      <c r="B20" s="158"/>
      <c r="C20" s="158"/>
      <c r="D20" s="155"/>
      <c r="E20" s="155"/>
      <c r="F20" s="162">
        <v>636120</v>
      </c>
      <c r="G20" s="166"/>
      <c r="H20" s="162" t="s">
        <v>448</v>
      </c>
      <c r="I20" s="162"/>
      <c r="J20" s="164">
        <v>0</v>
      </c>
      <c r="K20" s="309">
        <v>230000</v>
      </c>
      <c r="L20" s="167">
        <v>0</v>
      </c>
      <c r="M20" s="167">
        <v>0</v>
      </c>
      <c r="N20" s="165">
        <v>0</v>
      </c>
      <c r="O20" s="165">
        <f>'[1]POSEBNI DIO_2018 I -IX'!L655</f>
        <v>0</v>
      </c>
    </row>
    <row r="21" spans="1:15" ht="30" hidden="1" customHeight="1" x14ac:dyDescent="0.25">
      <c r="A21" s="155"/>
      <c r="B21" s="168"/>
      <c r="C21" s="168"/>
      <c r="D21" s="155">
        <v>6362</v>
      </c>
      <c r="E21" s="155"/>
      <c r="F21" s="155"/>
      <c r="G21" s="156"/>
      <c r="H21" s="155" t="s">
        <v>449</v>
      </c>
      <c r="I21" s="155"/>
      <c r="J21" s="161">
        <f>J22</f>
        <v>0</v>
      </c>
      <c r="K21" s="161">
        <f t="shared" ref="K21:O22" si="6">K22</f>
        <v>0</v>
      </c>
      <c r="L21" s="161">
        <f t="shared" si="6"/>
        <v>0</v>
      </c>
      <c r="M21" s="161">
        <f t="shared" si="6"/>
        <v>0</v>
      </c>
      <c r="N21" s="161">
        <f t="shared" si="6"/>
        <v>0</v>
      </c>
      <c r="O21" s="161">
        <f t="shared" si="6"/>
        <v>0</v>
      </c>
    </row>
    <row r="22" spans="1:15" ht="30" hidden="1" customHeight="1" x14ac:dyDescent="0.25">
      <c r="A22" s="155"/>
      <c r="B22" s="168"/>
      <c r="C22" s="168"/>
      <c r="D22" s="155"/>
      <c r="E22" s="155">
        <v>63622</v>
      </c>
      <c r="F22" s="155"/>
      <c r="G22" s="156"/>
      <c r="H22" s="155" t="s">
        <v>450</v>
      </c>
      <c r="I22" s="155"/>
      <c r="J22" s="161">
        <f>J23</f>
        <v>0</v>
      </c>
      <c r="K22" s="161">
        <f t="shared" si="6"/>
        <v>0</v>
      </c>
      <c r="L22" s="161">
        <v>0</v>
      </c>
      <c r="M22" s="161">
        <f t="shared" si="6"/>
        <v>0</v>
      </c>
      <c r="N22" s="161">
        <f t="shared" si="6"/>
        <v>0</v>
      </c>
      <c r="O22" s="161">
        <f t="shared" si="6"/>
        <v>0</v>
      </c>
    </row>
    <row r="23" spans="1:15" ht="30" hidden="1" customHeight="1" x14ac:dyDescent="0.25">
      <c r="A23" s="155"/>
      <c r="B23" s="168"/>
      <c r="C23" s="168"/>
      <c r="D23" s="155"/>
      <c r="E23" s="155"/>
      <c r="F23" s="162">
        <v>636220</v>
      </c>
      <c r="G23" s="166"/>
      <c r="H23" s="162" t="s">
        <v>450</v>
      </c>
      <c r="I23" s="162"/>
      <c r="J23" s="164">
        <v>0</v>
      </c>
      <c r="K23" s="164">
        <v>0</v>
      </c>
      <c r="L23" s="167">
        <v>0</v>
      </c>
      <c r="M23" s="167">
        <v>0</v>
      </c>
      <c r="N23" s="165">
        <v>0</v>
      </c>
      <c r="O23" s="165">
        <f>'[1]POSEBNI DIO_2018 I -IX'!L918</f>
        <v>0</v>
      </c>
    </row>
    <row r="24" spans="1:15" s="147" customFormat="1" ht="21.95" customHeight="1" x14ac:dyDescent="0.25">
      <c r="A24" s="260"/>
      <c r="B24" s="260">
        <v>64</v>
      </c>
      <c r="C24" s="260"/>
      <c r="D24" s="260"/>
      <c r="E24" s="260"/>
      <c r="F24" s="260"/>
      <c r="G24" s="266"/>
      <c r="H24" s="269" t="s">
        <v>451</v>
      </c>
      <c r="I24" s="269"/>
      <c r="J24" s="264">
        <f>J25</f>
        <v>0</v>
      </c>
      <c r="K24" s="264">
        <f t="shared" ref="K24:O27" si="7">K25</f>
        <v>0</v>
      </c>
      <c r="L24" s="264">
        <f t="shared" si="7"/>
        <v>0</v>
      </c>
      <c r="M24" s="264">
        <f t="shared" si="7"/>
        <v>1030</v>
      </c>
      <c r="N24" s="264">
        <f t="shared" si="7"/>
        <v>0</v>
      </c>
      <c r="O24" s="264">
        <f t="shared" si="7"/>
        <v>0</v>
      </c>
    </row>
    <row r="25" spans="1:15" ht="21.95" hidden="1" customHeight="1" x14ac:dyDescent="0.25">
      <c r="A25" s="154"/>
      <c r="B25" s="154"/>
      <c r="C25" s="154">
        <v>641</v>
      </c>
      <c r="D25" s="154"/>
      <c r="E25" s="169"/>
      <c r="F25" s="169"/>
      <c r="G25" s="170"/>
      <c r="H25" s="171" t="s">
        <v>452</v>
      </c>
      <c r="I25" s="171"/>
      <c r="J25" s="157">
        <f>J26</f>
        <v>0</v>
      </c>
      <c r="K25" s="157">
        <f t="shared" si="7"/>
        <v>0</v>
      </c>
      <c r="L25" s="157">
        <f t="shared" si="7"/>
        <v>0</v>
      </c>
      <c r="M25" s="157">
        <f>M26</f>
        <v>1030</v>
      </c>
      <c r="N25" s="157">
        <f t="shared" si="7"/>
        <v>0</v>
      </c>
      <c r="O25" s="157">
        <f t="shared" si="7"/>
        <v>0</v>
      </c>
    </row>
    <row r="26" spans="1:15" ht="21.95" hidden="1" customHeight="1" x14ac:dyDescent="0.25">
      <c r="A26" s="155"/>
      <c r="B26" s="155"/>
      <c r="C26" s="155"/>
      <c r="D26" s="155">
        <v>6413</v>
      </c>
      <c r="E26" s="155"/>
      <c r="F26" s="155"/>
      <c r="G26" s="156"/>
      <c r="H26" s="172" t="s">
        <v>453</v>
      </c>
      <c r="I26" s="172"/>
      <c r="J26" s="161">
        <f>J27</f>
        <v>0</v>
      </c>
      <c r="K26" s="161">
        <f t="shared" si="7"/>
        <v>0</v>
      </c>
      <c r="L26" s="161">
        <f t="shared" si="7"/>
        <v>0</v>
      </c>
      <c r="M26" s="161">
        <f t="shared" si="7"/>
        <v>1030</v>
      </c>
      <c r="N26" s="161">
        <f t="shared" si="7"/>
        <v>0</v>
      </c>
      <c r="O26" s="161">
        <f t="shared" si="7"/>
        <v>0</v>
      </c>
    </row>
    <row r="27" spans="1:15" ht="21.95" hidden="1" customHeight="1" x14ac:dyDescent="0.25">
      <c r="A27" s="155"/>
      <c r="B27" s="155"/>
      <c r="C27" s="155"/>
      <c r="D27" s="155"/>
      <c r="E27" s="155">
        <v>64132</v>
      </c>
      <c r="F27" s="155"/>
      <c r="G27" s="156"/>
      <c r="H27" s="173" t="s">
        <v>454</v>
      </c>
      <c r="I27" s="173"/>
      <c r="J27" s="161">
        <f>J28</f>
        <v>0</v>
      </c>
      <c r="K27" s="161">
        <f t="shared" si="7"/>
        <v>0</v>
      </c>
      <c r="L27" s="161">
        <f t="shared" si="7"/>
        <v>0</v>
      </c>
      <c r="M27" s="161">
        <f t="shared" si="7"/>
        <v>1030</v>
      </c>
      <c r="N27" s="161">
        <f t="shared" si="7"/>
        <v>0</v>
      </c>
      <c r="O27" s="161">
        <f t="shared" si="7"/>
        <v>0</v>
      </c>
    </row>
    <row r="28" spans="1:15" ht="30" hidden="1" customHeight="1" x14ac:dyDescent="0.25">
      <c r="A28" s="155"/>
      <c r="B28" s="155"/>
      <c r="C28" s="155"/>
      <c r="D28" s="155"/>
      <c r="E28" s="155"/>
      <c r="F28" s="162">
        <v>641320</v>
      </c>
      <c r="G28" s="166"/>
      <c r="H28" s="174" t="s">
        <v>454</v>
      </c>
      <c r="I28" s="174"/>
      <c r="J28" s="164">
        <v>0</v>
      </c>
      <c r="K28" s="164">
        <v>0</v>
      </c>
      <c r="L28" s="167">
        <v>0</v>
      </c>
      <c r="M28" s="310">
        <v>1030</v>
      </c>
      <c r="N28" s="165">
        <v>0</v>
      </c>
      <c r="O28" s="165"/>
    </row>
    <row r="29" spans="1:15" s="147" customFormat="1" ht="30" customHeight="1" x14ac:dyDescent="0.25">
      <c r="A29" s="260"/>
      <c r="B29" s="260">
        <v>66</v>
      </c>
      <c r="C29" s="260"/>
      <c r="D29" s="260"/>
      <c r="E29" s="260"/>
      <c r="F29" s="260"/>
      <c r="G29" s="266"/>
      <c r="H29" s="274" t="s">
        <v>456</v>
      </c>
      <c r="I29" s="274"/>
      <c r="J29" s="264">
        <f t="shared" ref="J29:O32" si="8">J30</f>
        <v>0</v>
      </c>
      <c r="K29" s="264">
        <f t="shared" si="8"/>
        <v>0</v>
      </c>
      <c r="L29" s="264">
        <f t="shared" si="8"/>
        <v>0</v>
      </c>
      <c r="M29" s="264">
        <f t="shared" si="8"/>
        <v>0</v>
      </c>
      <c r="N29" s="264">
        <f t="shared" si="8"/>
        <v>6180000</v>
      </c>
      <c r="O29" s="264">
        <f t="shared" si="8"/>
        <v>0</v>
      </c>
    </row>
    <row r="30" spans="1:15" ht="30" hidden="1" customHeight="1" x14ac:dyDescent="0.25">
      <c r="A30" s="154"/>
      <c r="B30" s="154"/>
      <c r="C30" s="154">
        <v>661</v>
      </c>
      <c r="D30" s="154"/>
      <c r="E30" s="154"/>
      <c r="F30" s="154"/>
      <c r="G30" s="159"/>
      <c r="H30" s="154" t="s">
        <v>457</v>
      </c>
      <c r="I30" s="154"/>
      <c r="J30" s="157">
        <f t="shared" si="8"/>
        <v>0</v>
      </c>
      <c r="K30" s="157">
        <f t="shared" si="8"/>
        <v>0</v>
      </c>
      <c r="L30" s="157">
        <f t="shared" si="8"/>
        <v>0</v>
      </c>
      <c r="M30" s="157">
        <f t="shared" si="8"/>
        <v>0</v>
      </c>
      <c r="N30" s="157">
        <f>N31</f>
        <v>6180000</v>
      </c>
      <c r="O30" s="157">
        <f t="shared" si="8"/>
        <v>0</v>
      </c>
    </row>
    <row r="31" spans="1:15" ht="21.95" hidden="1" customHeight="1" x14ac:dyDescent="0.25">
      <c r="A31" s="155"/>
      <c r="B31" s="155"/>
      <c r="C31" s="155"/>
      <c r="D31" s="155">
        <v>6615</v>
      </c>
      <c r="E31" s="155"/>
      <c r="F31" s="155"/>
      <c r="G31" s="156"/>
      <c r="H31" s="155" t="s">
        <v>458</v>
      </c>
      <c r="I31" s="155"/>
      <c r="J31" s="161">
        <f>J32</f>
        <v>0</v>
      </c>
      <c r="K31" s="161">
        <f t="shared" si="8"/>
        <v>0</v>
      </c>
      <c r="L31" s="161">
        <f t="shared" si="8"/>
        <v>0</v>
      </c>
      <c r="M31" s="161">
        <f t="shared" si="8"/>
        <v>0</v>
      </c>
      <c r="N31" s="161">
        <f t="shared" si="8"/>
        <v>6180000</v>
      </c>
      <c r="O31" s="161">
        <f t="shared" si="8"/>
        <v>0</v>
      </c>
    </row>
    <row r="32" spans="1:15" ht="21.95" hidden="1" customHeight="1" x14ac:dyDescent="0.25">
      <c r="A32" s="155"/>
      <c r="B32" s="155"/>
      <c r="C32" s="155"/>
      <c r="D32" s="155"/>
      <c r="E32" s="155">
        <v>66151</v>
      </c>
      <c r="F32" s="155"/>
      <c r="G32" s="156"/>
      <c r="H32" s="176" t="s">
        <v>458</v>
      </c>
      <c r="I32" s="176"/>
      <c r="J32" s="161">
        <f>J33</f>
        <v>0</v>
      </c>
      <c r="K32" s="161">
        <f t="shared" si="8"/>
        <v>0</v>
      </c>
      <c r="L32" s="161">
        <f t="shared" si="8"/>
        <v>0</v>
      </c>
      <c r="M32" s="161">
        <f t="shared" si="8"/>
        <v>0</v>
      </c>
      <c r="N32" s="161">
        <f t="shared" si="8"/>
        <v>6180000</v>
      </c>
      <c r="O32" s="161">
        <f t="shared" si="8"/>
        <v>0</v>
      </c>
    </row>
    <row r="33" spans="1:15" ht="30" hidden="1" customHeight="1" x14ac:dyDescent="0.25">
      <c r="A33" s="155"/>
      <c r="B33" s="155"/>
      <c r="C33" s="155"/>
      <c r="D33" s="155"/>
      <c r="E33" s="155"/>
      <c r="F33" s="162">
        <v>661510</v>
      </c>
      <c r="G33" s="166"/>
      <c r="H33" s="177" t="s">
        <v>458</v>
      </c>
      <c r="I33" s="177"/>
      <c r="J33" s="164">
        <v>0</v>
      </c>
      <c r="K33" s="164">
        <v>0</v>
      </c>
      <c r="L33" s="167">
        <v>0</v>
      </c>
      <c r="M33" s="167">
        <v>0</v>
      </c>
      <c r="N33" s="310">
        <v>6180000</v>
      </c>
      <c r="O33" s="165"/>
    </row>
    <row r="34" spans="1:15" s="147" customFormat="1" ht="30" customHeight="1" x14ac:dyDescent="0.25">
      <c r="A34" s="260"/>
      <c r="B34" s="260">
        <v>67</v>
      </c>
      <c r="C34" s="260"/>
      <c r="D34" s="260"/>
      <c r="E34" s="260"/>
      <c r="F34" s="260"/>
      <c r="G34" s="266"/>
      <c r="H34" s="260" t="s">
        <v>460</v>
      </c>
      <c r="I34" s="264">
        <f>I35</f>
        <v>300000</v>
      </c>
      <c r="J34" s="264">
        <f>J39</f>
        <v>7364500</v>
      </c>
      <c r="K34" s="264">
        <f t="shared" ref="K34:O34" si="9">K35+K39</f>
        <v>0</v>
      </c>
      <c r="L34" s="264">
        <f t="shared" si="9"/>
        <v>0</v>
      </c>
      <c r="M34" s="264">
        <f t="shared" si="9"/>
        <v>0</v>
      </c>
      <c r="N34" s="264">
        <f t="shared" si="9"/>
        <v>0</v>
      </c>
      <c r="O34" s="264">
        <f t="shared" si="9"/>
        <v>0</v>
      </c>
    </row>
    <row r="35" spans="1:15" ht="30" hidden="1" customHeight="1" x14ac:dyDescent="0.25">
      <c r="A35" s="154"/>
      <c r="B35" s="154"/>
      <c r="C35" s="154">
        <v>671</v>
      </c>
      <c r="D35" s="154"/>
      <c r="E35" s="154"/>
      <c r="F35" s="154"/>
      <c r="G35" s="159"/>
      <c r="H35" s="154" t="s">
        <v>461</v>
      </c>
      <c r="I35" s="157">
        <f>I36</f>
        <v>300000</v>
      </c>
      <c r="J35" s="157">
        <f>J36</f>
        <v>0</v>
      </c>
      <c r="K35" s="157">
        <f t="shared" ref="K35:O37" si="10">K36</f>
        <v>0</v>
      </c>
      <c r="L35" s="157">
        <f t="shared" si="10"/>
        <v>0</v>
      </c>
      <c r="M35" s="157">
        <f t="shared" si="10"/>
        <v>0</v>
      </c>
      <c r="N35" s="157">
        <f t="shared" si="10"/>
        <v>0</v>
      </c>
      <c r="O35" s="157">
        <f t="shared" si="10"/>
        <v>0</v>
      </c>
    </row>
    <row r="36" spans="1:15" ht="30" hidden="1" customHeight="1" x14ac:dyDescent="0.25">
      <c r="A36" s="154"/>
      <c r="B36" s="154"/>
      <c r="C36" s="154"/>
      <c r="D36" s="155">
        <v>6711</v>
      </c>
      <c r="E36" s="155"/>
      <c r="F36" s="155"/>
      <c r="G36" s="156"/>
      <c r="H36" s="176" t="s">
        <v>462</v>
      </c>
      <c r="I36" s="161">
        <f>I37</f>
        <v>300000</v>
      </c>
      <c r="J36" s="161">
        <f>J37</f>
        <v>0</v>
      </c>
      <c r="K36" s="161">
        <f t="shared" si="10"/>
        <v>0</v>
      </c>
      <c r="L36" s="161">
        <f t="shared" si="10"/>
        <v>0</v>
      </c>
      <c r="M36" s="161">
        <f t="shared" si="10"/>
        <v>0</v>
      </c>
      <c r="N36" s="161">
        <f t="shared" si="10"/>
        <v>0</v>
      </c>
      <c r="O36" s="161">
        <f t="shared" si="10"/>
        <v>0</v>
      </c>
    </row>
    <row r="37" spans="1:15" ht="30" hidden="1" customHeight="1" x14ac:dyDescent="0.25">
      <c r="A37" s="154"/>
      <c r="B37" s="154"/>
      <c r="C37" s="154"/>
      <c r="D37" s="155"/>
      <c r="E37" s="155">
        <v>67111</v>
      </c>
      <c r="F37" s="155"/>
      <c r="G37" s="156"/>
      <c r="H37" s="176" t="s">
        <v>462</v>
      </c>
      <c r="I37" s="161">
        <f>I38</f>
        <v>300000</v>
      </c>
      <c r="J37" s="161">
        <f>J38</f>
        <v>0</v>
      </c>
      <c r="K37" s="161">
        <f t="shared" si="10"/>
        <v>0</v>
      </c>
      <c r="L37" s="161">
        <f t="shared" si="10"/>
        <v>0</v>
      </c>
      <c r="M37" s="161">
        <f t="shared" si="10"/>
        <v>0</v>
      </c>
      <c r="N37" s="161">
        <f t="shared" si="10"/>
        <v>0</v>
      </c>
      <c r="O37" s="161">
        <f t="shared" si="10"/>
        <v>0</v>
      </c>
    </row>
    <row r="38" spans="1:15" ht="30" hidden="1" customHeight="1" x14ac:dyDescent="0.25">
      <c r="A38" s="154"/>
      <c r="B38" s="154"/>
      <c r="C38" s="154"/>
      <c r="D38" s="155"/>
      <c r="E38" s="155"/>
      <c r="F38" s="178">
        <v>671111</v>
      </c>
      <c r="G38" s="179"/>
      <c r="H38" s="180" t="s">
        <v>463</v>
      </c>
      <c r="I38" s="302">
        <v>300000</v>
      </c>
      <c r="J38" s="181">
        <v>0</v>
      </c>
      <c r="K38" s="181">
        <v>0</v>
      </c>
      <c r="L38" s="181">
        <v>0</v>
      </c>
      <c r="M38" s="181">
        <v>0</v>
      </c>
      <c r="N38" s="182">
        <v>0</v>
      </c>
      <c r="O38" s="183">
        <v>0</v>
      </c>
    </row>
    <row r="39" spans="1:15" ht="21.95" hidden="1" customHeight="1" x14ac:dyDescent="0.25">
      <c r="A39" s="154"/>
      <c r="B39" s="158"/>
      <c r="C39" s="158">
        <v>673</v>
      </c>
      <c r="D39" s="154"/>
      <c r="E39" s="154"/>
      <c r="F39" s="154"/>
      <c r="G39" s="159"/>
      <c r="H39" s="175" t="s">
        <v>464</v>
      </c>
      <c r="I39" s="175"/>
      <c r="J39" s="157">
        <f>J42</f>
        <v>7364500</v>
      </c>
      <c r="K39" s="157">
        <f t="shared" ref="K39:O41" si="11">K40</f>
        <v>0</v>
      </c>
      <c r="L39" s="157">
        <f t="shared" si="11"/>
        <v>0</v>
      </c>
      <c r="M39" s="157">
        <f t="shared" si="11"/>
        <v>0</v>
      </c>
      <c r="N39" s="157">
        <f t="shared" si="11"/>
        <v>0</v>
      </c>
      <c r="O39" s="157">
        <f t="shared" si="11"/>
        <v>0</v>
      </c>
    </row>
    <row r="40" spans="1:15" ht="21.95" hidden="1" customHeight="1" x14ac:dyDescent="0.25">
      <c r="A40" s="155"/>
      <c r="B40" s="168"/>
      <c r="C40" s="168"/>
      <c r="D40" s="155">
        <v>6731</v>
      </c>
      <c r="E40" s="155"/>
      <c r="F40" s="155"/>
      <c r="G40" s="156"/>
      <c r="H40" s="176" t="s">
        <v>464</v>
      </c>
      <c r="I40" s="176"/>
      <c r="J40" s="161">
        <f>J41</f>
        <v>7364500</v>
      </c>
      <c r="K40" s="161">
        <f t="shared" si="11"/>
        <v>0</v>
      </c>
      <c r="L40" s="161">
        <f t="shared" si="11"/>
        <v>0</v>
      </c>
      <c r="M40" s="161">
        <f t="shared" si="11"/>
        <v>0</v>
      </c>
      <c r="N40" s="161">
        <f t="shared" si="11"/>
        <v>0</v>
      </c>
      <c r="O40" s="161">
        <f t="shared" si="11"/>
        <v>0</v>
      </c>
    </row>
    <row r="41" spans="1:15" ht="21.95" hidden="1" customHeight="1" x14ac:dyDescent="0.25">
      <c r="A41" s="155"/>
      <c r="B41" s="168"/>
      <c r="C41" s="168"/>
      <c r="D41" s="155"/>
      <c r="E41" s="155">
        <v>67311</v>
      </c>
      <c r="F41" s="155"/>
      <c r="G41" s="156"/>
      <c r="H41" s="176" t="s">
        <v>464</v>
      </c>
      <c r="I41" s="176"/>
      <c r="J41" s="161">
        <f>J42</f>
        <v>7364500</v>
      </c>
      <c r="K41" s="161">
        <f t="shared" si="11"/>
        <v>0</v>
      </c>
      <c r="L41" s="161">
        <f t="shared" si="11"/>
        <v>0</v>
      </c>
      <c r="M41" s="161">
        <f t="shared" si="11"/>
        <v>0</v>
      </c>
      <c r="N41" s="161">
        <f t="shared" si="11"/>
        <v>0</v>
      </c>
      <c r="O41" s="161">
        <f t="shared" si="11"/>
        <v>0</v>
      </c>
    </row>
    <row r="42" spans="1:15" ht="30" hidden="1" customHeight="1" x14ac:dyDescent="0.25">
      <c r="A42" s="155"/>
      <c r="B42" s="168"/>
      <c r="C42" s="168"/>
      <c r="D42" s="155"/>
      <c r="E42" s="155"/>
      <c r="F42" s="162">
        <v>673111</v>
      </c>
      <c r="G42" s="166"/>
      <c r="H42" s="177" t="s">
        <v>464</v>
      </c>
      <c r="I42" s="177"/>
      <c r="J42" s="309">
        <v>7364500</v>
      </c>
      <c r="K42" s="164">
        <v>0</v>
      </c>
      <c r="L42" s="167">
        <v>0</v>
      </c>
      <c r="M42" s="167">
        <v>0</v>
      </c>
      <c r="N42" s="167">
        <v>0</v>
      </c>
      <c r="O42" s="165">
        <v>0</v>
      </c>
    </row>
    <row r="43" spans="1:15" ht="30" hidden="1" customHeight="1" x14ac:dyDescent="0.25">
      <c r="A43" s="155"/>
      <c r="B43" s="260">
        <v>68</v>
      </c>
      <c r="C43" s="158"/>
      <c r="D43" s="154"/>
      <c r="E43" s="154"/>
      <c r="F43" s="154"/>
      <c r="G43" s="159"/>
      <c r="H43" s="175" t="s">
        <v>465</v>
      </c>
      <c r="I43" s="175"/>
      <c r="J43" s="157">
        <f>J44</f>
        <v>0</v>
      </c>
      <c r="K43" s="157">
        <f t="shared" ref="K43:O46" si="12">K44</f>
        <v>0</v>
      </c>
      <c r="L43" s="157">
        <f t="shared" si="12"/>
        <v>0</v>
      </c>
      <c r="M43" s="157">
        <f t="shared" si="12"/>
        <v>0</v>
      </c>
      <c r="N43" s="157">
        <f t="shared" si="12"/>
        <v>0</v>
      </c>
      <c r="O43" s="157">
        <f t="shared" si="12"/>
        <v>0</v>
      </c>
    </row>
    <row r="44" spans="1:15" ht="30" hidden="1" customHeight="1" x14ac:dyDescent="0.25">
      <c r="A44" s="155"/>
      <c r="B44" s="158"/>
      <c r="C44" s="158">
        <v>683</v>
      </c>
      <c r="D44" s="154"/>
      <c r="E44" s="154"/>
      <c r="F44" s="154"/>
      <c r="G44" s="159"/>
      <c r="H44" s="175" t="s">
        <v>466</v>
      </c>
      <c r="I44" s="175"/>
      <c r="J44" s="157">
        <f>J45</f>
        <v>0</v>
      </c>
      <c r="K44" s="157">
        <f t="shared" si="12"/>
        <v>0</v>
      </c>
      <c r="L44" s="157">
        <f t="shared" si="12"/>
        <v>0</v>
      </c>
      <c r="M44" s="157">
        <f t="shared" si="12"/>
        <v>0</v>
      </c>
      <c r="N44" s="157">
        <f t="shared" si="12"/>
        <v>0</v>
      </c>
      <c r="O44" s="157">
        <f t="shared" si="12"/>
        <v>0</v>
      </c>
    </row>
    <row r="45" spans="1:15" ht="30" hidden="1" customHeight="1" x14ac:dyDescent="0.25">
      <c r="A45" s="155"/>
      <c r="B45" s="168"/>
      <c r="C45" s="168"/>
      <c r="D45" s="155">
        <v>6831</v>
      </c>
      <c r="E45" s="155"/>
      <c r="F45" s="155"/>
      <c r="G45" s="156"/>
      <c r="H45" s="176" t="s">
        <v>466</v>
      </c>
      <c r="I45" s="176"/>
      <c r="J45" s="161">
        <f>J46</f>
        <v>0</v>
      </c>
      <c r="K45" s="161">
        <f t="shared" si="12"/>
        <v>0</v>
      </c>
      <c r="L45" s="161">
        <f t="shared" si="12"/>
        <v>0</v>
      </c>
      <c r="M45" s="161">
        <f t="shared" si="12"/>
        <v>0</v>
      </c>
      <c r="N45" s="161">
        <f t="shared" si="12"/>
        <v>0</v>
      </c>
      <c r="O45" s="161">
        <f t="shared" si="12"/>
        <v>0</v>
      </c>
    </row>
    <row r="46" spans="1:15" ht="30" hidden="1" customHeight="1" x14ac:dyDescent="0.25">
      <c r="A46" s="155"/>
      <c r="B46" s="168"/>
      <c r="C46" s="168"/>
      <c r="D46" s="155"/>
      <c r="E46" s="155">
        <v>68311</v>
      </c>
      <c r="F46" s="155"/>
      <c r="G46" s="156"/>
      <c r="H46" s="176" t="s">
        <v>466</v>
      </c>
      <c r="I46" s="176"/>
      <c r="J46" s="161">
        <f>J47</f>
        <v>0</v>
      </c>
      <c r="K46" s="161">
        <f t="shared" si="12"/>
        <v>0</v>
      </c>
      <c r="L46" s="161">
        <f t="shared" si="12"/>
        <v>0</v>
      </c>
      <c r="M46" s="161">
        <f t="shared" si="12"/>
        <v>0</v>
      </c>
      <c r="N46" s="161">
        <f t="shared" si="12"/>
        <v>0</v>
      </c>
      <c r="O46" s="161">
        <f t="shared" si="12"/>
        <v>0</v>
      </c>
    </row>
    <row r="47" spans="1:15" ht="30" hidden="1" customHeight="1" x14ac:dyDescent="0.25">
      <c r="A47" s="155"/>
      <c r="B47" s="168"/>
      <c r="C47" s="168"/>
      <c r="D47" s="155"/>
      <c r="E47" s="155"/>
      <c r="F47" s="184">
        <v>683110</v>
      </c>
      <c r="G47" s="185"/>
      <c r="H47" s="186" t="s">
        <v>466</v>
      </c>
      <c r="I47" s="186"/>
      <c r="J47" s="187">
        <v>0</v>
      </c>
      <c r="K47" s="187">
        <f>J47/12*9</f>
        <v>0</v>
      </c>
      <c r="L47" s="188">
        <v>0</v>
      </c>
      <c r="M47" s="188">
        <v>0</v>
      </c>
      <c r="N47" s="183">
        <v>0</v>
      </c>
      <c r="O47" s="183">
        <v>0</v>
      </c>
    </row>
    <row r="48" spans="1:15" s="147" customFormat="1" ht="30" x14ac:dyDescent="0.25">
      <c r="A48" s="260">
        <v>7</v>
      </c>
      <c r="B48" s="277"/>
      <c r="C48" s="277"/>
      <c r="D48" s="277"/>
      <c r="E48" s="277"/>
      <c r="F48" s="277"/>
      <c r="G48" s="278"/>
      <c r="H48" s="277" t="s">
        <v>5</v>
      </c>
      <c r="I48" s="277"/>
      <c r="J48" s="264">
        <f>J49</f>
        <v>0</v>
      </c>
      <c r="K48" s="264">
        <f t="shared" ref="K48:O48" si="13">K49</f>
        <v>0</v>
      </c>
      <c r="L48" s="264">
        <f t="shared" si="13"/>
        <v>0</v>
      </c>
      <c r="M48" s="264">
        <f t="shared" si="13"/>
        <v>0</v>
      </c>
      <c r="N48" s="264">
        <f t="shared" si="13"/>
        <v>0</v>
      </c>
      <c r="O48" s="264">
        <f t="shared" si="13"/>
        <v>820</v>
      </c>
    </row>
    <row r="49" spans="1:15" s="147" customFormat="1" ht="30" customHeight="1" x14ac:dyDescent="0.25">
      <c r="A49" s="260"/>
      <c r="B49" s="260">
        <v>72</v>
      </c>
      <c r="C49" s="260"/>
      <c r="D49" s="260"/>
      <c r="E49" s="260"/>
      <c r="F49" s="260"/>
      <c r="G49" s="266"/>
      <c r="H49" s="260" t="s">
        <v>467</v>
      </c>
      <c r="I49" s="260"/>
      <c r="J49" s="264">
        <f>J50+J54</f>
        <v>0</v>
      </c>
      <c r="K49" s="264">
        <f t="shared" ref="K49:O49" si="14">K50+K54</f>
        <v>0</v>
      </c>
      <c r="L49" s="264">
        <f t="shared" si="14"/>
        <v>0</v>
      </c>
      <c r="M49" s="264">
        <f t="shared" si="14"/>
        <v>0</v>
      </c>
      <c r="N49" s="264">
        <f t="shared" si="14"/>
        <v>0</v>
      </c>
      <c r="O49" s="264">
        <f t="shared" si="14"/>
        <v>820</v>
      </c>
    </row>
    <row r="50" spans="1:15" ht="21.95" hidden="1" customHeight="1" x14ac:dyDescent="0.25">
      <c r="A50" s="154"/>
      <c r="B50" s="158"/>
      <c r="C50" s="158">
        <v>721</v>
      </c>
      <c r="D50" s="154"/>
      <c r="E50" s="154"/>
      <c r="F50" s="154"/>
      <c r="G50" s="159"/>
      <c r="H50" s="171" t="s">
        <v>468</v>
      </c>
      <c r="I50" s="171"/>
      <c r="J50" s="157">
        <f>J51</f>
        <v>0</v>
      </c>
      <c r="K50" s="157">
        <f t="shared" ref="K50:O52" si="15">K51</f>
        <v>0</v>
      </c>
      <c r="L50" s="157">
        <f t="shared" si="15"/>
        <v>0</v>
      </c>
      <c r="M50" s="157">
        <f t="shared" si="15"/>
        <v>0</v>
      </c>
      <c r="N50" s="157">
        <f t="shared" si="15"/>
        <v>0</v>
      </c>
      <c r="O50" s="157">
        <f t="shared" si="15"/>
        <v>820</v>
      </c>
    </row>
    <row r="51" spans="1:15" ht="21.95" hidden="1" customHeight="1" x14ac:dyDescent="0.25">
      <c r="A51" s="155"/>
      <c r="B51" s="168"/>
      <c r="C51" s="168"/>
      <c r="D51" s="155">
        <v>7211</v>
      </c>
      <c r="E51" s="155"/>
      <c r="F51" s="155"/>
      <c r="G51" s="156"/>
      <c r="H51" s="190" t="s">
        <v>469</v>
      </c>
      <c r="I51" s="190"/>
      <c r="J51" s="161">
        <f>J52</f>
        <v>0</v>
      </c>
      <c r="K51" s="161">
        <f t="shared" si="15"/>
        <v>0</v>
      </c>
      <c r="L51" s="161">
        <f t="shared" si="15"/>
        <v>0</v>
      </c>
      <c r="M51" s="161">
        <f t="shared" si="15"/>
        <v>0</v>
      </c>
      <c r="N51" s="161">
        <f t="shared" si="15"/>
        <v>0</v>
      </c>
      <c r="O51" s="161">
        <f t="shared" si="15"/>
        <v>820</v>
      </c>
    </row>
    <row r="52" spans="1:15" ht="21.95" hidden="1" customHeight="1" x14ac:dyDescent="0.25">
      <c r="A52" s="155"/>
      <c r="B52" s="168"/>
      <c r="C52" s="168"/>
      <c r="D52" s="155"/>
      <c r="E52" s="155">
        <v>72111</v>
      </c>
      <c r="F52" s="155"/>
      <c r="G52" s="156"/>
      <c r="H52" s="190" t="s">
        <v>470</v>
      </c>
      <c r="I52" s="190"/>
      <c r="J52" s="161">
        <f>J53</f>
        <v>0</v>
      </c>
      <c r="K52" s="161">
        <f t="shared" si="15"/>
        <v>0</v>
      </c>
      <c r="L52" s="161">
        <f t="shared" si="15"/>
        <v>0</v>
      </c>
      <c r="M52" s="161">
        <f t="shared" si="15"/>
        <v>0</v>
      </c>
      <c r="N52" s="161">
        <f t="shared" si="15"/>
        <v>0</v>
      </c>
      <c r="O52" s="161">
        <f t="shared" si="15"/>
        <v>820</v>
      </c>
    </row>
    <row r="53" spans="1:15" ht="30" hidden="1" customHeight="1" x14ac:dyDescent="0.25">
      <c r="A53" s="155"/>
      <c r="B53" s="168"/>
      <c r="C53" s="168"/>
      <c r="D53" s="155"/>
      <c r="E53" s="155"/>
      <c r="F53" s="162">
        <v>721110</v>
      </c>
      <c r="G53" s="166"/>
      <c r="H53" s="191" t="s">
        <v>470</v>
      </c>
      <c r="I53" s="191"/>
      <c r="J53" s="164">
        <v>0</v>
      </c>
      <c r="K53" s="164">
        <v>0</v>
      </c>
      <c r="L53" s="167">
        <v>0</v>
      </c>
      <c r="M53" s="167">
        <v>0</v>
      </c>
      <c r="N53" s="165">
        <v>0</v>
      </c>
      <c r="O53" s="311">
        <v>820</v>
      </c>
    </row>
    <row r="54" spans="1:15" ht="30" hidden="1" customHeight="1" x14ac:dyDescent="0.25">
      <c r="A54" s="154"/>
      <c r="B54" s="158"/>
      <c r="C54" s="158">
        <v>723</v>
      </c>
      <c r="D54" s="155"/>
      <c r="E54" s="155"/>
      <c r="F54" s="155"/>
      <c r="G54" s="159"/>
      <c r="H54" s="192" t="s">
        <v>471</v>
      </c>
      <c r="I54" s="192"/>
      <c r="J54" s="157">
        <f>J55</f>
        <v>0</v>
      </c>
      <c r="K54" s="157">
        <f t="shared" ref="K54:O56" si="16">K55</f>
        <v>0</v>
      </c>
      <c r="L54" s="157">
        <f t="shared" si="16"/>
        <v>0</v>
      </c>
      <c r="M54" s="157">
        <f t="shared" si="16"/>
        <v>0</v>
      </c>
      <c r="N54" s="157">
        <f t="shared" si="16"/>
        <v>0</v>
      </c>
      <c r="O54" s="157">
        <f t="shared" si="16"/>
        <v>0</v>
      </c>
    </row>
    <row r="55" spans="1:15" ht="30" hidden="1" customHeight="1" x14ac:dyDescent="0.25">
      <c r="A55" s="155"/>
      <c r="B55" s="168"/>
      <c r="C55" s="168"/>
      <c r="D55" s="155">
        <v>7231</v>
      </c>
      <c r="E55" s="155"/>
      <c r="F55" s="155"/>
      <c r="G55" s="156"/>
      <c r="H55" s="193" t="s">
        <v>73</v>
      </c>
      <c r="I55" s="193"/>
      <c r="J55" s="161">
        <f>J56</f>
        <v>0</v>
      </c>
      <c r="K55" s="161">
        <f t="shared" si="16"/>
        <v>0</v>
      </c>
      <c r="L55" s="161">
        <f t="shared" si="16"/>
        <v>0</v>
      </c>
      <c r="M55" s="161">
        <f t="shared" si="16"/>
        <v>0</v>
      </c>
      <c r="N55" s="161">
        <f t="shared" si="16"/>
        <v>0</v>
      </c>
      <c r="O55" s="161">
        <f t="shared" si="16"/>
        <v>0</v>
      </c>
    </row>
    <row r="56" spans="1:15" ht="30" hidden="1" customHeight="1" x14ac:dyDescent="0.25">
      <c r="A56" s="155"/>
      <c r="B56" s="168"/>
      <c r="C56" s="168"/>
      <c r="D56" s="155"/>
      <c r="E56" s="155">
        <v>72311</v>
      </c>
      <c r="F56" s="155"/>
      <c r="G56" s="156"/>
      <c r="H56" s="193" t="s">
        <v>345</v>
      </c>
      <c r="I56" s="193"/>
      <c r="J56" s="161">
        <f>J57</f>
        <v>0</v>
      </c>
      <c r="K56" s="161">
        <f t="shared" si="16"/>
        <v>0</v>
      </c>
      <c r="L56" s="161">
        <f t="shared" si="16"/>
        <v>0</v>
      </c>
      <c r="M56" s="161">
        <f t="shared" si="16"/>
        <v>0</v>
      </c>
      <c r="N56" s="161">
        <f t="shared" si="16"/>
        <v>0</v>
      </c>
      <c r="O56" s="161">
        <f t="shared" si="16"/>
        <v>0</v>
      </c>
    </row>
    <row r="57" spans="1:15" ht="30" hidden="1" customHeight="1" x14ac:dyDescent="0.25">
      <c r="A57" s="154"/>
      <c r="B57" s="158"/>
      <c r="C57" s="158"/>
      <c r="D57" s="155"/>
      <c r="E57" s="155"/>
      <c r="F57" s="178">
        <v>723110</v>
      </c>
      <c r="G57" s="179"/>
      <c r="H57" s="194" t="s">
        <v>345</v>
      </c>
      <c r="I57" s="194"/>
      <c r="J57" s="181">
        <v>0</v>
      </c>
      <c r="K57" s="181">
        <f>J57/12*6</f>
        <v>0</v>
      </c>
      <c r="L57" s="182">
        <v>0</v>
      </c>
      <c r="M57" s="182">
        <v>0</v>
      </c>
      <c r="N57" s="183">
        <v>0</v>
      </c>
      <c r="O57" s="183">
        <v>0</v>
      </c>
    </row>
    <row r="58" spans="1:15" ht="30" hidden="1" customHeight="1" x14ac:dyDescent="0.25">
      <c r="A58" s="260">
        <v>9</v>
      </c>
      <c r="B58" s="158"/>
      <c r="C58" s="158"/>
      <c r="D58" s="155"/>
      <c r="E58" s="155"/>
      <c r="F58" s="155"/>
      <c r="G58" s="156"/>
      <c r="H58" s="189" t="s">
        <v>472</v>
      </c>
      <c r="I58" s="189"/>
      <c r="J58" s="157">
        <f>J59</f>
        <v>0</v>
      </c>
      <c r="K58" s="157">
        <f t="shared" ref="K58:O62" si="17">K59</f>
        <v>0</v>
      </c>
      <c r="L58" s="157">
        <f t="shared" si="17"/>
        <v>0</v>
      </c>
      <c r="M58" s="157">
        <f t="shared" si="17"/>
        <v>0</v>
      </c>
      <c r="N58" s="157">
        <f t="shared" si="17"/>
        <v>0</v>
      </c>
      <c r="O58" s="157">
        <f t="shared" si="17"/>
        <v>0</v>
      </c>
    </row>
    <row r="59" spans="1:15" ht="30" hidden="1" customHeight="1" x14ac:dyDescent="0.25">
      <c r="A59" s="154"/>
      <c r="B59" s="260">
        <v>92</v>
      </c>
      <c r="C59" s="158"/>
      <c r="D59" s="155"/>
      <c r="E59" s="155"/>
      <c r="F59" s="155"/>
      <c r="G59" s="156"/>
      <c r="H59" s="189" t="s">
        <v>473</v>
      </c>
      <c r="I59" s="189"/>
      <c r="J59" s="157">
        <f>J60</f>
        <v>0</v>
      </c>
      <c r="K59" s="157">
        <f t="shared" si="17"/>
        <v>0</v>
      </c>
      <c r="L59" s="157">
        <f t="shared" si="17"/>
        <v>0</v>
      </c>
      <c r="M59" s="157">
        <f t="shared" si="17"/>
        <v>0</v>
      </c>
      <c r="N59" s="157">
        <f t="shared" si="17"/>
        <v>0</v>
      </c>
      <c r="O59" s="157">
        <f t="shared" si="17"/>
        <v>0</v>
      </c>
    </row>
    <row r="60" spans="1:15" ht="30" hidden="1" customHeight="1" x14ac:dyDescent="0.25">
      <c r="A60" s="154"/>
      <c r="B60" s="158"/>
      <c r="C60" s="158">
        <v>922</v>
      </c>
      <c r="D60" s="155"/>
      <c r="E60" s="155"/>
      <c r="F60" s="155"/>
      <c r="G60" s="156"/>
      <c r="H60" s="192" t="s">
        <v>474</v>
      </c>
      <c r="I60" s="192"/>
      <c r="J60" s="157">
        <f>J61</f>
        <v>0</v>
      </c>
      <c r="K60" s="157">
        <f t="shared" si="17"/>
        <v>0</v>
      </c>
      <c r="L60" s="157">
        <f t="shared" si="17"/>
        <v>0</v>
      </c>
      <c r="M60" s="157">
        <f t="shared" si="17"/>
        <v>0</v>
      </c>
      <c r="N60" s="157">
        <f t="shared" si="17"/>
        <v>0</v>
      </c>
      <c r="O60" s="157">
        <f t="shared" si="17"/>
        <v>0</v>
      </c>
    </row>
    <row r="61" spans="1:15" ht="30" hidden="1" customHeight="1" x14ac:dyDescent="0.25">
      <c r="A61" s="154"/>
      <c r="B61" s="158"/>
      <c r="C61" s="158"/>
      <c r="D61" s="155">
        <v>9221</v>
      </c>
      <c r="E61" s="155"/>
      <c r="F61" s="155"/>
      <c r="G61" s="156"/>
      <c r="H61" s="193" t="s">
        <v>475</v>
      </c>
      <c r="I61" s="193"/>
      <c r="J61" s="161">
        <f>J62</f>
        <v>0</v>
      </c>
      <c r="K61" s="161">
        <f t="shared" si="17"/>
        <v>0</v>
      </c>
      <c r="L61" s="161">
        <f t="shared" si="17"/>
        <v>0</v>
      </c>
      <c r="M61" s="161">
        <f t="shared" si="17"/>
        <v>0</v>
      </c>
      <c r="N61" s="161">
        <f t="shared" si="17"/>
        <v>0</v>
      </c>
      <c r="O61" s="161">
        <f t="shared" si="17"/>
        <v>0</v>
      </c>
    </row>
    <row r="62" spans="1:15" hidden="1" x14ac:dyDescent="0.25">
      <c r="A62" s="154"/>
      <c r="B62" s="158"/>
      <c r="C62" s="158"/>
      <c r="D62" s="155"/>
      <c r="E62" s="155">
        <v>92211</v>
      </c>
      <c r="F62" s="155"/>
      <c r="G62" s="156"/>
      <c r="H62" s="193" t="s">
        <v>476</v>
      </c>
      <c r="I62" s="193"/>
      <c r="J62" s="161">
        <f>J63</f>
        <v>0</v>
      </c>
      <c r="K62" s="161">
        <f t="shared" si="17"/>
        <v>0</v>
      </c>
      <c r="L62" s="161">
        <f t="shared" si="17"/>
        <v>0</v>
      </c>
      <c r="M62" s="161">
        <f t="shared" si="17"/>
        <v>0</v>
      </c>
      <c r="N62" s="161">
        <v>0</v>
      </c>
      <c r="O62" s="161">
        <f t="shared" si="17"/>
        <v>0</v>
      </c>
    </row>
    <row r="63" spans="1:15" hidden="1" x14ac:dyDescent="0.25">
      <c r="A63" s="154"/>
      <c r="B63" s="158"/>
      <c r="C63" s="158"/>
      <c r="D63" s="155"/>
      <c r="E63" s="155"/>
      <c r="F63" s="162">
        <v>922110</v>
      </c>
      <c r="G63" s="166"/>
      <c r="H63" s="195" t="s">
        <v>476</v>
      </c>
      <c r="I63" s="195"/>
      <c r="J63" s="164">
        <v>0</v>
      </c>
      <c r="K63" s="164">
        <v>0</v>
      </c>
      <c r="L63" s="167">
        <v>0</v>
      </c>
      <c r="M63" s="167">
        <v>0</v>
      </c>
      <c r="N63" s="165">
        <v>0</v>
      </c>
      <c r="O63" s="165">
        <v>0</v>
      </c>
    </row>
    <row r="64" spans="1:15" s="147" customFormat="1" ht="30" customHeight="1" x14ac:dyDescent="0.25">
      <c r="A64" s="424" t="s">
        <v>477</v>
      </c>
      <c r="B64" s="425"/>
      <c r="C64" s="425"/>
      <c r="D64" s="425"/>
      <c r="E64" s="425"/>
      <c r="F64" s="425"/>
      <c r="G64" s="425"/>
      <c r="H64" s="426"/>
      <c r="I64" s="280">
        <f>I48+I7</f>
        <v>300000</v>
      </c>
      <c r="J64" s="280">
        <f>J39</f>
        <v>7364500</v>
      </c>
      <c r="K64" s="280">
        <f>K48+K7</f>
        <v>322700</v>
      </c>
      <c r="L64" s="280">
        <f>L48+L7</f>
        <v>0</v>
      </c>
      <c r="M64" s="280">
        <f>M48+M7</f>
        <v>1030</v>
      </c>
      <c r="N64" s="280">
        <f>N48+N7+N58</f>
        <v>6180000</v>
      </c>
      <c r="O64" s="280">
        <f>O48+O7</f>
        <v>820</v>
      </c>
    </row>
    <row r="65" spans="1:18" s="147" customFormat="1" ht="30" customHeight="1" x14ac:dyDescent="0.25">
      <c r="A65" s="424" t="s">
        <v>488</v>
      </c>
      <c r="B65" s="425"/>
      <c r="C65" s="425"/>
      <c r="D65" s="425"/>
      <c r="E65" s="425"/>
      <c r="F65" s="425"/>
      <c r="G65" s="425"/>
      <c r="H65" s="426"/>
      <c r="I65" s="427">
        <f>J64+K64+L64+M64+N64+O64+I64</f>
        <v>14169050</v>
      </c>
      <c r="J65" s="428"/>
      <c r="K65" s="428"/>
      <c r="L65" s="428"/>
      <c r="M65" s="428"/>
      <c r="N65" s="428"/>
      <c r="O65" s="429"/>
      <c r="R65" s="244"/>
    </row>
    <row r="66" spans="1:18" ht="30" hidden="1" customHeight="1" x14ac:dyDescent="0.25">
      <c r="A66" s="199"/>
      <c r="B66" s="199"/>
      <c r="C66" s="199"/>
      <c r="D66" s="199"/>
      <c r="E66" s="199"/>
      <c r="F66" s="199"/>
      <c r="G66" s="199"/>
      <c r="H66" s="199"/>
      <c r="I66" s="199"/>
      <c r="J66" s="200"/>
      <c r="K66" s="201"/>
      <c r="L66" s="201"/>
      <c r="M66" s="201"/>
      <c r="N66" s="201"/>
      <c r="O66" s="201"/>
    </row>
    <row r="67" spans="1:18" x14ac:dyDescent="0.25">
      <c r="N67" s="238"/>
      <c r="O67" s="238"/>
    </row>
    <row r="70" spans="1:18" ht="15" customHeight="1" x14ac:dyDescent="0.25">
      <c r="A70" s="422" t="s">
        <v>500</v>
      </c>
      <c r="B70" s="422"/>
      <c r="C70" s="422"/>
      <c r="D70" s="422"/>
      <c r="E70" s="422"/>
      <c r="F70" s="422"/>
      <c r="G70" s="422"/>
      <c r="H70" s="422"/>
      <c r="I70" s="423"/>
      <c r="J70" s="423"/>
      <c r="K70" s="423"/>
      <c r="L70" s="423"/>
      <c r="M70" s="423"/>
      <c r="N70" s="423"/>
    </row>
    <row r="71" spans="1:18" s="147" customFormat="1" ht="120" x14ac:dyDescent="0.25">
      <c r="A71" s="281" t="s">
        <v>78</v>
      </c>
      <c r="B71" s="281" t="s">
        <v>79</v>
      </c>
      <c r="C71" s="281" t="s">
        <v>435</v>
      </c>
      <c r="D71" s="281" t="s">
        <v>80</v>
      </c>
      <c r="E71" s="281" t="s">
        <v>81</v>
      </c>
      <c r="F71" s="281"/>
      <c r="G71" s="282" t="s">
        <v>82</v>
      </c>
      <c r="H71" s="283" t="s">
        <v>436</v>
      </c>
      <c r="I71" s="284" t="s">
        <v>491</v>
      </c>
      <c r="J71" s="284" t="s">
        <v>421</v>
      </c>
      <c r="K71" s="285" t="s">
        <v>437</v>
      </c>
      <c r="L71" s="285" t="s">
        <v>438</v>
      </c>
      <c r="M71" s="285" t="s">
        <v>422</v>
      </c>
      <c r="N71" s="285" t="s">
        <v>423</v>
      </c>
      <c r="O71" s="285" t="s">
        <v>424</v>
      </c>
    </row>
    <row r="72" spans="1:18" ht="15" customHeight="1" x14ac:dyDescent="0.25">
      <c r="A72" s="202">
        <v>1</v>
      </c>
      <c r="B72" s="202">
        <v>2</v>
      </c>
      <c r="C72" s="202">
        <v>3</v>
      </c>
      <c r="D72" s="202">
        <v>4</v>
      </c>
      <c r="E72" s="202">
        <v>5</v>
      </c>
      <c r="F72" s="202">
        <v>6</v>
      </c>
      <c r="G72" s="203" t="s">
        <v>434</v>
      </c>
      <c r="H72" s="204">
        <v>3</v>
      </c>
      <c r="I72" s="204">
        <v>4</v>
      </c>
      <c r="J72" s="205">
        <v>5</v>
      </c>
      <c r="K72" s="205">
        <v>6</v>
      </c>
      <c r="L72" s="205">
        <v>7</v>
      </c>
      <c r="M72" s="205">
        <v>8</v>
      </c>
      <c r="N72" s="205">
        <v>9</v>
      </c>
      <c r="O72" s="206">
        <v>10</v>
      </c>
    </row>
    <row r="73" spans="1:18" s="147" customFormat="1" ht="21.95" customHeight="1" x14ac:dyDescent="0.25">
      <c r="A73" s="286">
        <v>6</v>
      </c>
      <c r="B73" s="287"/>
      <c r="C73" s="287"/>
      <c r="D73" s="287"/>
      <c r="E73" s="287"/>
      <c r="F73" s="287"/>
      <c r="G73" s="288"/>
      <c r="H73" s="289" t="s">
        <v>4</v>
      </c>
      <c r="I73" s="264">
        <f t="shared" ref="I73:O73" si="18">I74+I90+I95+I100+I109</f>
        <v>300000</v>
      </c>
      <c r="J73" s="264">
        <f t="shared" si="18"/>
        <v>7585440</v>
      </c>
      <c r="K73" s="264">
        <f t="shared" si="18"/>
        <v>325480</v>
      </c>
      <c r="L73" s="264">
        <f t="shared" si="18"/>
        <v>0</v>
      </c>
      <c r="M73" s="264">
        <f t="shared" si="18"/>
        <v>1060</v>
      </c>
      <c r="N73" s="264">
        <f t="shared" si="18"/>
        <v>6365400</v>
      </c>
      <c r="O73" s="264">
        <f t="shared" si="18"/>
        <v>0</v>
      </c>
    </row>
    <row r="74" spans="1:18" s="147" customFormat="1" ht="30" customHeight="1" x14ac:dyDescent="0.25">
      <c r="A74" s="287"/>
      <c r="B74" s="290">
        <v>63</v>
      </c>
      <c r="C74" s="290"/>
      <c r="D74" s="287"/>
      <c r="E74" s="287"/>
      <c r="F74" s="287"/>
      <c r="G74" s="291"/>
      <c r="H74" s="286" t="s">
        <v>439</v>
      </c>
      <c r="I74" s="260"/>
      <c r="J74" s="264">
        <f>J75+J79+J83</f>
        <v>0</v>
      </c>
      <c r="K74" s="264">
        <f>K82+K86</f>
        <v>325480</v>
      </c>
      <c r="L74" s="264">
        <f t="shared" ref="L74:O74" si="19">L75+L79+L83</f>
        <v>0</v>
      </c>
      <c r="M74" s="264">
        <f t="shared" si="19"/>
        <v>0</v>
      </c>
      <c r="N74" s="264">
        <f t="shared" si="19"/>
        <v>0</v>
      </c>
      <c r="O74" s="264">
        <f t="shared" si="19"/>
        <v>0</v>
      </c>
    </row>
    <row r="75" spans="1:18" ht="21.95" hidden="1" customHeight="1" x14ac:dyDescent="0.25">
      <c r="A75" s="208"/>
      <c r="B75" s="210"/>
      <c r="C75" s="210">
        <v>633</v>
      </c>
      <c r="D75" s="208"/>
      <c r="E75" s="208"/>
      <c r="F75" s="208"/>
      <c r="G75" s="211"/>
      <c r="H75" s="207" t="s">
        <v>440</v>
      </c>
      <c r="I75" s="154"/>
      <c r="J75" s="157"/>
      <c r="K75" s="157">
        <f t="shared" ref="K75:O77" si="20">K76</f>
        <v>0</v>
      </c>
      <c r="L75" s="157">
        <f t="shared" si="20"/>
        <v>0</v>
      </c>
      <c r="M75" s="157">
        <f t="shared" si="20"/>
        <v>0</v>
      </c>
      <c r="N75" s="157">
        <f t="shared" si="20"/>
        <v>0</v>
      </c>
      <c r="O75" s="157">
        <f t="shared" si="20"/>
        <v>0</v>
      </c>
    </row>
    <row r="76" spans="1:18" ht="21.95" hidden="1" customHeight="1" x14ac:dyDescent="0.25">
      <c r="A76" s="208"/>
      <c r="B76" s="210"/>
      <c r="C76" s="210"/>
      <c r="D76" s="208">
        <v>6331</v>
      </c>
      <c r="E76" s="208"/>
      <c r="F76" s="208"/>
      <c r="G76" s="211"/>
      <c r="H76" s="207" t="s">
        <v>441</v>
      </c>
      <c r="I76" s="154"/>
      <c r="J76" s="161">
        <f>J77</f>
        <v>0</v>
      </c>
      <c r="K76" s="161">
        <f t="shared" si="20"/>
        <v>0</v>
      </c>
      <c r="L76" s="161">
        <f t="shared" si="20"/>
        <v>0</v>
      </c>
      <c r="M76" s="161">
        <f t="shared" si="20"/>
        <v>0</v>
      </c>
      <c r="N76" s="161">
        <f t="shared" si="20"/>
        <v>0</v>
      </c>
      <c r="O76" s="161">
        <f t="shared" si="20"/>
        <v>0</v>
      </c>
    </row>
    <row r="77" spans="1:18" ht="21.95" hidden="1" customHeight="1" x14ac:dyDescent="0.25">
      <c r="A77" s="208"/>
      <c r="B77" s="210"/>
      <c r="C77" s="210"/>
      <c r="D77" s="208"/>
      <c r="E77" s="208">
        <v>63311</v>
      </c>
      <c r="F77" s="208"/>
      <c r="G77" s="211"/>
      <c r="H77" s="208" t="s">
        <v>442</v>
      </c>
      <c r="I77" s="155"/>
      <c r="J77" s="161">
        <f>J78</f>
        <v>0</v>
      </c>
      <c r="K77" s="161">
        <f t="shared" si="20"/>
        <v>0</v>
      </c>
      <c r="L77" s="161">
        <f t="shared" si="20"/>
        <v>0</v>
      </c>
      <c r="M77" s="161">
        <f t="shared" si="20"/>
        <v>0</v>
      </c>
      <c r="N77" s="161">
        <f t="shared" si="20"/>
        <v>0</v>
      </c>
      <c r="O77" s="161">
        <f t="shared" si="20"/>
        <v>0</v>
      </c>
    </row>
    <row r="78" spans="1:18" ht="21.95" hidden="1" customHeight="1" x14ac:dyDescent="0.25">
      <c r="A78" s="208"/>
      <c r="B78" s="210"/>
      <c r="C78" s="210"/>
      <c r="D78" s="208"/>
      <c r="E78" s="208"/>
      <c r="F78" s="212">
        <v>633110</v>
      </c>
      <c r="G78" s="213"/>
      <c r="H78" s="212" t="s">
        <v>442</v>
      </c>
      <c r="I78" s="162"/>
      <c r="J78" s="164">
        <v>0</v>
      </c>
      <c r="K78" s="164">
        <v>0</v>
      </c>
      <c r="L78" s="164">
        <v>0</v>
      </c>
      <c r="M78" s="164">
        <v>0</v>
      </c>
      <c r="N78" s="165">
        <v>0</v>
      </c>
      <c r="O78" s="165">
        <v>0</v>
      </c>
    </row>
    <row r="79" spans="1:18" ht="21.95" hidden="1" customHeight="1" x14ac:dyDescent="0.25">
      <c r="A79" s="208"/>
      <c r="B79" s="210"/>
      <c r="C79" s="210">
        <v>634</v>
      </c>
      <c r="D79" s="208"/>
      <c r="E79" s="208"/>
      <c r="F79" s="208"/>
      <c r="G79" s="211"/>
      <c r="H79" s="207" t="s">
        <v>443</v>
      </c>
      <c r="I79" s="154"/>
      <c r="J79" s="157">
        <f>J80</f>
        <v>0</v>
      </c>
      <c r="K79" s="157"/>
      <c r="L79" s="157">
        <f t="shared" ref="K79:O81" si="21">L80</f>
        <v>0</v>
      </c>
      <c r="M79" s="157">
        <f t="shared" si="21"/>
        <v>0</v>
      </c>
      <c r="N79" s="157">
        <f t="shared" si="21"/>
        <v>0</v>
      </c>
      <c r="O79" s="157">
        <f t="shared" si="21"/>
        <v>0</v>
      </c>
    </row>
    <row r="80" spans="1:18" ht="21.95" hidden="1" customHeight="1" x14ac:dyDescent="0.25">
      <c r="A80" s="208"/>
      <c r="B80" s="210"/>
      <c r="C80" s="210"/>
      <c r="D80" s="208">
        <v>6341</v>
      </c>
      <c r="E80" s="208"/>
      <c r="F80" s="208"/>
      <c r="G80" s="209"/>
      <c r="H80" s="208" t="s">
        <v>444</v>
      </c>
      <c r="I80" s="155"/>
      <c r="J80" s="161">
        <f>J81</f>
        <v>0</v>
      </c>
      <c r="K80" s="161">
        <f t="shared" si="21"/>
        <v>95480</v>
      </c>
      <c r="L80" s="161">
        <f t="shared" si="21"/>
        <v>0</v>
      </c>
      <c r="M80" s="161">
        <f t="shared" si="21"/>
        <v>0</v>
      </c>
      <c r="N80" s="161">
        <f t="shared" si="21"/>
        <v>0</v>
      </c>
      <c r="O80" s="161">
        <f t="shared" si="21"/>
        <v>0</v>
      </c>
    </row>
    <row r="81" spans="1:15" ht="21.95" hidden="1" customHeight="1" x14ac:dyDescent="0.25">
      <c r="A81" s="208"/>
      <c r="B81" s="210"/>
      <c r="C81" s="210"/>
      <c r="D81" s="208"/>
      <c r="E81" s="208">
        <v>63414</v>
      </c>
      <c r="F81" s="208"/>
      <c r="G81" s="209"/>
      <c r="H81" s="208" t="s">
        <v>445</v>
      </c>
      <c r="I81" s="155"/>
      <c r="J81" s="161">
        <v>0</v>
      </c>
      <c r="K81" s="161">
        <f>K82</f>
        <v>95480</v>
      </c>
      <c r="L81" s="161">
        <f t="shared" si="21"/>
        <v>0</v>
      </c>
      <c r="M81" s="161">
        <f t="shared" si="21"/>
        <v>0</v>
      </c>
      <c r="N81" s="161">
        <f t="shared" si="21"/>
        <v>0</v>
      </c>
      <c r="O81" s="161">
        <f t="shared" si="21"/>
        <v>0</v>
      </c>
    </row>
    <row r="82" spans="1:15" ht="30" hidden="1" customHeight="1" x14ac:dyDescent="0.25">
      <c r="A82" s="208"/>
      <c r="B82" s="210"/>
      <c r="C82" s="210"/>
      <c r="D82" s="208"/>
      <c r="E82" s="208"/>
      <c r="F82" s="212">
        <v>634140</v>
      </c>
      <c r="G82" s="214"/>
      <c r="H82" s="212" t="s">
        <v>445</v>
      </c>
      <c r="I82" s="162"/>
      <c r="J82" s="164">
        <v>0</v>
      </c>
      <c r="K82" s="298">
        <v>95480</v>
      </c>
      <c r="L82" s="164">
        <v>0</v>
      </c>
      <c r="M82" s="164">
        <v>0</v>
      </c>
      <c r="N82" s="164">
        <v>0</v>
      </c>
      <c r="O82" s="165">
        <v>0</v>
      </c>
    </row>
    <row r="83" spans="1:15" ht="30" hidden="1" customHeight="1" x14ac:dyDescent="0.25">
      <c r="A83" s="208"/>
      <c r="B83" s="210"/>
      <c r="C83" s="210">
        <v>636</v>
      </c>
      <c r="D83" s="208"/>
      <c r="E83" s="208"/>
      <c r="F83" s="208"/>
      <c r="G83" s="211"/>
      <c r="H83" s="207" t="s">
        <v>446</v>
      </c>
      <c r="I83" s="154"/>
      <c r="J83" s="157">
        <f>J84+J87</f>
        <v>0</v>
      </c>
      <c r="K83" s="157">
        <f>K84</f>
        <v>230000</v>
      </c>
      <c r="L83" s="157">
        <f t="shared" ref="L83:O83" si="22">L84+L87</f>
        <v>0</v>
      </c>
      <c r="M83" s="157">
        <f t="shared" si="22"/>
        <v>0</v>
      </c>
      <c r="N83" s="157">
        <f t="shared" si="22"/>
        <v>0</v>
      </c>
      <c r="O83" s="157">
        <f t="shared" si="22"/>
        <v>0</v>
      </c>
    </row>
    <row r="84" spans="1:15" ht="30" hidden="1" customHeight="1" x14ac:dyDescent="0.25">
      <c r="A84" s="208"/>
      <c r="B84" s="210"/>
      <c r="C84" s="210"/>
      <c r="D84" s="208">
        <v>6361</v>
      </c>
      <c r="E84" s="208"/>
      <c r="F84" s="208"/>
      <c r="G84" s="209"/>
      <c r="H84" s="208" t="s">
        <v>447</v>
      </c>
      <c r="I84" s="155"/>
      <c r="J84" s="161">
        <f>J85</f>
        <v>0</v>
      </c>
      <c r="K84" s="161">
        <f t="shared" ref="K84:O85" si="23">K85</f>
        <v>230000</v>
      </c>
      <c r="L84" s="161">
        <f t="shared" si="23"/>
        <v>0</v>
      </c>
      <c r="M84" s="161">
        <f t="shared" si="23"/>
        <v>0</v>
      </c>
      <c r="N84" s="161">
        <f t="shared" si="23"/>
        <v>0</v>
      </c>
      <c r="O84" s="161">
        <f t="shared" si="23"/>
        <v>0</v>
      </c>
    </row>
    <row r="85" spans="1:15" ht="30" hidden="1" customHeight="1" x14ac:dyDescent="0.25">
      <c r="A85" s="208"/>
      <c r="B85" s="210"/>
      <c r="C85" s="210"/>
      <c r="D85" s="208"/>
      <c r="E85" s="208">
        <v>63612</v>
      </c>
      <c r="F85" s="208"/>
      <c r="G85" s="209"/>
      <c r="H85" s="208" t="s">
        <v>448</v>
      </c>
      <c r="I85" s="155"/>
      <c r="J85" s="161">
        <f>J86</f>
        <v>0</v>
      </c>
      <c r="K85" s="161">
        <f t="shared" si="23"/>
        <v>230000</v>
      </c>
      <c r="L85" s="161">
        <f t="shared" si="23"/>
        <v>0</v>
      </c>
      <c r="M85" s="161">
        <f t="shared" si="23"/>
        <v>0</v>
      </c>
      <c r="N85" s="161">
        <f t="shared" si="23"/>
        <v>0</v>
      </c>
      <c r="O85" s="161">
        <f t="shared" si="23"/>
        <v>0</v>
      </c>
    </row>
    <row r="86" spans="1:15" ht="30" hidden="1" customHeight="1" x14ac:dyDescent="0.25">
      <c r="A86" s="208"/>
      <c r="B86" s="210"/>
      <c r="C86" s="210"/>
      <c r="D86" s="208"/>
      <c r="E86" s="208"/>
      <c r="F86" s="212">
        <v>636120</v>
      </c>
      <c r="G86" s="214"/>
      <c r="H86" s="212" t="s">
        <v>448</v>
      </c>
      <c r="I86" s="162"/>
      <c r="J86" s="164">
        <v>0</v>
      </c>
      <c r="K86" s="298">
        <v>230000</v>
      </c>
      <c r="L86" s="167">
        <v>0</v>
      </c>
      <c r="M86" s="167">
        <v>0</v>
      </c>
      <c r="N86" s="165">
        <v>0</v>
      </c>
      <c r="O86" s="165">
        <v>0</v>
      </c>
    </row>
    <row r="87" spans="1:15" ht="30" hidden="1" customHeight="1" x14ac:dyDescent="0.25">
      <c r="A87" s="208"/>
      <c r="B87" s="215"/>
      <c r="C87" s="215"/>
      <c r="D87" s="208">
        <v>6362</v>
      </c>
      <c r="E87" s="208"/>
      <c r="F87" s="208"/>
      <c r="G87" s="209"/>
      <c r="H87" s="208" t="s">
        <v>449</v>
      </c>
      <c r="I87" s="155"/>
      <c r="J87" s="161">
        <f>J88</f>
        <v>0</v>
      </c>
      <c r="K87" s="161">
        <f t="shared" ref="K87:O88" si="24">K88</f>
        <v>0</v>
      </c>
      <c r="L87" s="161">
        <f t="shared" si="24"/>
        <v>0</v>
      </c>
      <c r="M87" s="161">
        <f t="shared" si="24"/>
        <v>0</v>
      </c>
      <c r="N87" s="161">
        <f t="shared" si="24"/>
        <v>0</v>
      </c>
      <c r="O87" s="161">
        <f t="shared" si="24"/>
        <v>0</v>
      </c>
    </row>
    <row r="88" spans="1:15" ht="30" hidden="1" customHeight="1" x14ac:dyDescent="0.25">
      <c r="A88" s="208"/>
      <c r="B88" s="215"/>
      <c r="C88" s="215"/>
      <c r="D88" s="208"/>
      <c r="E88" s="208">
        <v>63622</v>
      </c>
      <c r="F88" s="208"/>
      <c r="G88" s="209"/>
      <c r="H88" s="208" t="s">
        <v>450</v>
      </c>
      <c r="I88" s="155"/>
      <c r="J88" s="161">
        <f>J89</f>
        <v>0</v>
      </c>
      <c r="K88" s="161">
        <f t="shared" si="24"/>
        <v>0</v>
      </c>
      <c r="L88" s="161">
        <f t="shared" si="24"/>
        <v>0</v>
      </c>
      <c r="M88" s="161">
        <f t="shared" si="24"/>
        <v>0</v>
      </c>
      <c r="N88" s="161">
        <f t="shared" si="24"/>
        <v>0</v>
      </c>
      <c r="O88" s="161">
        <f t="shared" si="24"/>
        <v>0</v>
      </c>
    </row>
    <row r="89" spans="1:15" ht="30" hidden="1" customHeight="1" x14ac:dyDescent="0.25">
      <c r="A89" s="208"/>
      <c r="B89" s="215"/>
      <c r="C89" s="215"/>
      <c r="D89" s="208"/>
      <c r="E89" s="208"/>
      <c r="F89" s="212">
        <v>636220</v>
      </c>
      <c r="G89" s="214"/>
      <c r="H89" s="212" t="s">
        <v>450</v>
      </c>
      <c r="I89" s="162"/>
      <c r="J89" s="164">
        <v>0</v>
      </c>
      <c r="K89" s="164">
        <v>0</v>
      </c>
      <c r="L89" s="167">
        <v>0</v>
      </c>
      <c r="M89" s="167">
        <v>0</v>
      </c>
      <c r="N89" s="165">
        <v>0</v>
      </c>
      <c r="O89" s="165">
        <v>0</v>
      </c>
    </row>
    <row r="90" spans="1:15" s="147" customFormat="1" ht="21.95" customHeight="1" x14ac:dyDescent="0.25">
      <c r="A90" s="286"/>
      <c r="B90" s="286">
        <v>64</v>
      </c>
      <c r="C90" s="286"/>
      <c r="D90" s="286"/>
      <c r="E90" s="286"/>
      <c r="F90" s="286"/>
      <c r="G90" s="291"/>
      <c r="H90" s="292" t="s">
        <v>451</v>
      </c>
      <c r="I90" s="269"/>
      <c r="J90" s="264">
        <f>J91</f>
        <v>0</v>
      </c>
      <c r="K90" s="264">
        <f t="shared" ref="K90:O93" si="25">K91</f>
        <v>0</v>
      </c>
      <c r="L90" s="264">
        <f t="shared" si="25"/>
        <v>0</v>
      </c>
      <c r="M90" s="264">
        <f t="shared" si="25"/>
        <v>1060</v>
      </c>
      <c r="N90" s="264">
        <f t="shared" si="25"/>
        <v>0</v>
      </c>
      <c r="O90" s="264">
        <f t="shared" si="25"/>
        <v>0</v>
      </c>
    </row>
    <row r="91" spans="1:15" ht="21.95" hidden="1" customHeight="1" x14ac:dyDescent="0.25">
      <c r="A91" s="207"/>
      <c r="B91" s="207"/>
      <c r="C91" s="207">
        <v>641</v>
      </c>
      <c r="D91" s="207"/>
      <c r="E91" s="216"/>
      <c r="F91" s="216"/>
      <c r="G91" s="217"/>
      <c r="H91" s="218" t="s">
        <v>452</v>
      </c>
      <c r="I91" s="171"/>
      <c r="J91" s="157">
        <f>J92</f>
        <v>0</v>
      </c>
      <c r="K91" s="157">
        <f t="shared" si="25"/>
        <v>0</v>
      </c>
      <c r="L91" s="157">
        <f t="shared" si="25"/>
        <v>0</v>
      </c>
      <c r="M91" s="157">
        <f>M92</f>
        <v>1060</v>
      </c>
      <c r="N91" s="157">
        <f t="shared" si="25"/>
        <v>0</v>
      </c>
      <c r="O91" s="157">
        <f t="shared" si="25"/>
        <v>0</v>
      </c>
    </row>
    <row r="92" spans="1:15" ht="21.95" hidden="1" customHeight="1" x14ac:dyDescent="0.25">
      <c r="A92" s="208"/>
      <c r="B92" s="208"/>
      <c r="C92" s="208"/>
      <c r="D92" s="208">
        <v>6413</v>
      </c>
      <c r="E92" s="208"/>
      <c r="F92" s="208"/>
      <c r="G92" s="209"/>
      <c r="H92" s="219" t="s">
        <v>453</v>
      </c>
      <c r="I92" s="172"/>
      <c r="J92" s="161">
        <f>J93</f>
        <v>0</v>
      </c>
      <c r="K92" s="161">
        <f t="shared" si="25"/>
        <v>0</v>
      </c>
      <c r="L92" s="161">
        <f t="shared" si="25"/>
        <v>0</v>
      </c>
      <c r="M92" s="161">
        <f t="shared" si="25"/>
        <v>1060</v>
      </c>
      <c r="N92" s="161">
        <f t="shared" si="25"/>
        <v>0</v>
      </c>
      <c r="O92" s="161">
        <f t="shared" si="25"/>
        <v>0</v>
      </c>
    </row>
    <row r="93" spans="1:15" ht="21.95" hidden="1" customHeight="1" x14ac:dyDescent="0.25">
      <c r="A93" s="208"/>
      <c r="B93" s="208"/>
      <c r="C93" s="208"/>
      <c r="D93" s="208"/>
      <c r="E93" s="208">
        <v>64132</v>
      </c>
      <c r="F93" s="208"/>
      <c r="G93" s="209"/>
      <c r="H93" s="220" t="s">
        <v>454</v>
      </c>
      <c r="I93" s="173"/>
      <c r="J93" s="161">
        <f>J94</f>
        <v>0</v>
      </c>
      <c r="K93" s="161">
        <f t="shared" si="25"/>
        <v>0</v>
      </c>
      <c r="L93" s="161">
        <f t="shared" si="25"/>
        <v>0</v>
      </c>
      <c r="M93" s="161">
        <f t="shared" si="25"/>
        <v>1060</v>
      </c>
      <c r="N93" s="161">
        <f t="shared" si="25"/>
        <v>0</v>
      </c>
      <c r="O93" s="161">
        <f t="shared" si="25"/>
        <v>0</v>
      </c>
    </row>
    <row r="94" spans="1:15" ht="21.95" hidden="1" customHeight="1" x14ac:dyDescent="0.25">
      <c r="A94" s="208"/>
      <c r="B94" s="208"/>
      <c r="C94" s="208"/>
      <c r="D94" s="208"/>
      <c r="E94" s="208"/>
      <c r="F94" s="212">
        <v>641320</v>
      </c>
      <c r="G94" s="214"/>
      <c r="H94" s="221" t="s">
        <v>454</v>
      </c>
      <c r="I94" s="174"/>
      <c r="J94" s="164">
        <v>0</v>
      </c>
      <c r="K94" s="164">
        <v>0</v>
      </c>
      <c r="L94" s="167">
        <v>0</v>
      </c>
      <c r="M94" s="299">
        <v>1060</v>
      </c>
      <c r="N94" s="165">
        <v>0</v>
      </c>
      <c r="O94" s="165"/>
    </row>
    <row r="95" spans="1:15" s="147" customFormat="1" ht="30" customHeight="1" x14ac:dyDescent="0.25">
      <c r="A95" s="286"/>
      <c r="B95" s="286">
        <v>66</v>
      </c>
      <c r="C95" s="286"/>
      <c r="D95" s="286"/>
      <c r="E95" s="286"/>
      <c r="F95" s="286"/>
      <c r="G95" s="291"/>
      <c r="H95" s="293" t="s">
        <v>456</v>
      </c>
      <c r="I95" s="274"/>
      <c r="J95" s="264">
        <f t="shared" ref="J95:O98" si="26">J96</f>
        <v>0</v>
      </c>
      <c r="K95" s="264">
        <f t="shared" si="26"/>
        <v>0</v>
      </c>
      <c r="L95" s="264">
        <f t="shared" si="26"/>
        <v>0</v>
      </c>
      <c r="M95" s="264">
        <f t="shared" si="26"/>
        <v>0</v>
      </c>
      <c r="N95" s="264">
        <f t="shared" si="26"/>
        <v>6365400</v>
      </c>
      <c r="O95" s="264">
        <f t="shared" si="26"/>
        <v>0</v>
      </c>
    </row>
    <row r="96" spans="1:15" ht="30" hidden="1" customHeight="1" x14ac:dyDescent="0.25">
      <c r="A96" s="207"/>
      <c r="B96" s="207"/>
      <c r="C96" s="207">
        <v>661</v>
      </c>
      <c r="D96" s="207"/>
      <c r="E96" s="207"/>
      <c r="F96" s="207"/>
      <c r="G96" s="211"/>
      <c r="H96" s="207" t="s">
        <v>457</v>
      </c>
      <c r="I96" s="154"/>
      <c r="J96" s="157">
        <f t="shared" si="26"/>
        <v>0</v>
      </c>
      <c r="K96" s="157">
        <f t="shared" si="26"/>
        <v>0</v>
      </c>
      <c r="L96" s="157">
        <f t="shared" si="26"/>
        <v>0</v>
      </c>
      <c r="M96" s="157">
        <f t="shared" si="26"/>
        <v>0</v>
      </c>
      <c r="N96" s="157">
        <f>N97</f>
        <v>6365400</v>
      </c>
      <c r="O96" s="157">
        <f t="shared" si="26"/>
        <v>0</v>
      </c>
    </row>
    <row r="97" spans="1:15" ht="21.95" hidden="1" customHeight="1" x14ac:dyDescent="0.25">
      <c r="A97" s="208"/>
      <c r="B97" s="208"/>
      <c r="C97" s="208"/>
      <c r="D97" s="208">
        <v>6615</v>
      </c>
      <c r="E97" s="208"/>
      <c r="F97" s="208"/>
      <c r="G97" s="209"/>
      <c r="H97" s="208" t="s">
        <v>458</v>
      </c>
      <c r="I97" s="155"/>
      <c r="J97" s="161">
        <f>J98</f>
        <v>0</v>
      </c>
      <c r="K97" s="161">
        <f t="shared" si="26"/>
        <v>0</v>
      </c>
      <c r="L97" s="161">
        <f t="shared" si="26"/>
        <v>0</v>
      </c>
      <c r="M97" s="161">
        <f t="shared" si="26"/>
        <v>0</v>
      </c>
      <c r="N97" s="161">
        <f t="shared" si="26"/>
        <v>6365400</v>
      </c>
      <c r="O97" s="161">
        <f t="shared" si="26"/>
        <v>0</v>
      </c>
    </row>
    <row r="98" spans="1:15" ht="21.95" hidden="1" customHeight="1" x14ac:dyDescent="0.25">
      <c r="A98" s="208"/>
      <c r="B98" s="208"/>
      <c r="C98" s="208"/>
      <c r="D98" s="208"/>
      <c r="E98" s="208">
        <v>66151</v>
      </c>
      <c r="F98" s="208"/>
      <c r="G98" s="209"/>
      <c r="H98" s="223" t="s">
        <v>458</v>
      </c>
      <c r="I98" s="176"/>
      <c r="J98" s="161">
        <f>J99</f>
        <v>0</v>
      </c>
      <c r="K98" s="161">
        <f t="shared" si="26"/>
        <v>0</v>
      </c>
      <c r="L98" s="161">
        <f t="shared" si="26"/>
        <v>0</v>
      </c>
      <c r="M98" s="161">
        <f t="shared" si="26"/>
        <v>0</v>
      </c>
      <c r="N98" s="161">
        <f t="shared" si="26"/>
        <v>6365400</v>
      </c>
      <c r="O98" s="161">
        <f t="shared" si="26"/>
        <v>0</v>
      </c>
    </row>
    <row r="99" spans="1:15" ht="21.95" hidden="1" customHeight="1" x14ac:dyDescent="0.25">
      <c r="A99" s="208"/>
      <c r="B99" s="208"/>
      <c r="C99" s="208"/>
      <c r="D99" s="208"/>
      <c r="E99" s="208"/>
      <c r="F99" s="212">
        <v>661510</v>
      </c>
      <c r="G99" s="214"/>
      <c r="H99" s="224" t="s">
        <v>458</v>
      </c>
      <c r="I99" s="177"/>
      <c r="J99" s="164">
        <v>0</v>
      </c>
      <c r="K99" s="164">
        <v>0</v>
      </c>
      <c r="L99" s="167">
        <v>0</v>
      </c>
      <c r="M99" s="167">
        <v>0</v>
      </c>
      <c r="N99" s="299">
        <v>6365400</v>
      </c>
      <c r="O99" s="165"/>
    </row>
    <row r="100" spans="1:15" s="147" customFormat="1" ht="28.5" customHeight="1" x14ac:dyDescent="0.25">
      <c r="A100" s="286"/>
      <c r="B100" s="286">
        <v>67</v>
      </c>
      <c r="C100" s="286"/>
      <c r="D100" s="286"/>
      <c r="E100" s="286"/>
      <c r="F100" s="286"/>
      <c r="G100" s="291"/>
      <c r="H100" s="286" t="s">
        <v>460</v>
      </c>
      <c r="I100" s="264">
        <f>I101</f>
        <v>300000</v>
      </c>
      <c r="J100" s="264">
        <f>J101+J105</f>
        <v>7585440</v>
      </c>
      <c r="K100" s="264">
        <f t="shared" ref="K100:O100" si="27">K101+K105</f>
        <v>0</v>
      </c>
      <c r="L100" s="264">
        <f t="shared" si="27"/>
        <v>0</v>
      </c>
      <c r="M100" s="264">
        <f t="shared" si="27"/>
        <v>0</v>
      </c>
      <c r="N100" s="264">
        <f t="shared" si="27"/>
        <v>0</v>
      </c>
      <c r="O100" s="264">
        <f t="shared" si="27"/>
        <v>0</v>
      </c>
    </row>
    <row r="101" spans="1:15" ht="30" hidden="1" customHeight="1" x14ac:dyDescent="0.25">
      <c r="A101" s="207"/>
      <c r="B101" s="207"/>
      <c r="C101" s="207">
        <v>671</v>
      </c>
      <c r="D101" s="207"/>
      <c r="E101" s="207"/>
      <c r="F101" s="207"/>
      <c r="G101" s="211"/>
      <c r="H101" s="207" t="s">
        <v>461</v>
      </c>
      <c r="I101" s="157">
        <f>I102</f>
        <v>300000</v>
      </c>
      <c r="J101" s="157">
        <f>J102</f>
        <v>0</v>
      </c>
      <c r="K101" s="157">
        <f t="shared" ref="K101:O103" si="28">K102</f>
        <v>0</v>
      </c>
      <c r="L101" s="157">
        <f t="shared" si="28"/>
        <v>0</v>
      </c>
      <c r="M101" s="157">
        <f t="shared" si="28"/>
        <v>0</v>
      </c>
      <c r="N101" s="157">
        <f t="shared" si="28"/>
        <v>0</v>
      </c>
      <c r="O101" s="157">
        <f t="shared" si="28"/>
        <v>0</v>
      </c>
    </row>
    <row r="102" spans="1:15" ht="30" hidden="1" customHeight="1" x14ac:dyDescent="0.25">
      <c r="A102" s="207"/>
      <c r="B102" s="207"/>
      <c r="C102" s="207"/>
      <c r="D102" s="208">
        <v>6711</v>
      </c>
      <c r="E102" s="208"/>
      <c r="F102" s="208"/>
      <c r="G102" s="209"/>
      <c r="H102" s="223" t="s">
        <v>462</v>
      </c>
      <c r="I102" s="161">
        <f>I103</f>
        <v>300000</v>
      </c>
      <c r="J102" s="161">
        <f>J103</f>
        <v>0</v>
      </c>
      <c r="K102" s="161">
        <f t="shared" si="28"/>
        <v>0</v>
      </c>
      <c r="L102" s="161">
        <f t="shared" si="28"/>
        <v>0</v>
      </c>
      <c r="M102" s="161">
        <f t="shared" si="28"/>
        <v>0</v>
      </c>
      <c r="N102" s="161">
        <f t="shared" si="28"/>
        <v>0</v>
      </c>
      <c r="O102" s="161">
        <f t="shared" si="28"/>
        <v>0</v>
      </c>
    </row>
    <row r="103" spans="1:15" ht="30" hidden="1" customHeight="1" x14ac:dyDescent="0.25">
      <c r="A103" s="207"/>
      <c r="B103" s="207"/>
      <c r="C103" s="207"/>
      <c r="D103" s="208"/>
      <c r="E103" s="208">
        <v>67111</v>
      </c>
      <c r="F103" s="208"/>
      <c r="G103" s="209"/>
      <c r="H103" s="223" t="s">
        <v>462</v>
      </c>
      <c r="I103" s="161">
        <f>I104</f>
        <v>300000</v>
      </c>
      <c r="J103" s="161">
        <f>J104</f>
        <v>0</v>
      </c>
      <c r="K103" s="161">
        <f t="shared" si="28"/>
        <v>0</v>
      </c>
      <c r="L103" s="161">
        <f t="shared" si="28"/>
        <v>0</v>
      </c>
      <c r="M103" s="161">
        <f t="shared" si="28"/>
        <v>0</v>
      </c>
      <c r="N103" s="161">
        <f t="shared" si="28"/>
        <v>0</v>
      </c>
      <c r="O103" s="161">
        <f t="shared" si="28"/>
        <v>0</v>
      </c>
    </row>
    <row r="104" spans="1:15" ht="30" hidden="1" customHeight="1" x14ac:dyDescent="0.25">
      <c r="A104" s="207"/>
      <c r="B104" s="207"/>
      <c r="C104" s="207"/>
      <c r="D104" s="208"/>
      <c r="E104" s="208"/>
      <c r="F104" s="225">
        <v>671111</v>
      </c>
      <c r="G104" s="226"/>
      <c r="H104" s="227" t="s">
        <v>463</v>
      </c>
      <c r="I104" s="302">
        <v>300000</v>
      </c>
      <c r="J104" s="181">
        <v>0</v>
      </c>
      <c r="K104" s="181">
        <v>0</v>
      </c>
      <c r="L104" s="181">
        <v>0</v>
      </c>
      <c r="M104" s="181">
        <v>0</v>
      </c>
      <c r="N104" s="182">
        <v>0</v>
      </c>
      <c r="O104" s="183">
        <v>0</v>
      </c>
    </row>
    <row r="105" spans="1:15" ht="21.95" hidden="1" customHeight="1" x14ac:dyDescent="0.25">
      <c r="A105" s="207"/>
      <c r="B105" s="210"/>
      <c r="C105" s="210">
        <v>673</v>
      </c>
      <c r="D105" s="207"/>
      <c r="E105" s="207"/>
      <c r="F105" s="207"/>
      <c r="G105" s="211"/>
      <c r="H105" s="222" t="s">
        <v>464</v>
      </c>
      <c r="I105" s="175"/>
      <c r="J105" s="157">
        <f>J106</f>
        <v>7585440</v>
      </c>
      <c r="K105" s="157">
        <f t="shared" ref="K105:O107" si="29">K106</f>
        <v>0</v>
      </c>
      <c r="L105" s="157">
        <f t="shared" si="29"/>
        <v>0</v>
      </c>
      <c r="M105" s="157">
        <f t="shared" si="29"/>
        <v>0</v>
      </c>
      <c r="N105" s="157">
        <f t="shared" si="29"/>
        <v>0</v>
      </c>
      <c r="O105" s="157">
        <f t="shared" si="29"/>
        <v>0</v>
      </c>
    </row>
    <row r="106" spans="1:15" ht="21.95" hidden="1" customHeight="1" x14ac:dyDescent="0.25">
      <c r="A106" s="208"/>
      <c r="B106" s="215"/>
      <c r="C106" s="215"/>
      <c r="D106" s="208">
        <v>6731</v>
      </c>
      <c r="E106" s="208"/>
      <c r="F106" s="208"/>
      <c r="G106" s="209"/>
      <c r="H106" s="223" t="s">
        <v>464</v>
      </c>
      <c r="I106" s="176"/>
      <c r="J106" s="161">
        <f>J107</f>
        <v>7585440</v>
      </c>
      <c r="K106" s="161">
        <f t="shared" si="29"/>
        <v>0</v>
      </c>
      <c r="L106" s="161">
        <f t="shared" si="29"/>
        <v>0</v>
      </c>
      <c r="M106" s="161">
        <f t="shared" si="29"/>
        <v>0</v>
      </c>
      <c r="N106" s="161">
        <f t="shared" si="29"/>
        <v>0</v>
      </c>
      <c r="O106" s="161">
        <f t="shared" si="29"/>
        <v>0</v>
      </c>
    </row>
    <row r="107" spans="1:15" ht="21.95" hidden="1" customHeight="1" x14ac:dyDescent="0.25">
      <c r="A107" s="208"/>
      <c r="B107" s="215"/>
      <c r="C107" s="215"/>
      <c r="D107" s="208"/>
      <c r="E107" s="208">
        <v>67311</v>
      </c>
      <c r="F107" s="208"/>
      <c r="G107" s="209"/>
      <c r="H107" s="223" t="s">
        <v>464</v>
      </c>
      <c r="I107" s="176"/>
      <c r="J107" s="161">
        <f>J108</f>
        <v>7585440</v>
      </c>
      <c r="K107" s="161">
        <f t="shared" si="29"/>
        <v>0</v>
      </c>
      <c r="L107" s="161">
        <f t="shared" si="29"/>
        <v>0</v>
      </c>
      <c r="M107" s="161">
        <f t="shared" si="29"/>
        <v>0</v>
      </c>
      <c r="N107" s="161">
        <f t="shared" si="29"/>
        <v>0</v>
      </c>
      <c r="O107" s="161">
        <f t="shared" si="29"/>
        <v>0</v>
      </c>
    </row>
    <row r="108" spans="1:15" ht="21.95" hidden="1" customHeight="1" x14ac:dyDescent="0.25">
      <c r="A108" s="208"/>
      <c r="B108" s="215"/>
      <c r="C108" s="215"/>
      <c r="D108" s="208"/>
      <c r="E108" s="208"/>
      <c r="F108" s="212">
        <v>673111</v>
      </c>
      <c r="G108" s="214"/>
      <c r="H108" s="224" t="s">
        <v>464</v>
      </c>
      <c r="I108" s="177"/>
      <c r="J108" s="298">
        <v>7585440</v>
      </c>
      <c r="K108" s="164">
        <v>0</v>
      </c>
      <c r="L108" s="167">
        <v>0</v>
      </c>
      <c r="M108" s="167">
        <v>0</v>
      </c>
      <c r="N108" s="167">
        <v>0</v>
      </c>
      <c r="O108" s="165">
        <v>0</v>
      </c>
    </row>
    <row r="109" spans="1:15" ht="21.95" hidden="1" customHeight="1" x14ac:dyDescent="0.25">
      <c r="A109" s="208"/>
      <c r="B109" s="286">
        <v>68</v>
      </c>
      <c r="C109" s="210"/>
      <c r="D109" s="207"/>
      <c r="E109" s="207"/>
      <c r="F109" s="207"/>
      <c r="G109" s="211"/>
      <c r="H109" s="222" t="s">
        <v>465</v>
      </c>
      <c r="I109" s="175"/>
      <c r="J109" s="157">
        <f>J110</f>
        <v>0</v>
      </c>
      <c r="K109" s="157">
        <f t="shared" ref="K109:O112" si="30">K110</f>
        <v>0</v>
      </c>
      <c r="L109" s="157">
        <f t="shared" si="30"/>
        <v>0</v>
      </c>
      <c r="M109" s="157">
        <f t="shared" si="30"/>
        <v>0</v>
      </c>
      <c r="N109" s="157">
        <f t="shared" si="30"/>
        <v>0</v>
      </c>
      <c r="O109" s="157">
        <f t="shared" si="30"/>
        <v>0</v>
      </c>
    </row>
    <row r="110" spans="1:15" ht="21.95" hidden="1" customHeight="1" x14ac:dyDescent="0.25">
      <c r="A110" s="208"/>
      <c r="B110" s="210"/>
      <c r="C110" s="210">
        <v>683</v>
      </c>
      <c r="D110" s="207"/>
      <c r="E110" s="207"/>
      <c r="F110" s="207"/>
      <c r="G110" s="211"/>
      <c r="H110" s="222" t="s">
        <v>466</v>
      </c>
      <c r="I110" s="175"/>
      <c r="J110" s="157">
        <f>J111</f>
        <v>0</v>
      </c>
      <c r="K110" s="157">
        <f t="shared" si="30"/>
        <v>0</v>
      </c>
      <c r="L110" s="157">
        <f t="shared" si="30"/>
        <v>0</v>
      </c>
      <c r="M110" s="157">
        <f t="shared" si="30"/>
        <v>0</v>
      </c>
      <c r="N110" s="157">
        <f t="shared" si="30"/>
        <v>0</v>
      </c>
      <c r="O110" s="157">
        <f t="shared" si="30"/>
        <v>0</v>
      </c>
    </row>
    <row r="111" spans="1:15" ht="21.95" hidden="1" customHeight="1" x14ac:dyDescent="0.25">
      <c r="A111" s="208"/>
      <c r="B111" s="215"/>
      <c r="C111" s="215"/>
      <c r="D111" s="208">
        <v>6831</v>
      </c>
      <c r="E111" s="208"/>
      <c r="F111" s="208"/>
      <c r="G111" s="209"/>
      <c r="H111" s="223" t="s">
        <v>466</v>
      </c>
      <c r="I111" s="176"/>
      <c r="J111" s="161">
        <f>J112</f>
        <v>0</v>
      </c>
      <c r="K111" s="161">
        <f t="shared" si="30"/>
        <v>0</v>
      </c>
      <c r="L111" s="161">
        <f t="shared" si="30"/>
        <v>0</v>
      </c>
      <c r="M111" s="161">
        <f t="shared" si="30"/>
        <v>0</v>
      </c>
      <c r="N111" s="161">
        <f t="shared" si="30"/>
        <v>0</v>
      </c>
      <c r="O111" s="161">
        <f t="shared" si="30"/>
        <v>0</v>
      </c>
    </row>
    <row r="112" spans="1:15" ht="21.95" hidden="1" customHeight="1" x14ac:dyDescent="0.25">
      <c r="A112" s="208"/>
      <c r="B112" s="215"/>
      <c r="C112" s="215"/>
      <c r="D112" s="208"/>
      <c r="E112" s="208">
        <v>68311</v>
      </c>
      <c r="F112" s="208"/>
      <c r="G112" s="209"/>
      <c r="H112" s="223" t="s">
        <v>466</v>
      </c>
      <c r="I112" s="176"/>
      <c r="J112" s="161">
        <f>J113</f>
        <v>0</v>
      </c>
      <c r="K112" s="161">
        <f t="shared" si="30"/>
        <v>0</v>
      </c>
      <c r="L112" s="161">
        <f t="shared" si="30"/>
        <v>0</v>
      </c>
      <c r="M112" s="161">
        <f t="shared" si="30"/>
        <v>0</v>
      </c>
      <c r="N112" s="161">
        <f t="shared" si="30"/>
        <v>0</v>
      </c>
      <c r="O112" s="161">
        <f t="shared" si="30"/>
        <v>0</v>
      </c>
    </row>
    <row r="113" spans="1:15" ht="21.95" hidden="1" customHeight="1" x14ac:dyDescent="0.25">
      <c r="A113" s="208"/>
      <c r="B113" s="215"/>
      <c r="C113" s="215"/>
      <c r="D113" s="208"/>
      <c r="E113" s="208"/>
      <c r="F113" s="228">
        <v>683110</v>
      </c>
      <c r="G113" s="229"/>
      <c r="H113" s="230" t="s">
        <v>466</v>
      </c>
      <c r="I113" s="186"/>
      <c r="J113" s="187">
        <v>0</v>
      </c>
      <c r="K113" s="187">
        <f>J113/12*9</f>
        <v>0</v>
      </c>
      <c r="L113" s="188">
        <v>0</v>
      </c>
      <c r="M113" s="188">
        <v>0</v>
      </c>
      <c r="N113" s="183">
        <v>0</v>
      </c>
      <c r="O113" s="183">
        <v>0</v>
      </c>
    </row>
    <row r="114" spans="1:15" s="147" customFormat="1" ht="29.25" x14ac:dyDescent="0.25">
      <c r="A114" s="294">
        <v>7</v>
      </c>
      <c r="B114" s="294"/>
      <c r="C114" s="294"/>
      <c r="D114" s="294"/>
      <c r="E114" s="294"/>
      <c r="F114" s="294"/>
      <c r="G114" s="295"/>
      <c r="H114" s="294" t="s">
        <v>5</v>
      </c>
      <c r="I114" s="277"/>
      <c r="J114" s="264">
        <f>J115</f>
        <v>0</v>
      </c>
      <c r="K114" s="264">
        <f t="shared" ref="K114:O114" si="31">K115</f>
        <v>0</v>
      </c>
      <c r="L114" s="264">
        <f t="shared" si="31"/>
        <v>0</v>
      </c>
      <c r="M114" s="264">
        <f t="shared" si="31"/>
        <v>0</v>
      </c>
      <c r="N114" s="264">
        <f t="shared" si="31"/>
        <v>0</v>
      </c>
      <c r="O114" s="264">
        <f t="shared" si="31"/>
        <v>840</v>
      </c>
    </row>
    <row r="115" spans="1:15" s="147" customFormat="1" ht="30" customHeight="1" x14ac:dyDescent="0.25">
      <c r="A115" s="286"/>
      <c r="B115" s="286">
        <v>72</v>
      </c>
      <c r="C115" s="286"/>
      <c r="D115" s="286"/>
      <c r="E115" s="286"/>
      <c r="F115" s="286"/>
      <c r="G115" s="291"/>
      <c r="H115" s="286" t="s">
        <v>467</v>
      </c>
      <c r="I115" s="260"/>
      <c r="J115" s="264">
        <f>J116+J120</f>
        <v>0</v>
      </c>
      <c r="K115" s="264">
        <f t="shared" ref="K115:O115" si="32">K116+K120</f>
        <v>0</v>
      </c>
      <c r="L115" s="264">
        <f t="shared" si="32"/>
        <v>0</v>
      </c>
      <c r="M115" s="264">
        <f t="shared" si="32"/>
        <v>0</v>
      </c>
      <c r="N115" s="264">
        <f t="shared" si="32"/>
        <v>0</v>
      </c>
      <c r="O115" s="264">
        <f t="shared" si="32"/>
        <v>840</v>
      </c>
    </row>
    <row r="116" spans="1:15" ht="21.95" hidden="1" customHeight="1" x14ac:dyDescent="0.25">
      <c r="A116" s="207"/>
      <c r="B116" s="210"/>
      <c r="C116" s="210">
        <v>721</v>
      </c>
      <c r="D116" s="207"/>
      <c r="E116" s="207"/>
      <c r="F116" s="207"/>
      <c r="G116" s="211"/>
      <c r="H116" s="218" t="s">
        <v>468</v>
      </c>
      <c r="I116" s="171"/>
      <c r="J116" s="157">
        <f>J117</f>
        <v>0</v>
      </c>
      <c r="K116" s="157">
        <f t="shared" ref="K116:O118" si="33">K117</f>
        <v>0</v>
      </c>
      <c r="L116" s="157">
        <f t="shared" si="33"/>
        <v>0</v>
      </c>
      <c r="M116" s="157">
        <f t="shared" si="33"/>
        <v>0</v>
      </c>
      <c r="N116" s="157">
        <f t="shared" si="33"/>
        <v>0</v>
      </c>
      <c r="O116" s="157">
        <f t="shared" si="33"/>
        <v>840</v>
      </c>
    </row>
    <row r="117" spans="1:15" ht="21.95" hidden="1" customHeight="1" x14ac:dyDescent="0.25">
      <c r="A117" s="208"/>
      <c r="B117" s="215"/>
      <c r="C117" s="215"/>
      <c r="D117" s="208">
        <v>7211</v>
      </c>
      <c r="E117" s="208"/>
      <c r="F117" s="208"/>
      <c r="G117" s="209"/>
      <c r="H117" s="232" t="s">
        <v>469</v>
      </c>
      <c r="I117" s="190"/>
      <c r="J117" s="161">
        <f>J118</f>
        <v>0</v>
      </c>
      <c r="K117" s="161">
        <f t="shared" si="33"/>
        <v>0</v>
      </c>
      <c r="L117" s="161">
        <f t="shared" si="33"/>
        <v>0</v>
      </c>
      <c r="M117" s="161">
        <f t="shared" si="33"/>
        <v>0</v>
      </c>
      <c r="N117" s="161">
        <f t="shared" si="33"/>
        <v>0</v>
      </c>
      <c r="O117" s="161">
        <f t="shared" si="33"/>
        <v>840</v>
      </c>
    </row>
    <row r="118" spans="1:15" ht="21.95" hidden="1" customHeight="1" x14ac:dyDescent="0.25">
      <c r="A118" s="208"/>
      <c r="B118" s="215"/>
      <c r="C118" s="215"/>
      <c r="D118" s="208"/>
      <c r="E118" s="208">
        <v>72111</v>
      </c>
      <c r="F118" s="208"/>
      <c r="G118" s="209"/>
      <c r="H118" s="232" t="s">
        <v>470</v>
      </c>
      <c r="I118" s="190"/>
      <c r="J118" s="161">
        <f>J119</f>
        <v>0</v>
      </c>
      <c r="K118" s="161">
        <f t="shared" si="33"/>
        <v>0</v>
      </c>
      <c r="L118" s="161">
        <f t="shared" si="33"/>
        <v>0</v>
      </c>
      <c r="M118" s="161">
        <f t="shared" si="33"/>
        <v>0</v>
      </c>
      <c r="N118" s="161">
        <f t="shared" si="33"/>
        <v>0</v>
      </c>
      <c r="O118" s="161">
        <f t="shared" si="33"/>
        <v>840</v>
      </c>
    </row>
    <row r="119" spans="1:15" ht="30" hidden="1" customHeight="1" x14ac:dyDescent="0.25">
      <c r="A119" s="208"/>
      <c r="B119" s="215"/>
      <c r="C119" s="215"/>
      <c r="D119" s="208"/>
      <c r="E119" s="208"/>
      <c r="F119" s="212">
        <v>721110</v>
      </c>
      <c r="G119" s="214"/>
      <c r="H119" s="233" t="s">
        <v>470</v>
      </c>
      <c r="I119" s="191"/>
      <c r="J119" s="164">
        <v>0</v>
      </c>
      <c r="K119" s="164">
        <v>0</v>
      </c>
      <c r="L119" s="167">
        <v>0</v>
      </c>
      <c r="M119" s="167">
        <v>0</v>
      </c>
      <c r="N119" s="165">
        <v>0</v>
      </c>
      <c r="O119" s="301">
        <v>840</v>
      </c>
    </row>
    <row r="120" spans="1:15" ht="30" hidden="1" customHeight="1" x14ac:dyDescent="0.25">
      <c r="A120" s="207"/>
      <c r="B120" s="210"/>
      <c r="C120" s="210">
        <v>723</v>
      </c>
      <c r="D120" s="208"/>
      <c r="E120" s="208"/>
      <c r="F120" s="208"/>
      <c r="G120" s="211"/>
      <c r="H120" s="234" t="s">
        <v>471</v>
      </c>
      <c r="I120" s="192"/>
      <c r="J120" s="157">
        <f>J121</f>
        <v>0</v>
      </c>
      <c r="K120" s="157">
        <f t="shared" ref="K120:O122" si="34">K121</f>
        <v>0</v>
      </c>
      <c r="L120" s="157">
        <f t="shared" si="34"/>
        <v>0</v>
      </c>
      <c r="M120" s="157">
        <f t="shared" si="34"/>
        <v>0</v>
      </c>
      <c r="N120" s="157">
        <f t="shared" si="34"/>
        <v>0</v>
      </c>
      <c r="O120" s="157">
        <f t="shared" si="34"/>
        <v>0</v>
      </c>
    </row>
    <row r="121" spans="1:15" ht="30" hidden="1" customHeight="1" x14ac:dyDescent="0.25">
      <c r="A121" s="208"/>
      <c r="B121" s="215"/>
      <c r="C121" s="215"/>
      <c r="D121" s="208">
        <v>7231</v>
      </c>
      <c r="E121" s="208"/>
      <c r="F121" s="208"/>
      <c r="G121" s="209"/>
      <c r="H121" s="235" t="s">
        <v>73</v>
      </c>
      <c r="I121" s="193"/>
      <c r="J121" s="161">
        <f>J122</f>
        <v>0</v>
      </c>
      <c r="K121" s="161">
        <f t="shared" si="34"/>
        <v>0</v>
      </c>
      <c r="L121" s="161">
        <f t="shared" si="34"/>
        <v>0</v>
      </c>
      <c r="M121" s="161">
        <f t="shared" si="34"/>
        <v>0</v>
      </c>
      <c r="N121" s="161">
        <f t="shared" si="34"/>
        <v>0</v>
      </c>
      <c r="O121" s="161">
        <f t="shared" si="34"/>
        <v>0</v>
      </c>
    </row>
    <row r="122" spans="1:15" ht="30" hidden="1" customHeight="1" x14ac:dyDescent="0.25">
      <c r="A122" s="208"/>
      <c r="B122" s="215"/>
      <c r="C122" s="215"/>
      <c r="D122" s="208"/>
      <c r="E122" s="208">
        <v>72311</v>
      </c>
      <c r="F122" s="208"/>
      <c r="G122" s="209"/>
      <c r="H122" s="235" t="s">
        <v>345</v>
      </c>
      <c r="I122" s="193"/>
      <c r="J122" s="161">
        <f>J123</f>
        <v>0</v>
      </c>
      <c r="K122" s="161">
        <f t="shared" si="34"/>
        <v>0</v>
      </c>
      <c r="L122" s="161">
        <f t="shared" si="34"/>
        <v>0</v>
      </c>
      <c r="M122" s="161">
        <f t="shared" si="34"/>
        <v>0</v>
      </c>
      <c r="N122" s="161">
        <f t="shared" si="34"/>
        <v>0</v>
      </c>
      <c r="O122" s="161">
        <f t="shared" si="34"/>
        <v>0</v>
      </c>
    </row>
    <row r="123" spans="1:15" ht="30" hidden="1" customHeight="1" x14ac:dyDescent="0.25">
      <c r="A123" s="207"/>
      <c r="B123" s="210"/>
      <c r="C123" s="210"/>
      <c r="D123" s="208"/>
      <c r="E123" s="208"/>
      <c r="F123" s="225">
        <v>723110</v>
      </c>
      <c r="G123" s="226"/>
      <c r="H123" s="236" t="s">
        <v>345</v>
      </c>
      <c r="I123" s="194"/>
      <c r="J123" s="181">
        <v>0</v>
      </c>
      <c r="K123" s="181">
        <f>J123/12*6</f>
        <v>0</v>
      </c>
      <c r="L123" s="182">
        <v>0</v>
      </c>
      <c r="M123" s="182">
        <v>0</v>
      </c>
      <c r="N123" s="183">
        <v>0</v>
      </c>
      <c r="O123" s="183">
        <v>0</v>
      </c>
    </row>
    <row r="124" spans="1:15" ht="30" hidden="1" customHeight="1" x14ac:dyDescent="0.25">
      <c r="A124" s="207">
        <v>9</v>
      </c>
      <c r="B124" s="210"/>
      <c r="C124" s="210"/>
      <c r="D124" s="208"/>
      <c r="E124" s="208"/>
      <c r="F124" s="208"/>
      <c r="G124" s="209"/>
      <c r="H124" s="231" t="s">
        <v>472</v>
      </c>
      <c r="I124" s="189"/>
      <c r="J124" s="157">
        <f>J125</f>
        <v>0</v>
      </c>
      <c r="K124" s="157">
        <f t="shared" ref="K124:O128" si="35">K125</f>
        <v>0</v>
      </c>
      <c r="L124" s="157">
        <f t="shared" si="35"/>
        <v>0</v>
      </c>
      <c r="M124" s="157">
        <f t="shared" si="35"/>
        <v>0</v>
      </c>
      <c r="N124" s="157">
        <f t="shared" si="35"/>
        <v>0</v>
      </c>
      <c r="O124" s="157">
        <f t="shared" si="35"/>
        <v>0</v>
      </c>
    </row>
    <row r="125" spans="1:15" ht="30" hidden="1" customHeight="1" x14ac:dyDescent="0.25">
      <c r="A125" s="207"/>
      <c r="B125" s="210">
        <v>92</v>
      </c>
      <c r="C125" s="210"/>
      <c r="D125" s="208"/>
      <c r="E125" s="208"/>
      <c r="F125" s="208"/>
      <c r="G125" s="209"/>
      <c r="H125" s="231" t="s">
        <v>473</v>
      </c>
      <c r="I125" s="189"/>
      <c r="J125" s="157">
        <f>J126</f>
        <v>0</v>
      </c>
      <c r="K125" s="157">
        <f t="shared" si="35"/>
        <v>0</v>
      </c>
      <c r="L125" s="157">
        <f t="shared" si="35"/>
        <v>0</v>
      </c>
      <c r="M125" s="157">
        <f t="shared" si="35"/>
        <v>0</v>
      </c>
      <c r="N125" s="157">
        <f t="shared" si="35"/>
        <v>0</v>
      </c>
      <c r="O125" s="157">
        <f t="shared" si="35"/>
        <v>0</v>
      </c>
    </row>
    <row r="126" spans="1:15" ht="30" hidden="1" customHeight="1" x14ac:dyDescent="0.25">
      <c r="A126" s="207"/>
      <c r="B126" s="210"/>
      <c r="C126" s="210">
        <v>922</v>
      </c>
      <c r="D126" s="208"/>
      <c r="E126" s="208"/>
      <c r="F126" s="208"/>
      <c r="G126" s="209"/>
      <c r="H126" s="234" t="s">
        <v>474</v>
      </c>
      <c r="I126" s="192"/>
      <c r="J126" s="157">
        <f>J127</f>
        <v>0</v>
      </c>
      <c r="K126" s="157">
        <f t="shared" si="35"/>
        <v>0</v>
      </c>
      <c r="L126" s="157">
        <f t="shared" si="35"/>
        <v>0</v>
      </c>
      <c r="M126" s="157">
        <f t="shared" si="35"/>
        <v>0</v>
      </c>
      <c r="N126" s="157">
        <f t="shared" si="35"/>
        <v>0</v>
      </c>
      <c r="O126" s="157">
        <f t="shared" si="35"/>
        <v>0</v>
      </c>
    </row>
    <row r="127" spans="1:15" ht="30" hidden="1" customHeight="1" x14ac:dyDescent="0.25">
      <c r="A127" s="207"/>
      <c r="B127" s="210"/>
      <c r="C127" s="210"/>
      <c r="D127" s="208">
        <v>9221</v>
      </c>
      <c r="E127" s="208"/>
      <c r="F127" s="208"/>
      <c r="G127" s="209"/>
      <c r="H127" s="235" t="s">
        <v>475</v>
      </c>
      <c r="I127" s="193"/>
      <c r="J127" s="161">
        <f>J128</f>
        <v>0</v>
      </c>
      <c r="K127" s="161">
        <f t="shared" si="35"/>
        <v>0</v>
      </c>
      <c r="L127" s="161">
        <f t="shared" si="35"/>
        <v>0</v>
      </c>
      <c r="M127" s="161">
        <f t="shared" si="35"/>
        <v>0</v>
      </c>
      <c r="N127" s="161">
        <f t="shared" si="35"/>
        <v>0</v>
      </c>
      <c r="O127" s="161">
        <f t="shared" si="35"/>
        <v>0</v>
      </c>
    </row>
    <row r="128" spans="1:15" ht="30" hidden="1" customHeight="1" x14ac:dyDescent="0.25">
      <c r="A128" s="207"/>
      <c r="B128" s="210"/>
      <c r="C128" s="210"/>
      <c r="D128" s="208"/>
      <c r="E128" s="208">
        <v>92211</v>
      </c>
      <c r="F128" s="208"/>
      <c r="G128" s="209"/>
      <c r="H128" s="235" t="s">
        <v>476</v>
      </c>
      <c r="I128" s="193"/>
      <c r="J128" s="161">
        <f>J129</f>
        <v>0</v>
      </c>
      <c r="K128" s="161">
        <f t="shared" si="35"/>
        <v>0</v>
      </c>
      <c r="L128" s="161">
        <f t="shared" si="35"/>
        <v>0</v>
      </c>
      <c r="M128" s="161">
        <f t="shared" si="35"/>
        <v>0</v>
      </c>
      <c r="N128" s="161">
        <v>0</v>
      </c>
      <c r="O128" s="161">
        <f t="shared" si="35"/>
        <v>0</v>
      </c>
    </row>
    <row r="129" spans="1:15" ht="30" hidden="1" customHeight="1" x14ac:dyDescent="0.25">
      <c r="A129" s="207"/>
      <c r="B129" s="210"/>
      <c r="C129" s="210"/>
      <c r="D129" s="208"/>
      <c r="E129" s="208"/>
      <c r="F129" s="212">
        <v>922110</v>
      </c>
      <c r="G129" s="214"/>
      <c r="H129" s="237" t="s">
        <v>476</v>
      </c>
      <c r="I129" s="195"/>
      <c r="J129" s="164">
        <v>0</v>
      </c>
      <c r="K129" s="164">
        <v>0</v>
      </c>
      <c r="L129" s="167">
        <v>0</v>
      </c>
      <c r="M129" s="167">
        <v>0</v>
      </c>
      <c r="N129" s="165">
        <v>0</v>
      </c>
      <c r="O129" s="165">
        <v>0</v>
      </c>
    </row>
    <row r="130" spans="1:15" s="147" customFormat="1" ht="30" customHeight="1" x14ac:dyDescent="0.25">
      <c r="A130" s="424" t="s">
        <v>477</v>
      </c>
      <c r="B130" s="425"/>
      <c r="C130" s="425"/>
      <c r="D130" s="425"/>
      <c r="E130" s="425"/>
      <c r="F130" s="425"/>
      <c r="G130" s="425"/>
      <c r="H130" s="426"/>
      <c r="I130" s="280">
        <f>I73</f>
        <v>300000</v>
      </c>
      <c r="J130" s="280">
        <f>J73</f>
        <v>7585440</v>
      </c>
      <c r="K130" s="280">
        <f>K114+K73</f>
        <v>325480</v>
      </c>
      <c r="L130" s="280">
        <f>L114+L73</f>
        <v>0</v>
      </c>
      <c r="M130" s="280">
        <f>M114+M73</f>
        <v>1060</v>
      </c>
      <c r="N130" s="280">
        <f>N114+N73+N124</f>
        <v>6365400</v>
      </c>
      <c r="O130" s="280">
        <f>O114+O73</f>
        <v>840</v>
      </c>
    </row>
    <row r="131" spans="1:15" s="147" customFormat="1" ht="30" customHeight="1" x14ac:dyDescent="0.25">
      <c r="A131" s="424" t="s">
        <v>503</v>
      </c>
      <c r="B131" s="425"/>
      <c r="C131" s="425"/>
      <c r="D131" s="425"/>
      <c r="E131" s="425"/>
      <c r="F131" s="425"/>
      <c r="G131" s="425"/>
      <c r="H131" s="426"/>
      <c r="I131" s="427">
        <f>J130+K130+L130+M130+N130+O130+I130</f>
        <v>14578220</v>
      </c>
      <c r="J131" s="428"/>
      <c r="K131" s="428"/>
      <c r="L131" s="428"/>
      <c r="M131" s="428"/>
      <c r="N131" s="428"/>
      <c r="O131" s="429"/>
    </row>
    <row r="132" spans="1:15" x14ac:dyDescent="0.25">
      <c r="N132" s="238"/>
      <c r="O132" s="238"/>
    </row>
    <row r="136" spans="1:15" x14ac:dyDescent="0.25">
      <c r="N136" s="238"/>
    </row>
  </sheetData>
  <mergeCells count="9">
    <mergeCell ref="A131:H131"/>
    <mergeCell ref="I131:O131"/>
    <mergeCell ref="A2:J2"/>
    <mergeCell ref="A4:N4"/>
    <mergeCell ref="A64:H64"/>
    <mergeCell ref="A65:H65"/>
    <mergeCell ref="I65:O65"/>
    <mergeCell ref="A70:N70"/>
    <mergeCell ref="A130:H130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6"/>
  <sheetViews>
    <sheetView view="pageBreakPreview" zoomScale="90" zoomScaleNormal="100" zoomScaleSheetLayoutView="90" workbookViewId="0">
      <selection sqref="A1:J1"/>
    </sheetView>
  </sheetViews>
  <sheetFormatPr defaultRowHeight="12.75" x14ac:dyDescent="0.2"/>
  <cols>
    <col min="1" max="1" width="4.42578125" style="46" customWidth="1"/>
    <col min="2" max="2" width="5.28515625" style="46" customWidth="1"/>
    <col min="3" max="3" width="7.85546875" style="46" customWidth="1"/>
    <col min="4" max="5" width="6.28515625" style="46" hidden="1" customWidth="1"/>
    <col min="6" max="6" width="8.140625" style="46" hidden="1" customWidth="1"/>
    <col min="7" max="7" width="42.85546875" style="46" customWidth="1"/>
    <col min="8" max="10" width="20.7109375" style="46" customWidth="1"/>
    <col min="11" max="13" width="14.140625" style="41" customWidth="1"/>
    <col min="14" max="14" width="9.140625" style="32"/>
    <col min="15" max="15" width="10.42578125" style="32" customWidth="1"/>
    <col min="16" max="16" width="11.5703125" style="32" bestFit="1" customWidth="1"/>
    <col min="17" max="17" width="11.28515625" style="32" customWidth="1"/>
    <col min="18" max="18" width="12.42578125" style="32" customWidth="1"/>
    <col min="19" max="248" width="9.140625" style="32"/>
    <col min="249" max="249" width="2.85546875" style="32" customWidth="1"/>
    <col min="250" max="250" width="3.7109375" style="32" customWidth="1"/>
    <col min="251" max="251" width="6.28515625" style="32" customWidth="1"/>
    <col min="252" max="252" width="37.28515625" style="32" customWidth="1"/>
    <col min="253" max="253" width="18.140625" style="32" customWidth="1"/>
    <col min="254" max="254" width="17.28515625" style="32" customWidth="1"/>
    <col min="255" max="255" width="17.5703125" style="32" customWidth="1"/>
    <col min="256" max="256" width="9.140625" style="32"/>
    <col min="257" max="257" width="10.42578125" style="32" bestFit="1" customWidth="1"/>
    <col min="258" max="258" width="9.42578125" style="32" bestFit="1" customWidth="1"/>
    <col min="259" max="504" width="9.140625" style="32"/>
    <col min="505" max="505" width="2.85546875" style="32" customWidth="1"/>
    <col min="506" max="506" width="3.7109375" style="32" customWidth="1"/>
    <col min="507" max="507" width="6.28515625" style="32" customWidth="1"/>
    <col min="508" max="508" width="37.28515625" style="32" customWidth="1"/>
    <col min="509" max="509" width="18.140625" style="32" customWidth="1"/>
    <col min="510" max="510" width="17.28515625" style="32" customWidth="1"/>
    <col min="511" max="511" width="17.5703125" style="32" customWidth="1"/>
    <col min="512" max="512" width="9.140625" style="32"/>
    <col min="513" max="513" width="10.42578125" style="32" bestFit="1" customWidth="1"/>
    <col min="514" max="514" width="9.42578125" style="32" bestFit="1" customWidth="1"/>
    <col min="515" max="760" width="9.140625" style="32"/>
    <col min="761" max="761" width="2.85546875" style="32" customWidth="1"/>
    <col min="762" max="762" width="3.7109375" style="32" customWidth="1"/>
    <col min="763" max="763" width="6.28515625" style="32" customWidth="1"/>
    <col min="764" max="764" width="37.28515625" style="32" customWidth="1"/>
    <col min="765" max="765" width="18.140625" style="32" customWidth="1"/>
    <col min="766" max="766" width="17.28515625" style="32" customWidth="1"/>
    <col min="767" max="767" width="17.5703125" style="32" customWidth="1"/>
    <col min="768" max="768" width="9.140625" style="32"/>
    <col min="769" max="769" width="10.42578125" style="32" bestFit="1" customWidth="1"/>
    <col min="770" max="770" width="9.42578125" style="32" bestFit="1" customWidth="1"/>
    <col min="771" max="1016" width="9.140625" style="32"/>
    <col min="1017" max="1017" width="2.85546875" style="32" customWidth="1"/>
    <col min="1018" max="1018" width="3.7109375" style="32" customWidth="1"/>
    <col min="1019" max="1019" width="6.28515625" style="32" customWidth="1"/>
    <col min="1020" max="1020" width="37.28515625" style="32" customWidth="1"/>
    <col min="1021" max="1021" width="18.140625" style="32" customWidth="1"/>
    <col min="1022" max="1022" width="17.28515625" style="32" customWidth="1"/>
    <col min="1023" max="1023" width="17.5703125" style="32" customWidth="1"/>
    <col min="1024" max="1024" width="9.140625" style="32"/>
    <col min="1025" max="1025" width="10.42578125" style="32" bestFit="1" customWidth="1"/>
    <col min="1026" max="1026" width="9.42578125" style="32" bestFit="1" customWidth="1"/>
    <col min="1027" max="1272" width="9.140625" style="32"/>
    <col min="1273" max="1273" width="2.85546875" style="32" customWidth="1"/>
    <col min="1274" max="1274" width="3.7109375" style="32" customWidth="1"/>
    <col min="1275" max="1275" width="6.28515625" style="32" customWidth="1"/>
    <col min="1276" max="1276" width="37.28515625" style="32" customWidth="1"/>
    <col min="1277" max="1277" width="18.140625" style="32" customWidth="1"/>
    <col min="1278" max="1278" width="17.28515625" style="32" customWidth="1"/>
    <col min="1279" max="1279" width="17.5703125" style="32" customWidth="1"/>
    <col min="1280" max="1280" width="9.140625" style="32"/>
    <col min="1281" max="1281" width="10.42578125" style="32" bestFit="1" customWidth="1"/>
    <col min="1282" max="1282" width="9.42578125" style="32" bestFit="1" customWidth="1"/>
    <col min="1283" max="1528" width="9.140625" style="32"/>
    <col min="1529" max="1529" width="2.85546875" style="32" customWidth="1"/>
    <col min="1530" max="1530" width="3.7109375" style="32" customWidth="1"/>
    <col min="1531" max="1531" width="6.28515625" style="32" customWidth="1"/>
    <col min="1532" max="1532" width="37.28515625" style="32" customWidth="1"/>
    <col min="1533" max="1533" width="18.140625" style="32" customWidth="1"/>
    <col min="1534" max="1534" width="17.28515625" style="32" customWidth="1"/>
    <col min="1535" max="1535" width="17.5703125" style="32" customWidth="1"/>
    <col min="1536" max="1536" width="9.140625" style="32"/>
    <col min="1537" max="1537" width="10.42578125" style="32" bestFit="1" customWidth="1"/>
    <col min="1538" max="1538" width="9.42578125" style="32" bestFit="1" customWidth="1"/>
    <col min="1539" max="1784" width="9.140625" style="32"/>
    <col min="1785" max="1785" width="2.85546875" style="32" customWidth="1"/>
    <col min="1786" max="1786" width="3.7109375" style="32" customWidth="1"/>
    <col min="1787" max="1787" width="6.28515625" style="32" customWidth="1"/>
    <col min="1788" max="1788" width="37.28515625" style="32" customWidth="1"/>
    <col min="1789" max="1789" width="18.140625" style="32" customWidth="1"/>
    <col min="1790" max="1790" width="17.28515625" style="32" customWidth="1"/>
    <col min="1791" max="1791" width="17.5703125" style="32" customWidth="1"/>
    <col min="1792" max="1792" width="9.140625" style="32"/>
    <col min="1793" max="1793" width="10.42578125" style="32" bestFit="1" customWidth="1"/>
    <col min="1794" max="1794" width="9.42578125" style="32" bestFit="1" customWidth="1"/>
    <col min="1795" max="2040" width="9.140625" style="32"/>
    <col min="2041" max="2041" width="2.85546875" style="32" customWidth="1"/>
    <col min="2042" max="2042" width="3.7109375" style="32" customWidth="1"/>
    <col min="2043" max="2043" width="6.28515625" style="32" customWidth="1"/>
    <col min="2044" max="2044" width="37.28515625" style="32" customWidth="1"/>
    <col min="2045" max="2045" width="18.140625" style="32" customWidth="1"/>
    <col min="2046" max="2046" width="17.28515625" style="32" customWidth="1"/>
    <col min="2047" max="2047" width="17.5703125" style="32" customWidth="1"/>
    <col min="2048" max="2048" width="9.140625" style="32"/>
    <col min="2049" max="2049" width="10.42578125" style="32" bestFit="1" customWidth="1"/>
    <col min="2050" max="2050" width="9.42578125" style="32" bestFit="1" customWidth="1"/>
    <col min="2051" max="2296" width="9.140625" style="32"/>
    <col min="2297" max="2297" width="2.85546875" style="32" customWidth="1"/>
    <col min="2298" max="2298" width="3.7109375" style="32" customWidth="1"/>
    <col min="2299" max="2299" width="6.28515625" style="32" customWidth="1"/>
    <col min="2300" max="2300" width="37.28515625" style="32" customWidth="1"/>
    <col min="2301" max="2301" width="18.140625" style="32" customWidth="1"/>
    <col min="2302" max="2302" width="17.28515625" style="32" customWidth="1"/>
    <col min="2303" max="2303" width="17.5703125" style="32" customWidth="1"/>
    <col min="2304" max="2304" width="9.140625" style="32"/>
    <col min="2305" max="2305" width="10.42578125" style="32" bestFit="1" customWidth="1"/>
    <col min="2306" max="2306" width="9.42578125" style="32" bestFit="1" customWidth="1"/>
    <col min="2307" max="2552" width="9.140625" style="32"/>
    <col min="2553" max="2553" width="2.85546875" style="32" customWidth="1"/>
    <col min="2554" max="2554" width="3.7109375" style="32" customWidth="1"/>
    <col min="2555" max="2555" width="6.28515625" style="32" customWidth="1"/>
    <col min="2556" max="2556" width="37.28515625" style="32" customWidth="1"/>
    <col min="2557" max="2557" width="18.140625" style="32" customWidth="1"/>
    <col min="2558" max="2558" width="17.28515625" style="32" customWidth="1"/>
    <col min="2559" max="2559" width="17.5703125" style="32" customWidth="1"/>
    <col min="2560" max="2560" width="9.140625" style="32"/>
    <col min="2561" max="2561" width="10.42578125" style="32" bestFit="1" customWidth="1"/>
    <col min="2562" max="2562" width="9.42578125" style="32" bestFit="1" customWidth="1"/>
    <col min="2563" max="2808" width="9.140625" style="32"/>
    <col min="2809" max="2809" width="2.85546875" style="32" customWidth="1"/>
    <col min="2810" max="2810" width="3.7109375" style="32" customWidth="1"/>
    <col min="2811" max="2811" width="6.28515625" style="32" customWidth="1"/>
    <col min="2812" max="2812" width="37.28515625" style="32" customWidth="1"/>
    <col min="2813" max="2813" width="18.140625" style="32" customWidth="1"/>
    <col min="2814" max="2814" width="17.28515625" style="32" customWidth="1"/>
    <col min="2815" max="2815" width="17.5703125" style="32" customWidth="1"/>
    <col min="2816" max="2816" width="9.140625" style="32"/>
    <col min="2817" max="2817" width="10.42578125" style="32" bestFit="1" customWidth="1"/>
    <col min="2818" max="2818" width="9.42578125" style="32" bestFit="1" customWidth="1"/>
    <col min="2819" max="3064" width="9.140625" style="32"/>
    <col min="3065" max="3065" width="2.85546875" style="32" customWidth="1"/>
    <col min="3066" max="3066" width="3.7109375" style="32" customWidth="1"/>
    <col min="3067" max="3067" width="6.28515625" style="32" customWidth="1"/>
    <col min="3068" max="3068" width="37.28515625" style="32" customWidth="1"/>
    <col min="3069" max="3069" width="18.140625" style="32" customWidth="1"/>
    <col min="3070" max="3070" width="17.28515625" style="32" customWidth="1"/>
    <col min="3071" max="3071" width="17.5703125" style="32" customWidth="1"/>
    <col min="3072" max="3072" width="9.140625" style="32"/>
    <col min="3073" max="3073" width="10.42578125" style="32" bestFit="1" customWidth="1"/>
    <col min="3074" max="3074" width="9.42578125" style="32" bestFit="1" customWidth="1"/>
    <col min="3075" max="3320" width="9.140625" style="32"/>
    <col min="3321" max="3321" width="2.85546875" style="32" customWidth="1"/>
    <col min="3322" max="3322" width="3.7109375" style="32" customWidth="1"/>
    <col min="3323" max="3323" width="6.28515625" style="32" customWidth="1"/>
    <col min="3324" max="3324" width="37.28515625" style="32" customWidth="1"/>
    <col min="3325" max="3325" width="18.140625" style="32" customWidth="1"/>
    <col min="3326" max="3326" width="17.28515625" style="32" customWidth="1"/>
    <col min="3327" max="3327" width="17.5703125" style="32" customWidth="1"/>
    <col min="3328" max="3328" width="9.140625" style="32"/>
    <col min="3329" max="3329" width="10.42578125" style="32" bestFit="1" customWidth="1"/>
    <col min="3330" max="3330" width="9.42578125" style="32" bestFit="1" customWidth="1"/>
    <col min="3331" max="3576" width="9.140625" style="32"/>
    <col min="3577" max="3577" width="2.85546875" style="32" customWidth="1"/>
    <col min="3578" max="3578" width="3.7109375" style="32" customWidth="1"/>
    <col min="3579" max="3579" width="6.28515625" style="32" customWidth="1"/>
    <col min="3580" max="3580" width="37.28515625" style="32" customWidth="1"/>
    <col min="3581" max="3581" width="18.140625" style="32" customWidth="1"/>
    <col min="3582" max="3582" width="17.28515625" style="32" customWidth="1"/>
    <col min="3583" max="3583" width="17.5703125" style="32" customWidth="1"/>
    <col min="3584" max="3584" width="9.140625" style="32"/>
    <col min="3585" max="3585" width="10.42578125" style="32" bestFit="1" customWidth="1"/>
    <col min="3586" max="3586" width="9.42578125" style="32" bestFit="1" customWidth="1"/>
    <col min="3587" max="3832" width="9.140625" style="32"/>
    <col min="3833" max="3833" width="2.85546875" style="32" customWidth="1"/>
    <col min="3834" max="3834" width="3.7109375" style="32" customWidth="1"/>
    <col min="3835" max="3835" width="6.28515625" style="32" customWidth="1"/>
    <col min="3836" max="3836" width="37.28515625" style="32" customWidth="1"/>
    <col min="3837" max="3837" width="18.140625" style="32" customWidth="1"/>
    <col min="3838" max="3838" width="17.28515625" style="32" customWidth="1"/>
    <col min="3839" max="3839" width="17.5703125" style="32" customWidth="1"/>
    <col min="3840" max="3840" width="9.140625" style="32"/>
    <col min="3841" max="3841" width="10.42578125" style="32" bestFit="1" customWidth="1"/>
    <col min="3842" max="3842" width="9.42578125" style="32" bestFit="1" customWidth="1"/>
    <col min="3843" max="4088" width="9.140625" style="32"/>
    <col min="4089" max="4089" width="2.85546875" style="32" customWidth="1"/>
    <col min="4090" max="4090" width="3.7109375" style="32" customWidth="1"/>
    <col min="4091" max="4091" width="6.28515625" style="32" customWidth="1"/>
    <col min="4092" max="4092" width="37.28515625" style="32" customWidth="1"/>
    <col min="4093" max="4093" width="18.140625" style="32" customWidth="1"/>
    <col min="4094" max="4094" width="17.28515625" style="32" customWidth="1"/>
    <col min="4095" max="4095" width="17.5703125" style="32" customWidth="1"/>
    <col min="4096" max="4096" width="9.140625" style="32"/>
    <col min="4097" max="4097" width="10.42578125" style="32" bestFit="1" customWidth="1"/>
    <col min="4098" max="4098" width="9.42578125" style="32" bestFit="1" customWidth="1"/>
    <col min="4099" max="4344" width="9.140625" style="32"/>
    <col min="4345" max="4345" width="2.85546875" style="32" customWidth="1"/>
    <col min="4346" max="4346" width="3.7109375" style="32" customWidth="1"/>
    <col min="4347" max="4347" width="6.28515625" style="32" customWidth="1"/>
    <col min="4348" max="4348" width="37.28515625" style="32" customWidth="1"/>
    <col min="4349" max="4349" width="18.140625" style="32" customWidth="1"/>
    <col min="4350" max="4350" width="17.28515625" style="32" customWidth="1"/>
    <col min="4351" max="4351" width="17.5703125" style="32" customWidth="1"/>
    <col min="4352" max="4352" width="9.140625" style="32"/>
    <col min="4353" max="4353" width="10.42578125" style="32" bestFit="1" customWidth="1"/>
    <col min="4354" max="4354" width="9.42578125" style="32" bestFit="1" customWidth="1"/>
    <col min="4355" max="4600" width="9.140625" style="32"/>
    <col min="4601" max="4601" width="2.85546875" style="32" customWidth="1"/>
    <col min="4602" max="4602" width="3.7109375" style="32" customWidth="1"/>
    <col min="4603" max="4603" width="6.28515625" style="32" customWidth="1"/>
    <col min="4604" max="4604" width="37.28515625" style="32" customWidth="1"/>
    <col min="4605" max="4605" width="18.140625" style="32" customWidth="1"/>
    <col min="4606" max="4606" width="17.28515625" style="32" customWidth="1"/>
    <col min="4607" max="4607" width="17.5703125" style="32" customWidth="1"/>
    <col min="4608" max="4608" width="9.140625" style="32"/>
    <col min="4609" max="4609" width="10.42578125" style="32" bestFit="1" customWidth="1"/>
    <col min="4610" max="4610" width="9.42578125" style="32" bestFit="1" customWidth="1"/>
    <col min="4611" max="4856" width="9.140625" style="32"/>
    <col min="4857" max="4857" width="2.85546875" style="32" customWidth="1"/>
    <col min="4858" max="4858" width="3.7109375" style="32" customWidth="1"/>
    <col min="4859" max="4859" width="6.28515625" style="32" customWidth="1"/>
    <col min="4860" max="4860" width="37.28515625" style="32" customWidth="1"/>
    <col min="4861" max="4861" width="18.140625" style="32" customWidth="1"/>
    <col min="4862" max="4862" width="17.28515625" style="32" customWidth="1"/>
    <col min="4863" max="4863" width="17.5703125" style="32" customWidth="1"/>
    <col min="4864" max="4864" width="9.140625" style="32"/>
    <col min="4865" max="4865" width="10.42578125" style="32" bestFit="1" customWidth="1"/>
    <col min="4866" max="4866" width="9.42578125" style="32" bestFit="1" customWidth="1"/>
    <col min="4867" max="5112" width="9.140625" style="32"/>
    <col min="5113" max="5113" width="2.85546875" style="32" customWidth="1"/>
    <col min="5114" max="5114" width="3.7109375" style="32" customWidth="1"/>
    <col min="5115" max="5115" width="6.28515625" style="32" customWidth="1"/>
    <col min="5116" max="5116" width="37.28515625" style="32" customWidth="1"/>
    <col min="5117" max="5117" width="18.140625" style="32" customWidth="1"/>
    <col min="5118" max="5118" width="17.28515625" style="32" customWidth="1"/>
    <col min="5119" max="5119" width="17.5703125" style="32" customWidth="1"/>
    <col min="5120" max="5120" width="9.140625" style="32"/>
    <col min="5121" max="5121" width="10.42578125" style="32" bestFit="1" customWidth="1"/>
    <col min="5122" max="5122" width="9.42578125" style="32" bestFit="1" customWidth="1"/>
    <col min="5123" max="5368" width="9.140625" style="32"/>
    <col min="5369" max="5369" width="2.85546875" style="32" customWidth="1"/>
    <col min="5370" max="5370" width="3.7109375" style="32" customWidth="1"/>
    <col min="5371" max="5371" width="6.28515625" style="32" customWidth="1"/>
    <col min="5372" max="5372" width="37.28515625" style="32" customWidth="1"/>
    <col min="5373" max="5373" width="18.140625" style="32" customWidth="1"/>
    <col min="5374" max="5374" width="17.28515625" style="32" customWidth="1"/>
    <col min="5375" max="5375" width="17.5703125" style="32" customWidth="1"/>
    <col min="5376" max="5376" width="9.140625" style="32"/>
    <col min="5377" max="5377" width="10.42578125" style="32" bestFit="1" customWidth="1"/>
    <col min="5378" max="5378" width="9.42578125" style="32" bestFit="1" customWidth="1"/>
    <col min="5379" max="5624" width="9.140625" style="32"/>
    <col min="5625" max="5625" width="2.85546875" style="32" customWidth="1"/>
    <col min="5626" max="5626" width="3.7109375" style="32" customWidth="1"/>
    <col min="5627" max="5627" width="6.28515625" style="32" customWidth="1"/>
    <col min="5628" max="5628" width="37.28515625" style="32" customWidth="1"/>
    <col min="5629" max="5629" width="18.140625" style="32" customWidth="1"/>
    <col min="5630" max="5630" width="17.28515625" style="32" customWidth="1"/>
    <col min="5631" max="5631" width="17.5703125" style="32" customWidth="1"/>
    <col min="5632" max="5632" width="9.140625" style="32"/>
    <col min="5633" max="5633" width="10.42578125" style="32" bestFit="1" customWidth="1"/>
    <col min="5634" max="5634" width="9.42578125" style="32" bestFit="1" customWidth="1"/>
    <col min="5635" max="5880" width="9.140625" style="32"/>
    <col min="5881" max="5881" width="2.85546875" style="32" customWidth="1"/>
    <col min="5882" max="5882" width="3.7109375" style="32" customWidth="1"/>
    <col min="5883" max="5883" width="6.28515625" style="32" customWidth="1"/>
    <col min="5884" max="5884" width="37.28515625" style="32" customWidth="1"/>
    <col min="5885" max="5885" width="18.140625" style="32" customWidth="1"/>
    <col min="5886" max="5886" width="17.28515625" style="32" customWidth="1"/>
    <col min="5887" max="5887" width="17.5703125" style="32" customWidth="1"/>
    <col min="5888" max="5888" width="9.140625" style="32"/>
    <col min="5889" max="5889" width="10.42578125" style="32" bestFit="1" customWidth="1"/>
    <col min="5890" max="5890" width="9.42578125" style="32" bestFit="1" customWidth="1"/>
    <col min="5891" max="6136" width="9.140625" style="32"/>
    <col min="6137" max="6137" width="2.85546875" style="32" customWidth="1"/>
    <col min="6138" max="6138" width="3.7109375" style="32" customWidth="1"/>
    <col min="6139" max="6139" width="6.28515625" style="32" customWidth="1"/>
    <col min="6140" max="6140" width="37.28515625" style="32" customWidth="1"/>
    <col min="6141" max="6141" width="18.140625" style="32" customWidth="1"/>
    <col min="6142" max="6142" width="17.28515625" style="32" customWidth="1"/>
    <col min="6143" max="6143" width="17.5703125" style="32" customWidth="1"/>
    <col min="6144" max="6144" width="9.140625" style="32"/>
    <col min="6145" max="6145" width="10.42578125" style="32" bestFit="1" customWidth="1"/>
    <col min="6146" max="6146" width="9.42578125" style="32" bestFit="1" customWidth="1"/>
    <col min="6147" max="6392" width="9.140625" style="32"/>
    <col min="6393" max="6393" width="2.85546875" style="32" customWidth="1"/>
    <col min="6394" max="6394" width="3.7109375" style="32" customWidth="1"/>
    <col min="6395" max="6395" width="6.28515625" style="32" customWidth="1"/>
    <col min="6396" max="6396" width="37.28515625" style="32" customWidth="1"/>
    <col min="6397" max="6397" width="18.140625" style="32" customWidth="1"/>
    <col min="6398" max="6398" width="17.28515625" style="32" customWidth="1"/>
    <col min="6399" max="6399" width="17.5703125" style="32" customWidth="1"/>
    <col min="6400" max="6400" width="9.140625" style="32"/>
    <col min="6401" max="6401" width="10.42578125" style="32" bestFit="1" customWidth="1"/>
    <col min="6402" max="6402" width="9.42578125" style="32" bestFit="1" customWidth="1"/>
    <col min="6403" max="6648" width="9.140625" style="32"/>
    <col min="6649" max="6649" width="2.85546875" style="32" customWidth="1"/>
    <col min="6650" max="6650" width="3.7109375" style="32" customWidth="1"/>
    <col min="6651" max="6651" width="6.28515625" style="32" customWidth="1"/>
    <col min="6652" max="6652" width="37.28515625" style="32" customWidth="1"/>
    <col min="6653" max="6653" width="18.140625" style="32" customWidth="1"/>
    <col min="6654" max="6654" width="17.28515625" style="32" customWidth="1"/>
    <col min="6655" max="6655" width="17.5703125" style="32" customWidth="1"/>
    <col min="6656" max="6656" width="9.140625" style="32"/>
    <col min="6657" max="6657" width="10.42578125" style="32" bestFit="1" customWidth="1"/>
    <col min="6658" max="6658" width="9.42578125" style="32" bestFit="1" customWidth="1"/>
    <col min="6659" max="6904" width="9.140625" style="32"/>
    <col min="6905" max="6905" width="2.85546875" style="32" customWidth="1"/>
    <col min="6906" max="6906" width="3.7109375" style="32" customWidth="1"/>
    <col min="6907" max="6907" width="6.28515625" style="32" customWidth="1"/>
    <col min="6908" max="6908" width="37.28515625" style="32" customWidth="1"/>
    <col min="6909" max="6909" width="18.140625" style="32" customWidth="1"/>
    <col min="6910" max="6910" width="17.28515625" style="32" customWidth="1"/>
    <col min="6911" max="6911" width="17.5703125" style="32" customWidth="1"/>
    <col min="6912" max="6912" width="9.140625" style="32"/>
    <col min="6913" max="6913" width="10.42578125" style="32" bestFit="1" customWidth="1"/>
    <col min="6914" max="6914" width="9.42578125" style="32" bestFit="1" customWidth="1"/>
    <col min="6915" max="7160" width="9.140625" style="32"/>
    <col min="7161" max="7161" width="2.85546875" style="32" customWidth="1"/>
    <col min="7162" max="7162" width="3.7109375" style="32" customWidth="1"/>
    <col min="7163" max="7163" width="6.28515625" style="32" customWidth="1"/>
    <col min="7164" max="7164" width="37.28515625" style="32" customWidth="1"/>
    <col min="7165" max="7165" width="18.140625" style="32" customWidth="1"/>
    <col min="7166" max="7166" width="17.28515625" style="32" customWidth="1"/>
    <col min="7167" max="7167" width="17.5703125" style="32" customWidth="1"/>
    <col min="7168" max="7168" width="9.140625" style="32"/>
    <col min="7169" max="7169" width="10.42578125" style="32" bestFit="1" customWidth="1"/>
    <col min="7170" max="7170" width="9.42578125" style="32" bestFit="1" customWidth="1"/>
    <col min="7171" max="7416" width="9.140625" style="32"/>
    <col min="7417" max="7417" width="2.85546875" style="32" customWidth="1"/>
    <col min="7418" max="7418" width="3.7109375" style="32" customWidth="1"/>
    <col min="7419" max="7419" width="6.28515625" style="32" customWidth="1"/>
    <col min="7420" max="7420" width="37.28515625" style="32" customWidth="1"/>
    <col min="7421" max="7421" width="18.140625" style="32" customWidth="1"/>
    <col min="7422" max="7422" width="17.28515625" style="32" customWidth="1"/>
    <col min="7423" max="7423" width="17.5703125" style="32" customWidth="1"/>
    <col min="7424" max="7424" width="9.140625" style="32"/>
    <col min="7425" max="7425" width="10.42578125" style="32" bestFit="1" customWidth="1"/>
    <col min="7426" max="7426" width="9.42578125" style="32" bestFit="1" customWidth="1"/>
    <col min="7427" max="7672" width="9.140625" style="32"/>
    <col min="7673" max="7673" width="2.85546875" style="32" customWidth="1"/>
    <col min="7674" max="7674" width="3.7109375" style="32" customWidth="1"/>
    <col min="7675" max="7675" width="6.28515625" style="32" customWidth="1"/>
    <col min="7676" max="7676" width="37.28515625" style="32" customWidth="1"/>
    <col min="7677" max="7677" width="18.140625" style="32" customWidth="1"/>
    <col min="7678" max="7678" width="17.28515625" style="32" customWidth="1"/>
    <col min="7679" max="7679" width="17.5703125" style="32" customWidth="1"/>
    <col min="7680" max="7680" width="9.140625" style="32"/>
    <col min="7681" max="7681" width="10.42578125" style="32" bestFit="1" customWidth="1"/>
    <col min="7682" max="7682" width="9.42578125" style="32" bestFit="1" customWidth="1"/>
    <col min="7683" max="7928" width="9.140625" style="32"/>
    <col min="7929" max="7929" width="2.85546875" style="32" customWidth="1"/>
    <col min="7930" max="7930" width="3.7109375" style="32" customWidth="1"/>
    <col min="7931" max="7931" width="6.28515625" style="32" customWidth="1"/>
    <col min="7932" max="7932" width="37.28515625" style="32" customWidth="1"/>
    <col min="7933" max="7933" width="18.140625" style="32" customWidth="1"/>
    <col min="7934" max="7934" width="17.28515625" style="32" customWidth="1"/>
    <col min="7935" max="7935" width="17.5703125" style="32" customWidth="1"/>
    <col min="7936" max="7936" width="9.140625" style="32"/>
    <col min="7937" max="7937" width="10.42578125" style="32" bestFit="1" customWidth="1"/>
    <col min="7938" max="7938" width="9.42578125" style="32" bestFit="1" customWidth="1"/>
    <col min="7939" max="8184" width="9.140625" style="32"/>
    <col min="8185" max="8185" width="2.85546875" style="32" customWidth="1"/>
    <col min="8186" max="8186" width="3.7109375" style="32" customWidth="1"/>
    <col min="8187" max="8187" width="6.28515625" style="32" customWidth="1"/>
    <col min="8188" max="8188" width="37.28515625" style="32" customWidth="1"/>
    <col min="8189" max="8189" width="18.140625" style="32" customWidth="1"/>
    <col min="8190" max="8190" width="17.28515625" style="32" customWidth="1"/>
    <col min="8191" max="8191" width="17.5703125" style="32" customWidth="1"/>
    <col min="8192" max="8192" width="9.140625" style="32"/>
    <col min="8193" max="8193" width="10.42578125" style="32" bestFit="1" customWidth="1"/>
    <col min="8194" max="8194" width="9.42578125" style="32" bestFit="1" customWidth="1"/>
    <col min="8195" max="8440" width="9.140625" style="32"/>
    <col min="8441" max="8441" width="2.85546875" style="32" customWidth="1"/>
    <col min="8442" max="8442" width="3.7109375" style="32" customWidth="1"/>
    <col min="8443" max="8443" width="6.28515625" style="32" customWidth="1"/>
    <col min="8444" max="8444" width="37.28515625" style="32" customWidth="1"/>
    <col min="8445" max="8445" width="18.140625" style="32" customWidth="1"/>
    <col min="8446" max="8446" width="17.28515625" style="32" customWidth="1"/>
    <col min="8447" max="8447" width="17.5703125" style="32" customWidth="1"/>
    <col min="8448" max="8448" width="9.140625" style="32"/>
    <col min="8449" max="8449" width="10.42578125" style="32" bestFit="1" customWidth="1"/>
    <col min="8450" max="8450" width="9.42578125" style="32" bestFit="1" customWidth="1"/>
    <col min="8451" max="8696" width="9.140625" style="32"/>
    <col min="8697" max="8697" width="2.85546875" style="32" customWidth="1"/>
    <col min="8698" max="8698" width="3.7109375" style="32" customWidth="1"/>
    <col min="8699" max="8699" width="6.28515625" style="32" customWidth="1"/>
    <col min="8700" max="8700" width="37.28515625" style="32" customWidth="1"/>
    <col min="8701" max="8701" width="18.140625" style="32" customWidth="1"/>
    <col min="8702" max="8702" width="17.28515625" style="32" customWidth="1"/>
    <col min="8703" max="8703" width="17.5703125" style="32" customWidth="1"/>
    <col min="8704" max="8704" width="9.140625" style="32"/>
    <col min="8705" max="8705" width="10.42578125" style="32" bestFit="1" customWidth="1"/>
    <col min="8706" max="8706" width="9.42578125" style="32" bestFit="1" customWidth="1"/>
    <col min="8707" max="8952" width="9.140625" style="32"/>
    <col min="8953" max="8953" width="2.85546875" style="32" customWidth="1"/>
    <col min="8954" max="8954" width="3.7109375" style="32" customWidth="1"/>
    <col min="8955" max="8955" width="6.28515625" style="32" customWidth="1"/>
    <col min="8956" max="8956" width="37.28515625" style="32" customWidth="1"/>
    <col min="8957" max="8957" width="18.140625" style="32" customWidth="1"/>
    <col min="8958" max="8958" width="17.28515625" style="32" customWidth="1"/>
    <col min="8959" max="8959" width="17.5703125" style="32" customWidth="1"/>
    <col min="8960" max="8960" width="9.140625" style="32"/>
    <col min="8961" max="8961" width="10.42578125" style="32" bestFit="1" customWidth="1"/>
    <col min="8962" max="8962" width="9.42578125" style="32" bestFit="1" customWidth="1"/>
    <col min="8963" max="9208" width="9.140625" style="32"/>
    <col min="9209" max="9209" width="2.85546875" style="32" customWidth="1"/>
    <col min="9210" max="9210" width="3.7109375" style="32" customWidth="1"/>
    <col min="9211" max="9211" width="6.28515625" style="32" customWidth="1"/>
    <col min="9212" max="9212" width="37.28515625" style="32" customWidth="1"/>
    <col min="9213" max="9213" width="18.140625" style="32" customWidth="1"/>
    <col min="9214" max="9214" width="17.28515625" style="32" customWidth="1"/>
    <col min="9215" max="9215" width="17.5703125" style="32" customWidth="1"/>
    <col min="9216" max="9216" width="9.140625" style="32"/>
    <col min="9217" max="9217" width="10.42578125" style="32" bestFit="1" customWidth="1"/>
    <col min="9218" max="9218" width="9.42578125" style="32" bestFit="1" customWidth="1"/>
    <col min="9219" max="9464" width="9.140625" style="32"/>
    <col min="9465" max="9465" width="2.85546875" style="32" customWidth="1"/>
    <col min="9466" max="9466" width="3.7109375" style="32" customWidth="1"/>
    <col min="9467" max="9467" width="6.28515625" style="32" customWidth="1"/>
    <col min="9468" max="9468" width="37.28515625" style="32" customWidth="1"/>
    <col min="9469" max="9469" width="18.140625" style="32" customWidth="1"/>
    <col min="9470" max="9470" width="17.28515625" style="32" customWidth="1"/>
    <col min="9471" max="9471" width="17.5703125" style="32" customWidth="1"/>
    <col min="9472" max="9472" width="9.140625" style="32"/>
    <col min="9473" max="9473" width="10.42578125" style="32" bestFit="1" customWidth="1"/>
    <col min="9474" max="9474" width="9.42578125" style="32" bestFit="1" customWidth="1"/>
    <col min="9475" max="9720" width="9.140625" style="32"/>
    <col min="9721" max="9721" width="2.85546875" style="32" customWidth="1"/>
    <col min="9722" max="9722" width="3.7109375" style="32" customWidth="1"/>
    <col min="9723" max="9723" width="6.28515625" style="32" customWidth="1"/>
    <col min="9724" max="9724" width="37.28515625" style="32" customWidth="1"/>
    <col min="9725" max="9725" width="18.140625" style="32" customWidth="1"/>
    <col min="9726" max="9726" width="17.28515625" style="32" customWidth="1"/>
    <col min="9727" max="9727" width="17.5703125" style="32" customWidth="1"/>
    <col min="9728" max="9728" width="9.140625" style="32"/>
    <col min="9729" max="9729" width="10.42578125" style="32" bestFit="1" customWidth="1"/>
    <col min="9730" max="9730" width="9.42578125" style="32" bestFit="1" customWidth="1"/>
    <col min="9731" max="9976" width="9.140625" style="32"/>
    <col min="9977" max="9977" width="2.85546875" style="32" customWidth="1"/>
    <col min="9978" max="9978" width="3.7109375" style="32" customWidth="1"/>
    <col min="9979" max="9979" width="6.28515625" style="32" customWidth="1"/>
    <col min="9980" max="9980" width="37.28515625" style="32" customWidth="1"/>
    <col min="9981" max="9981" width="18.140625" style="32" customWidth="1"/>
    <col min="9982" max="9982" width="17.28515625" style="32" customWidth="1"/>
    <col min="9983" max="9983" width="17.5703125" style="32" customWidth="1"/>
    <col min="9984" max="9984" width="9.140625" style="32"/>
    <col min="9985" max="9985" width="10.42578125" style="32" bestFit="1" customWidth="1"/>
    <col min="9986" max="9986" width="9.42578125" style="32" bestFit="1" customWidth="1"/>
    <col min="9987" max="10232" width="9.140625" style="32"/>
    <col min="10233" max="10233" width="2.85546875" style="32" customWidth="1"/>
    <col min="10234" max="10234" width="3.7109375" style="32" customWidth="1"/>
    <col min="10235" max="10235" width="6.28515625" style="32" customWidth="1"/>
    <col min="10236" max="10236" width="37.28515625" style="32" customWidth="1"/>
    <col min="10237" max="10237" width="18.140625" style="32" customWidth="1"/>
    <col min="10238" max="10238" width="17.28515625" style="32" customWidth="1"/>
    <col min="10239" max="10239" width="17.5703125" style="32" customWidth="1"/>
    <col min="10240" max="10240" width="9.140625" style="32"/>
    <col min="10241" max="10241" width="10.42578125" style="32" bestFit="1" customWidth="1"/>
    <col min="10242" max="10242" width="9.42578125" style="32" bestFit="1" customWidth="1"/>
    <col min="10243" max="10488" width="9.140625" style="32"/>
    <col min="10489" max="10489" width="2.85546875" style="32" customWidth="1"/>
    <col min="10490" max="10490" width="3.7109375" style="32" customWidth="1"/>
    <col min="10491" max="10491" width="6.28515625" style="32" customWidth="1"/>
    <col min="10492" max="10492" width="37.28515625" style="32" customWidth="1"/>
    <col min="10493" max="10493" width="18.140625" style="32" customWidth="1"/>
    <col min="10494" max="10494" width="17.28515625" style="32" customWidth="1"/>
    <col min="10495" max="10495" width="17.5703125" style="32" customWidth="1"/>
    <col min="10496" max="10496" width="9.140625" style="32"/>
    <col min="10497" max="10497" width="10.42578125" style="32" bestFit="1" customWidth="1"/>
    <col min="10498" max="10498" width="9.42578125" style="32" bestFit="1" customWidth="1"/>
    <col min="10499" max="10744" width="9.140625" style="32"/>
    <col min="10745" max="10745" width="2.85546875" style="32" customWidth="1"/>
    <col min="10746" max="10746" width="3.7109375" style="32" customWidth="1"/>
    <col min="10747" max="10747" width="6.28515625" style="32" customWidth="1"/>
    <col min="10748" max="10748" width="37.28515625" style="32" customWidth="1"/>
    <col min="10749" max="10749" width="18.140625" style="32" customWidth="1"/>
    <col min="10750" max="10750" width="17.28515625" style="32" customWidth="1"/>
    <col min="10751" max="10751" width="17.5703125" style="32" customWidth="1"/>
    <col min="10752" max="10752" width="9.140625" style="32"/>
    <col min="10753" max="10753" width="10.42578125" style="32" bestFit="1" customWidth="1"/>
    <col min="10754" max="10754" width="9.42578125" style="32" bestFit="1" customWidth="1"/>
    <col min="10755" max="11000" width="9.140625" style="32"/>
    <col min="11001" max="11001" width="2.85546875" style="32" customWidth="1"/>
    <col min="11002" max="11002" width="3.7109375" style="32" customWidth="1"/>
    <col min="11003" max="11003" width="6.28515625" style="32" customWidth="1"/>
    <col min="11004" max="11004" width="37.28515625" style="32" customWidth="1"/>
    <col min="11005" max="11005" width="18.140625" style="32" customWidth="1"/>
    <col min="11006" max="11006" width="17.28515625" style="32" customWidth="1"/>
    <col min="11007" max="11007" width="17.5703125" style="32" customWidth="1"/>
    <col min="11008" max="11008" width="9.140625" style="32"/>
    <col min="11009" max="11009" width="10.42578125" style="32" bestFit="1" customWidth="1"/>
    <col min="11010" max="11010" width="9.42578125" style="32" bestFit="1" customWidth="1"/>
    <col min="11011" max="11256" width="9.140625" style="32"/>
    <col min="11257" max="11257" width="2.85546875" style="32" customWidth="1"/>
    <col min="11258" max="11258" width="3.7109375" style="32" customWidth="1"/>
    <col min="11259" max="11259" width="6.28515625" style="32" customWidth="1"/>
    <col min="11260" max="11260" width="37.28515625" style="32" customWidth="1"/>
    <col min="11261" max="11261" width="18.140625" style="32" customWidth="1"/>
    <col min="11262" max="11262" width="17.28515625" style="32" customWidth="1"/>
    <col min="11263" max="11263" width="17.5703125" style="32" customWidth="1"/>
    <col min="11264" max="11264" width="9.140625" style="32"/>
    <col min="11265" max="11265" width="10.42578125" style="32" bestFit="1" customWidth="1"/>
    <col min="11266" max="11266" width="9.42578125" style="32" bestFit="1" customWidth="1"/>
    <col min="11267" max="11512" width="9.140625" style="32"/>
    <col min="11513" max="11513" width="2.85546875" style="32" customWidth="1"/>
    <col min="11514" max="11514" width="3.7109375" style="32" customWidth="1"/>
    <col min="11515" max="11515" width="6.28515625" style="32" customWidth="1"/>
    <col min="11516" max="11516" width="37.28515625" style="32" customWidth="1"/>
    <col min="11517" max="11517" width="18.140625" style="32" customWidth="1"/>
    <col min="11518" max="11518" width="17.28515625" style="32" customWidth="1"/>
    <col min="11519" max="11519" width="17.5703125" style="32" customWidth="1"/>
    <col min="11520" max="11520" width="9.140625" style="32"/>
    <col min="11521" max="11521" width="10.42578125" style="32" bestFit="1" customWidth="1"/>
    <col min="11522" max="11522" width="9.42578125" style="32" bestFit="1" customWidth="1"/>
    <col min="11523" max="11768" width="9.140625" style="32"/>
    <col min="11769" max="11769" width="2.85546875" style="32" customWidth="1"/>
    <col min="11770" max="11770" width="3.7109375" style="32" customWidth="1"/>
    <col min="11771" max="11771" width="6.28515625" style="32" customWidth="1"/>
    <col min="11772" max="11772" width="37.28515625" style="32" customWidth="1"/>
    <col min="11773" max="11773" width="18.140625" style="32" customWidth="1"/>
    <col min="11774" max="11774" width="17.28515625" style="32" customWidth="1"/>
    <col min="11775" max="11775" width="17.5703125" style="32" customWidth="1"/>
    <col min="11776" max="11776" width="9.140625" style="32"/>
    <col min="11777" max="11777" width="10.42578125" style="32" bestFit="1" customWidth="1"/>
    <col min="11778" max="11778" width="9.42578125" style="32" bestFit="1" customWidth="1"/>
    <col min="11779" max="12024" width="9.140625" style="32"/>
    <col min="12025" max="12025" width="2.85546875" style="32" customWidth="1"/>
    <col min="12026" max="12026" width="3.7109375" style="32" customWidth="1"/>
    <col min="12027" max="12027" width="6.28515625" style="32" customWidth="1"/>
    <col min="12028" max="12028" width="37.28515625" style="32" customWidth="1"/>
    <col min="12029" max="12029" width="18.140625" style="32" customWidth="1"/>
    <col min="12030" max="12030" width="17.28515625" style="32" customWidth="1"/>
    <col min="12031" max="12031" width="17.5703125" style="32" customWidth="1"/>
    <col min="12032" max="12032" width="9.140625" style="32"/>
    <col min="12033" max="12033" width="10.42578125" style="32" bestFit="1" customWidth="1"/>
    <col min="12034" max="12034" width="9.42578125" style="32" bestFit="1" customWidth="1"/>
    <col min="12035" max="12280" width="9.140625" style="32"/>
    <col min="12281" max="12281" width="2.85546875" style="32" customWidth="1"/>
    <col min="12282" max="12282" width="3.7109375" style="32" customWidth="1"/>
    <col min="12283" max="12283" width="6.28515625" style="32" customWidth="1"/>
    <col min="12284" max="12284" width="37.28515625" style="32" customWidth="1"/>
    <col min="12285" max="12285" width="18.140625" style="32" customWidth="1"/>
    <col min="12286" max="12286" width="17.28515625" style="32" customWidth="1"/>
    <col min="12287" max="12287" width="17.5703125" style="32" customWidth="1"/>
    <col min="12288" max="12288" width="9.140625" style="32"/>
    <col min="12289" max="12289" width="10.42578125" style="32" bestFit="1" customWidth="1"/>
    <col min="12290" max="12290" width="9.42578125" style="32" bestFit="1" customWidth="1"/>
    <col min="12291" max="12536" width="9.140625" style="32"/>
    <col min="12537" max="12537" width="2.85546875" style="32" customWidth="1"/>
    <col min="12538" max="12538" width="3.7109375" style="32" customWidth="1"/>
    <col min="12539" max="12539" width="6.28515625" style="32" customWidth="1"/>
    <col min="12540" max="12540" width="37.28515625" style="32" customWidth="1"/>
    <col min="12541" max="12541" width="18.140625" style="32" customWidth="1"/>
    <col min="12542" max="12542" width="17.28515625" style="32" customWidth="1"/>
    <col min="12543" max="12543" width="17.5703125" style="32" customWidth="1"/>
    <col min="12544" max="12544" width="9.140625" style="32"/>
    <col min="12545" max="12545" width="10.42578125" style="32" bestFit="1" customWidth="1"/>
    <col min="12546" max="12546" width="9.42578125" style="32" bestFit="1" customWidth="1"/>
    <col min="12547" max="12792" width="9.140625" style="32"/>
    <col min="12793" max="12793" width="2.85546875" style="32" customWidth="1"/>
    <col min="12794" max="12794" width="3.7109375" style="32" customWidth="1"/>
    <col min="12795" max="12795" width="6.28515625" style="32" customWidth="1"/>
    <col min="12796" max="12796" width="37.28515625" style="32" customWidth="1"/>
    <col min="12797" max="12797" width="18.140625" style="32" customWidth="1"/>
    <col min="12798" max="12798" width="17.28515625" style="32" customWidth="1"/>
    <col min="12799" max="12799" width="17.5703125" style="32" customWidth="1"/>
    <col min="12800" max="12800" width="9.140625" style="32"/>
    <col min="12801" max="12801" width="10.42578125" style="32" bestFit="1" customWidth="1"/>
    <col min="12802" max="12802" width="9.42578125" style="32" bestFit="1" customWidth="1"/>
    <col min="12803" max="13048" width="9.140625" style="32"/>
    <col min="13049" max="13049" width="2.85546875" style="32" customWidth="1"/>
    <col min="13050" max="13050" width="3.7109375" style="32" customWidth="1"/>
    <col min="13051" max="13051" width="6.28515625" style="32" customWidth="1"/>
    <col min="13052" max="13052" width="37.28515625" style="32" customWidth="1"/>
    <col min="13053" max="13053" width="18.140625" style="32" customWidth="1"/>
    <col min="13054" max="13054" width="17.28515625" style="32" customWidth="1"/>
    <col min="13055" max="13055" width="17.5703125" style="32" customWidth="1"/>
    <col min="13056" max="13056" width="9.140625" style="32"/>
    <col min="13057" max="13057" width="10.42578125" style="32" bestFit="1" customWidth="1"/>
    <col min="13058" max="13058" width="9.42578125" style="32" bestFit="1" customWidth="1"/>
    <col min="13059" max="13304" width="9.140625" style="32"/>
    <col min="13305" max="13305" width="2.85546875" style="32" customWidth="1"/>
    <col min="13306" max="13306" width="3.7109375" style="32" customWidth="1"/>
    <col min="13307" max="13307" width="6.28515625" style="32" customWidth="1"/>
    <col min="13308" max="13308" width="37.28515625" style="32" customWidth="1"/>
    <col min="13309" max="13309" width="18.140625" style="32" customWidth="1"/>
    <col min="13310" max="13310" width="17.28515625" style="32" customWidth="1"/>
    <col min="13311" max="13311" width="17.5703125" style="32" customWidth="1"/>
    <col min="13312" max="13312" width="9.140625" style="32"/>
    <col min="13313" max="13313" width="10.42578125" style="32" bestFit="1" customWidth="1"/>
    <col min="13314" max="13314" width="9.42578125" style="32" bestFit="1" customWidth="1"/>
    <col min="13315" max="13560" width="9.140625" style="32"/>
    <col min="13561" max="13561" width="2.85546875" style="32" customWidth="1"/>
    <col min="13562" max="13562" width="3.7109375" style="32" customWidth="1"/>
    <col min="13563" max="13563" width="6.28515625" style="32" customWidth="1"/>
    <col min="13564" max="13564" width="37.28515625" style="32" customWidth="1"/>
    <col min="13565" max="13565" width="18.140625" style="32" customWidth="1"/>
    <col min="13566" max="13566" width="17.28515625" style="32" customWidth="1"/>
    <col min="13567" max="13567" width="17.5703125" style="32" customWidth="1"/>
    <col min="13568" max="13568" width="9.140625" style="32"/>
    <col min="13569" max="13569" width="10.42578125" style="32" bestFit="1" customWidth="1"/>
    <col min="13570" max="13570" width="9.42578125" style="32" bestFit="1" customWidth="1"/>
    <col min="13571" max="13816" width="9.140625" style="32"/>
    <col min="13817" max="13817" width="2.85546875" style="32" customWidth="1"/>
    <col min="13818" max="13818" width="3.7109375" style="32" customWidth="1"/>
    <col min="13819" max="13819" width="6.28515625" style="32" customWidth="1"/>
    <col min="13820" max="13820" width="37.28515625" style="32" customWidth="1"/>
    <col min="13821" max="13821" width="18.140625" style="32" customWidth="1"/>
    <col min="13822" max="13822" width="17.28515625" style="32" customWidth="1"/>
    <col min="13823" max="13823" width="17.5703125" style="32" customWidth="1"/>
    <col min="13824" max="13824" width="9.140625" style="32"/>
    <col min="13825" max="13825" width="10.42578125" style="32" bestFit="1" customWidth="1"/>
    <col min="13826" max="13826" width="9.42578125" style="32" bestFit="1" customWidth="1"/>
    <col min="13827" max="14072" width="9.140625" style="32"/>
    <col min="14073" max="14073" width="2.85546875" style="32" customWidth="1"/>
    <col min="14074" max="14074" width="3.7109375" style="32" customWidth="1"/>
    <col min="14075" max="14075" width="6.28515625" style="32" customWidth="1"/>
    <col min="14076" max="14076" width="37.28515625" style="32" customWidth="1"/>
    <col min="14077" max="14077" width="18.140625" style="32" customWidth="1"/>
    <col min="14078" max="14078" width="17.28515625" style="32" customWidth="1"/>
    <col min="14079" max="14079" width="17.5703125" style="32" customWidth="1"/>
    <col min="14080" max="14080" width="9.140625" style="32"/>
    <col min="14081" max="14081" width="10.42578125" style="32" bestFit="1" customWidth="1"/>
    <col min="14082" max="14082" width="9.42578125" style="32" bestFit="1" customWidth="1"/>
    <col min="14083" max="14328" width="9.140625" style="32"/>
    <col min="14329" max="14329" width="2.85546875" style="32" customWidth="1"/>
    <col min="14330" max="14330" width="3.7109375" style="32" customWidth="1"/>
    <col min="14331" max="14331" width="6.28515625" style="32" customWidth="1"/>
    <col min="14332" max="14332" width="37.28515625" style="32" customWidth="1"/>
    <col min="14333" max="14333" width="18.140625" style="32" customWidth="1"/>
    <col min="14334" max="14334" width="17.28515625" style="32" customWidth="1"/>
    <col min="14335" max="14335" width="17.5703125" style="32" customWidth="1"/>
    <col min="14336" max="14336" width="9.140625" style="32"/>
    <col min="14337" max="14337" width="10.42578125" style="32" bestFit="1" customWidth="1"/>
    <col min="14338" max="14338" width="9.42578125" style="32" bestFit="1" customWidth="1"/>
    <col min="14339" max="14584" width="9.140625" style="32"/>
    <col min="14585" max="14585" width="2.85546875" style="32" customWidth="1"/>
    <col min="14586" max="14586" width="3.7109375" style="32" customWidth="1"/>
    <col min="14587" max="14587" width="6.28515625" style="32" customWidth="1"/>
    <col min="14588" max="14588" width="37.28515625" style="32" customWidth="1"/>
    <col min="14589" max="14589" width="18.140625" style="32" customWidth="1"/>
    <col min="14590" max="14590" width="17.28515625" style="32" customWidth="1"/>
    <col min="14591" max="14591" width="17.5703125" style="32" customWidth="1"/>
    <col min="14592" max="14592" width="9.140625" style="32"/>
    <col min="14593" max="14593" width="10.42578125" style="32" bestFit="1" customWidth="1"/>
    <col min="14594" max="14594" width="9.42578125" style="32" bestFit="1" customWidth="1"/>
    <col min="14595" max="14840" width="9.140625" style="32"/>
    <col min="14841" max="14841" width="2.85546875" style="32" customWidth="1"/>
    <col min="14842" max="14842" width="3.7109375" style="32" customWidth="1"/>
    <col min="14843" max="14843" width="6.28515625" style="32" customWidth="1"/>
    <col min="14844" max="14844" width="37.28515625" style="32" customWidth="1"/>
    <col min="14845" max="14845" width="18.140625" style="32" customWidth="1"/>
    <col min="14846" max="14846" width="17.28515625" style="32" customWidth="1"/>
    <col min="14847" max="14847" width="17.5703125" style="32" customWidth="1"/>
    <col min="14848" max="14848" width="9.140625" style="32"/>
    <col min="14849" max="14849" width="10.42578125" style="32" bestFit="1" customWidth="1"/>
    <col min="14850" max="14850" width="9.42578125" style="32" bestFit="1" customWidth="1"/>
    <col min="14851" max="15096" width="9.140625" style="32"/>
    <col min="15097" max="15097" width="2.85546875" style="32" customWidth="1"/>
    <col min="15098" max="15098" width="3.7109375" style="32" customWidth="1"/>
    <col min="15099" max="15099" width="6.28515625" style="32" customWidth="1"/>
    <col min="15100" max="15100" width="37.28515625" style="32" customWidth="1"/>
    <col min="15101" max="15101" width="18.140625" style="32" customWidth="1"/>
    <col min="15102" max="15102" width="17.28515625" style="32" customWidth="1"/>
    <col min="15103" max="15103" width="17.5703125" style="32" customWidth="1"/>
    <col min="15104" max="15104" width="9.140625" style="32"/>
    <col min="15105" max="15105" width="10.42578125" style="32" bestFit="1" customWidth="1"/>
    <col min="15106" max="15106" width="9.42578125" style="32" bestFit="1" customWidth="1"/>
    <col min="15107" max="15352" width="9.140625" style="32"/>
    <col min="15353" max="15353" width="2.85546875" style="32" customWidth="1"/>
    <col min="15354" max="15354" width="3.7109375" style="32" customWidth="1"/>
    <col min="15355" max="15355" width="6.28515625" style="32" customWidth="1"/>
    <col min="15356" max="15356" width="37.28515625" style="32" customWidth="1"/>
    <col min="15357" max="15357" width="18.140625" style="32" customWidth="1"/>
    <col min="15358" max="15358" width="17.28515625" style="32" customWidth="1"/>
    <col min="15359" max="15359" width="17.5703125" style="32" customWidth="1"/>
    <col min="15360" max="15360" width="9.140625" style="32"/>
    <col min="15361" max="15361" width="10.42578125" style="32" bestFit="1" customWidth="1"/>
    <col min="15362" max="15362" width="9.42578125" style="32" bestFit="1" customWidth="1"/>
    <col min="15363" max="15608" width="9.140625" style="32"/>
    <col min="15609" max="15609" width="2.85546875" style="32" customWidth="1"/>
    <col min="15610" max="15610" width="3.7109375" style="32" customWidth="1"/>
    <col min="15611" max="15611" width="6.28515625" style="32" customWidth="1"/>
    <col min="15612" max="15612" width="37.28515625" style="32" customWidth="1"/>
    <col min="15613" max="15613" width="18.140625" style="32" customWidth="1"/>
    <col min="15614" max="15614" width="17.28515625" style="32" customWidth="1"/>
    <col min="15615" max="15615" width="17.5703125" style="32" customWidth="1"/>
    <col min="15616" max="15616" width="9.140625" style="32"/>
    <col min="15617" max="15617" width="10.42578125" style="32" bestFit="1" customWidth="1"/>
    <col min="15618" max="15618" width="9.42578125" style="32" bestFit="1" customWidth="1"/>
    <col min="15619" max="15864" width="9.140625" style="32"/>
    <col min="15865" max="15865" width="2.85546875" style="32" customWidth="1"/>
    <col min="15866" max="15866" width="3.7109375" style="32" customWidth="1"/>
    <col min="15867" max="15867" width="6.28515625" style="32" customWidth="1"/>
    <col min="15868" max="15868" width="37.28515625" style="32" customWidth="1"/>
    <col min="15869" max="15869" width="18.140625" style="32" customWidth="1"/>
    <col min="15870" max="15870" width="17.28515625" style="32" customWidth="1"/>
    <col min="15871" max="15871" width="17.5703125" style="32" customWidth="1"/>
    <col min="15872" max="15872" width="9.140625" style="32"/>
    <col min="15873" max="15873" width="10.42578125" style="32" bestFit="1" customWidth="1"/>
    <col min="15874" max="15874" width="9.42578125" style="32" bestFit="1" customWidth="1"/>
    <col min="15875" max="16120" width="9.140625" style="32"/>
    <col min="16121" max="16121" width="2.85546875" style="32" customWidth="1"/>
    <col min="16122" max="16122" width="3.7109375" style="32" customWidth="1"/>
    <col min="16123" max="16123" width="6.28515625" style="32" customWidth="1"/>
    <col min="16124" max="16124" width="37.28515625" style="32" customWidth="1"/>
    <col min="16125" max="16125" width="18.140625" style="32" customWidth="1"/>
    <col min="16126" max="16126" width="17.28515625" style="32" customWidth="1"/>
    <col min="16127" max="16127" width="17.5703125" style="32" customWidth="1"/>
    <col min="16128" max="16128" width="9.140625" style="32"/>
    <col min="16129" max="16129" width="10.42578125" style="32" bestFit="1" customWidth="1"/>
    <col min="16130" max="16130" width="9.42578125" style="32" bestFit="1" customWidth="1"/>
    <col min="16131" max="16384" width="9.140625" style="32"/>
  </cols>
  <sheetData>
    <row r="1" spans="1:19" ht="33" customHeight="1" x14ac:dyDescent="0.2">
      <c r="A1" s="430" t="s">
        <v>11</v>
      </c>
      <c r="B1" s="430"/>
      <c r="C1" s="430"/>
      <c r="D1" s="430"/>
      <c r="E1" s="430"/>
      <c r="F1" s="430"/>
      <c r="G1" s="430"/>
      <c r="H1" s="430"/>
      <c r="I1" s="430"/>
      <c r="J1" s="430"/>
    </row>
    <row r="2" spans="1:19" s="33" customFormat="1" ht="72" customHeight="1" x14ac:dyDescent="0.2">
      <c r="A2" s="317" t="s">
        <v>12</v>
      </c>
      <c r="B2" s="317" t="s">
        <v>13</v>
      </c>
      <c r="C2" s="317" t="s">
        <v>14</v>
      </c>
      <c r="D2" s="317"/>
      <c r="E2" s="317"/>
      <c r="F2" s="317"/>
      <c r="G2" s="318" t="s">
        <v>15</v>
      </c>
      <c r="H2" s="319" t="s">
        <v>501</v>
      </c>
      <c r="I2" s="319" t="s">
        <v>482</v>
      </c>
      <c r="J2" s="319" t="s">
        <v>502</v>
      </c>
      <c r="K2" s="80"/>
      <c r="L2" s="80"/>
      <c r="M2" s="80"/>
    </row>
    <row r="3" spans="1:19" s="33" customFormat="1" ht="12.95" customHeight="1" x14ac:dyDescent="0.2">
      <c r="A3" s="320">
        <v>1</v>
      </c>
      <c r="B3" s="320">
        <v>2</v>
      </c>
      <c r="C3" s="320">
        <v>3</v>
      </c>
      <c r="D3" s="320">
        <v>4</v>
      </c>
      <c r="E3" s="320">
        <v>5</v>
      </c>
      <c r="F3" s="320">
        <v>6</v>
      </c>
      <c r="G3" s="320">
        <v>4</v>
      </c>
      <c r="H3" s="320">
        <v>5</v>
      </c>
      <c r="I3" s="320">
        <v>6</v>
      </c>
      <c r="J3" s="320">
        <v>7</v>
      </c>
      <c r="K3" s="80"/>
      <c r="L3" s="80"/>
      <c r="M3" s="80"/>
    </row>
    <row r="4" spans="1:19" ht="24.95" customHeight="1" x14ac:dyDescent="0.2">
      <c r="A4" s="321">
        <v>3</v>
      </c>
      <c r="B4" s="89"/>
      <c r="C4" s="64"/>
      <c r="D4" s="64"/>
      <c r="E4" s="64"/>
      <c r="F4" s="64"/>
      <c r="G4" s="90" t="s">
        <v>16</v>
      </c>
      <c r="H4" s="91">
        <f>H5+H45+H201+H209+H214</f>
        <v>17117235</v>
      </c>
      <c r="I4" s="91">
        <f>I5+I45+I201+I209+I214</f>
        <v>14127330</v>
      </c>
      <c r="J4" s="91">
        <f>J5+J45+J201+J209+J214</f>
        <v>14537220</v>
      </c>
      <c r="K4" s="45"/>
      <c r="L4" s="45"/>
      <c r="M4" s="45"/>
    </row>
    <row r="5" spans="1:19" ht="24.95" customHeight="1" x14ac:dyDescent="0.2">
      <c r="A5" s="89"/>
      <c r="B5" s="89">
        <v>31</v>
      </c>
      <c r="C5" s="89"/>
      <c r="D5" s="89"/>
      <c r="E5" s="89"/>
      <c r="F5" s="89"/>
      <c r="G5" s="92" t="s">
        <v>17</v>
      </c>
      <c r="H5" s="93">
        <f>H6+H19+H33</f>
        <v>10317500</v>
      </c>
      <c r="I5" s="93">
        <f t="shared" ref="I5:J5" si="0">I6+I19+I33</f>
        <v>10402280</v>
      </c>
      <c r="J5" s="93">
        <f t="shared" si="0"/>
        <v>10902330</v>
      </c>
      <c r="K5" s="87"/>
      <c r="L5" s="87"/>
      <c r="M5" s="87"/>
    </row>
    <row r="6" spans="1:19" s="33" customFormat="1" ht="24.95" customHeight="1" x14ac:dyDescent="0.2">
      <c r="A6" s="89"/>
      <c r="B6" s="89"/>
      <c r="C6" s="89">
        <v>311</v>
      </c>
      <c r="D6" s="89"/>
      <c r="E6" s="89"/>
      <c r="F6" s="89"/>
      <c r="G6" s="92" t="s">
        <v>18</v>
      </c>
      <c r="H6" s="93">
        <f>H7+H13+H16</f>
        <v>8541000</v>
      </c>
      <c r="I6" s="93">
        <f t="shared" ref="I6:J6" si="1">I7+I13+I16</f>
        <v>8587260</v>
      </c>
      <c r="J6" s="93">
        <f t="shared" si="1"/>
        <v>9061180</v>
      </c>
      <c r="K6" s="307"/>
      <c r="L6" s="307"/>
      <c r="M6" s="307"/>
      <c r="O6" s="37"/>
      <c r="P6" s="32"/>
      <c r="Q6" s="32"/>
      <c r="R6" s="34"/>
    </row>
    <row r="7" spans="1:19" ht="24.95" hidden="1" customHeight="1" x14ac:dyDescent="0.2">
      <c r="A7" s="64"/>
      <c r="B7" s="64"/>
      <c r="C7" s="64"/>
      <c r="D7" s="64">
        <v>3111</v>
      </c>
      <c r="E7" s="64"/>
      <c r="F7" s="64"/>
      <c r="G7" s="65" t="s">
        <v>19</v>
      </c>
      <c r="H7" s="83">
        <f>H8</f>
        <v>7792000</v>
      </c>
      <c r="I7" s="83">
        <f t="shared" ref="I7:J7" si="2">I8</f>
        <v>7825770</v>
      </c>
      <c r="J7" s="83">
        <f t="shared" si="2"/>
        <v>8266550</v>
      </c>
      <c r="K7" s="70"/>
      <c r="L7" s="70"/>
      <c r="M7" s="70"/>
      <c r="O7" s="37"/>
      <c r="P7" s="37"/>
      <c r="Q7" s="37"/>
    </row>
    <row r="8" spans="1:19" ht="24.95" hidden="1" customHeight="1" x14ac:dyDescent="0.2">
      <c r="A8" s="64"/>
      <c r="B8" s="64"/>
      <c r="C8" s="64"/>
      <c r="D8" s="64"/>
      <c r="E8" s="63">
        <v>31111</v>
      </c>
      <c r="F8" s="64"/>
      <c r="G8" s="65" t="s">
        <v>87</v>
      </c>
      <c r="H8" s="83">
        <f>H9+H10+H11+H12</f>
        <v>7792000</v>
      </c>
      <c r="I8" s="83">
        <f t="shared" ref="I8:J8" si="3">I9+I10+I11+I12</f>
        <v>7825770</v>
      </c>
      <c r="J8" s="83">
        <f t="shared" si="3"/>
        <v>8266550</v>
      </c>
      <c r="O8" s="37"/>
      <c r="P8" s="37"/>
      <c r="Q8" s="37"/>
    </row>
    <row r="9" spans="1:19" ht="24.95" hidden="1" customHeight="1" x14ac:dyDescent="0.2">
      <c r="A9" s="64"/>
      <c r="B9" s="64"/>
      <c r="C9" s="64"/>
      <c r="D9" s="64"/>
      <c r="E9" s="63"/>
      <c r="F9" s="63">
        <v>311110</v>
      </c>
      <c r="G9" s="72" t="s">
        <v>88</v>
      </c>
      <c r="H9" s="308">
        <v>7470500</v>
      </c>
      <c r="I9" s="83">
        <v>7507130</v>
      </c>
      <c r="J9" s="83">
        <v>7945690</v>
      </c>
      <c r="K9" s="84"/>
      <c r="L9" s="84"/>
      <c r="M9" s="84"/>
      <c r="O9" s="37"/>
      <c r="P9" s="37"/>
      <c r="Q9" s="37"/>
    </row>
    <row r="10" spans="1:19" ht="24.95" hidden="1" customHeight="1" x14ac:dyDescent="0.2">
      <c r="A10" s="64"/>
      <c r="B10" s="64"/>
      <c r="C10" s="64"/>
      <c r="D10" s="64"/>
      <c r="E10" s="63"/>
      <c r="F10" s="63">
        <v>311110</v>
      </c>
      <c r="G10" s="71" t="s">
        <v>404</v>
      </c>
      <c r="H10" s="83">
        <v>71500</v>
      </c>
      <c r="I10" s="83">
        <v>73640</v>
      </c>
      <c r="J10" s="83">
        <v>75860</v>
      </c>
      <c r="K10" s="84"/>
      <c r="L10" s="84"/>
      <c r="M10" s="84"/>
      <c r="O10" s="37"/>
      <c r="P10" s="37"/>
      <c r="Q10" s="37"/>
      <c r="S10" s="37"/>
    </row>
    <row r="11" spans="1:19" ht="20.100000000000001" hidden="1" customHeight="1" x14ac:dyDescent="0.2">
      <c r="A11" s="64"/>
      <c r="B11" s="64"/>
      <c r="C11" s="64"/>
      <c r="D11" s="64"/>
      <c r="E11" s="63"/>
      <c r="F11" s="63">
        <v>311112</v>
      </c>
      <c r="G11" s="72" t="s">
        <v>413</v>
      </c>
      <c r="H11" s="83">
        <v>0</v>
      </c>
      <c r="I11" s="83">
        <v>0</v>
      </c>
      <c r="J11" s="83">
        <v>0</v>
      </c>
      <c r="K11" s="84"/>
      <c r="L11" s="84"/>
      <c r="M11" s="84"/>
      <c r="O11" s="37"/>
      <c r="P11" s="37"/>
      <c r="Q11" s="37"/>
    </row>
    <row r="12" spans="1:19" ht="24.95" hidden="1" customHeight="1" x14ac:dyDescent="0.2">
      <c r="A12" s="64"/>
      <c r="B12" s="64"/>
      <c r="C12" s="64"/>
      <c r="D12" s="64"/>
      <c r="E12" s="63"/>
      <c r="F12" s="63">
        <v>311111</v>
      </c>
      <c r="G12" s="72" t="s">
        <v>490</v>
      </c>
      <c r="H12" s="83">
        <v>250000</v>
      </c>
      <c r="I12" s="83">
        <v>245000</v>
      </c>
      <c r="J12" s="83">
        <v>245000</v>
      </c>
      <c r="K12" s="84"/>
      <c r="L12" s="84"/>
      <c r="M12" s="84"/>
      <c r="N12" s="84"/>
      <c r="O12" s="37"/>
      <c r="P12" s="37"/>
      <c r="Q12" s="37"/>
    </row>
    <row r="13" spans="1:19" ht="24.95" hidden="1" customHeight="1" x14ac:dyDescent="0.2">
      <c r="A13" s="64"/>
      <c r="B13" s="64"/>
      <c r="C13" s="64"/>
      <c r="D13" s="64">
        <v>3113</v>
      </c>
      <c r="E13" s="63"/>
      <c r="F13" s="63"/>
      <c r="G13" s="72" t="s">
        <v>20</v>
      </c>
      <c r="H13" s="83">
        <f>H14</f>
        <v>40000</v>
      </c>
      <c r="I13" s="83">
        <f t="shared" ref="I13:J13" si="4">I14</f>
        <v>41210</v>
      </c>
      <c r="J13" s="83">
        <f t="shared" si="4"/>
        <v>42450</v>
      </c>
      <c r="K13" s="70"/>
      <c r="L13" s="70"/>
      <c r="M13" s="70"/>
      <c r="N13" s="84"/>
      <c r="O13" s="37"/>
      <c r="P13" s="37"/>
      <c r="Q13" s="37"/>
      <c r="R13" s="37"/>
    </row>
    <row r="14" spans="1:19" ht="24.95" hidden="1" customHeight="1" x14ac:dyDescent="0.2">
      <c r="A14" s="64"/>
      <c r="B14" s="64"/>
      <c r="C14" s="64"/>
      <c r="D14" s="64"/>
      <c r="E14" s="63">
        <v>31131</v>
      </c>
      <c r="F14" s="64"/>
      <c r="G14" s="65" t="s">
        <v>20</v>
      </c>
      <c r="H14" s="83">
        <f>H15</f>
        <v>40000</v>
      </c>
      <c r="I14" s="83">
        <f t="shared" ref="I14:J14" si="5">I15</f>
        <v>41210</v>
      </c>
      <c r="J14" s="83">
        <f t="shared" si="5"/>
        <v>42450</v>
      </c>
      <c r="N14" s="84"/>
      <c r="O14" s="37"/>
      <c r="P14" s="37"/>
      <c r="Q14" s="37"/>
      <c r="R14" s="37"/>
    </row>
    <row r="15" spans="1:19" ht="24.95" hidden="1" customHeight="1" x14ac:dyDescent="0.2">
      <c r="A15" s="64"/>
      <c r="B15" s="64"/>
      <c r="C15" s="64"/>
      <c r="D15" s="64"/>
      <c r="E15" s="63"/>
      <c r="F15" s="64">
        <v>311310</v>
      </c>
      <c r="G15" s="65" t="s">
        <v>20</v>
      </c>
      <c r="H15" s="83">
        <v>40000</v>
      </c>
      <c r="I15" s="83">
        <v>41210</v>
      </c>
      <c r="J15" s="83">
        <v>42450</v>
      </c>
      <c r="K15" s="84"/>
      <c r="L15" s="84"/>
      <c r="M15" s="84"/>
      <c r="N15" s="84"/>
      <c r="O15" s="37"/>
      <c r="P15" s="37"/>
      <c r="Q15" s="37"/>
      <c r="R15" s="37"/>
    </row>
    <row r="16" spans="1:19" ht="24.95" hidden="1" customHeight="1" x14ac:dyDescent="0.2">
      <c r="A16" s="64"/>
      <c r="B16" s="64"/>
      <c r="C16" s="64"/>
      <c r="D16" s="64">
        <v>3114</v>
      </c>
      <c r="E16" s="64"/>
      <c r="F16" s="64"/>
      <c r="G16" s="65" t="s">
        <v>21</v>
      </c>
      <c r="H16" s="83">
        <f>H17</f>
        <v>709000</v>
      </c>
      <c r="I16" s="83">
        <f t="shared" ref="I16:J16" si="6">I17</f>
        <v>720280</v>
      </c>
      <c r="J16" s="83">
        <f t="shared" si="6"/>
        <v>752180</v>
      </c>
      <c r="K16" s="70"/>
      <c r="L16" s="70"/>
      <c r="M16" s="70"/>
      <c r="N16" s="84"/>
      <c r="O16" s="37"/>
      <c r="P16" s="37"/>
      <c r="Q16" s="37"/>
    </row>
    <row r="17" spans="1:17" ht="24.95" hidden="1" customHeight="1" x14ac:dyDescent="0.2">
      <c r="A17" s="64"/>
      <c r="B17" s="64"/>
      <c r="C17" s="64"/>
      <c r="D17" s="64"/>
      <c r="E17" s="63">
        <v>31141</v>
      </c>
      <c r="F17" s="64"/>
      <c r="G17" s="65" t="s">
        <v>21</v>
      </c>
      <c r="H17" s="83">
        <f>H18</f>
        <v>709000</v>
      </c>
      <c r="I17" s="83">
        <f t="shared" ref="I17:J17" si="7">I18</f>
        <v>720280</v>
      </c>
      <c r="J17" s="83">
        <f t="shared" si="7"/>
        <v>752180</v>
      </c>
      <c r="N17" s="84"/>
      <c r="O17" s="37"/>
      <c r="P17" s="37"/>
      <c r="Q17" s="37"/>
    </row>
    <row r="18" spans="1:17" ht="24.95" hidden="1" customHeight="1" x14ac:dyDescent="0.2">
      <c r="A18" s="64"/>
      <c r="B18" s="64"/>
      <c r="C18" s="64"/>
      <c r="D18" s="64"/>
      <c r="E18" s="63"/>
      <c r="F18" s="63">
        <v>311410</v>
      </c>
      <c r="G18" s="72" t="s">
        <v>21</v>
      </c>
      <c r="H18" s="308">
        <v>709000</v>
      </c>
      <c r="I18" s="308">
        <v>720280</v>
      </c>
      <c r="J18" s="308">
        <v>752180</v>
      </c>
      <c r="K18" s="84"/>
      <c r="L18" s="84"/>
      <c r="M18" s="84"/>
      <c r="N18" s="84"/>
      <c r="O18" s="37"/>
      <c r="P18" s="37"/>
      <c r="Q18" s="37"/>
    </row>
    <row r="19" spans="1:17" s="33" customFormat="1" ht="24.95" customHeight="1" x14ac:dyDescent="0.2">
      <c r="A19" s="94"/>
      <c r="B19" s="94"/>
      <c r="C19" s="94">
        <v>312</v>
      </c>
      <c r="D19" s="94"/>
      <c r="E19" s="94"/>
      <c r="F19" s="94"/>
      <c r="G19" s="95" t="s">
        <v>22</v>
      </c>
      <c r="H19" s="96">
        <f>H20</f>
        <v>353500</v>
      </c>
      <c r="I19" s="96">
        <f>I20</f>
        <v>349330</v>
      </c>
      <c r="J19" s="96">
        <f>J20</f>
        <v>349400</v>
      </c>
      <c r="K19" s="78"/>
      <c r="L19" s="78"/>
      <c r="M19" s="78"/>
      <c r="N19" s="38"/>
      <c r="O19" s="37"/>
      <c r="P19" s="37"/>
      <c r="Q19" s="37"/>
    </row>
    <row r="20" spans="1:17" ht="24.95" hidden="1" customHeight="1" x14ac:dyDescent="0.2">
      <c r="A20" s="97"/>
      <c r="B20" s="97"/>
      <c r="C20" s="67"/>
      <c r="D20" s="67">
        <v>3121</v>
      </c>
      <c r="E20" s="67"/>
      <c r="F20" s="67"/>
      <c r="G20" s="68" t="s">
        <v>22</v>
      </c>
      <c r="H20" s="83">
        <f>H21+H23+H25+H27+H29+H31</f>
        <v>353500</v>
      </c>
      <c r="I20" s="83">
        <f t="shared" ref="I20:J20" si="8">I21+I23+I25+I27+I29+I31</f>
        <v>349330</v>
      </c>
      <c r="J20" s="83">
        <f t="shared" si="8"/>
        <v>349400</v>
      </c>
      <c r="K20" s="69"/>
      <c r="L20" s="69"/>
      <c r="M20" s="69"/>
      <c r="N20" s="42"/>
      <c r="O20" s="37"/>
      <c r="P20" s="37"/>
      <c r="Q20" s="37"/>
    </row>
    <row r="21" spans="1:17" ht="24.95" hidden="1" customHeight="1" x14ac:dyDescent="0.2">
      <c r="A21" s="97"/>
      <c r="B21" s="97"/>
      <c r="C21" s="67"/>
      <c r="D21" s="67"/>
      <c r="E21" s="66">
        <v>31212</v>
      </c>
      <c r="F21" s="67"/>
      <c r="G21" s="68" t="s">
        <v>90</v>
      </c>
      <c r="H21" s="83">
        <f>H22</f>
        <v>50000</v>
      </c>
      <c r="I21" s="83">
        <f t="shared" ref="I21:J21" si="9">I22</f>
        <v>46720</v>
      </c>
      <c r="J21" s="83">
        <f t="shared" si="9"/>
        <v>50850</v>
      </c>
      <c r="K21" s="35"/>
      <c r="L21" s="35"/>
      <c r="M21" s="35"/>
      <c r="N21" s="36"/>
      <c r="O21" s="37"/>
      <c r="P21" s="37"/>
      <c r="Q21" s="37"/>
    </row>
    <row r="22" spans="1:17" ht="24.95" hidden="1" customHeight="1" x14ac:dyDescent="0.2">
      <c r="A22" s="97"/>
      <c r="B22" s="97"/>
      <c r="C22" s="67"/>
      <c r="D22" s="67"/>
      <c r="E22" s="66"/>
      <c r="F22" s="67">
        <v>312120</v>
      </c>
      <c r="G22" s="68" t="s">
        <v>90</v>
      </c>
      <c r="H22" s="308">
        <v>50000</v>
      </c>
      <c r="I22" s="308">
        <v>46720</v>
      </c>
      <c r="J22" s="308">
        <v>50850</v>
      </c>
      <c r="K22" s="85"/>
      <c r="L22" s="85"/>
      <c r="M22" s="85"/>
      <c r="N22" s="36"/>
      <c r="O22" s="37"/>
      <c r="P22" s="37"/>
      <c r="Q22" s="37"/>
    </row>
    <row r="23" spans="1:17" ht="24.95" hidden="1" customHeight="1" x14ac:dyDescent="0.2">
      <c r="A23" s="97"/>
      <c r="B23" s="97"/>
      <c r="C23" s="67"/>
      <c r="D23" s="67"/>
      <c r="E23" s="66">
        <v>31213</v>
      </c>
      <c r="F23" s="67"/>
      <c r="G23" s="68" t="s">
        <v>93</v>
      </c>
      <c r="H23" s="83">
        <f>H24</f>
        <v>40000</v>
      </c>
      <c r="I23" s="83">
        <f t="shared" ref="I23:J23" si="10">I24</f>
        <v>41200</v>
      </c>
      <c r="J23" s="83">
        <f t="shared" si="10"/>
        <v>41200</v>
      </c>
      <c r="K23" s="35"/>
      <c r="L23" s="35"/>
      <c r="M23" s="35"/>
      <c r="N23" s="36"/>
      <c r="O23" s="37"/>
      <c r="P23" s="37"/>
      <c r="Q23" s="37"/>
    </row>
    <row r="24" spans="1:17" ht="24.95" hidden="1" customHeight="1" x14ac:dyDescent="0.2">
      <c r="A24" s="97"/>
      <c r="B24" s="97"/>
      <c r="C24" s="67"/>
      <c r="D24" s="67"/>
      <c r="E24" s="66"/>
      <c r="F24" s="66">
        <v>312130</v>
      </c>
      <c r="G24" s="68" t="s">
        <v>93</v>
      </c>
      <c r="H24" s="308">
        <v>40000</v>
      </c>
      <c r="I24" s="308">
        <v>41200</v>
      </c>
      <c r="J24" s="308">
        <v>41200</v>
      </c>
      <c r="K24" s="85"/>
      <c r="L24" s="85"/>
      <c r="M24" s="85"/>
      <c r="N24" s="36"/>
      <c r="O24" s="37"/>
      <c r="P24" s="37"/>
      <c r="Q24" s="37"/>
    </row>
    <row r="25" spans="1:17" ht="24.95" hidden="1" customHeight="1" x14ac:dyDescent="0.2">
      <c r="A25" s="97"/>
      <c r="B25" s="97"/>
      <c r="C25" s="67"/>
      <c r="D25" s="67"/>
      <c r="E25" s="66">
        <v>31214</v>
      </c>
      <c r="F25" s="67"/>
      <c r="G25" s="68" t="s">
        <v>96</v>
      </c>
      <c r="H25" s="83">
        <f>H26</f>
        <v>24000</v>
      </c>
      <c r="I25" s="83">
        <f t="shared" ref="I25:J25" si="11">I26</f>
        <v>24720</v>
      </c>
      <c r="J25" s="83">
        <f t="shared" si="11"/>
        <v>16000</v>
      </c>
      <c r="K25" s="35"/>
      <c r="L25" s="35"/>
      <c r="M25" s="35"/>
      <c r="N25" s="36"/>
      <c r="O25" s="37"/>
      <c r="P25" s="37"/>
      <c r="Q25" s="37"/>
    </row>
    <row r="26" spans="1:17" ht="24.95" hidden="1" customHeight="1" x14ac:dyDescent="0.2">
      <c r="A26" s="97"/>
      <c r="B26" s="97"/>
      <c r="C26" s="67"/>
      <c r="D26" s="67"/>
      <c r="E26" s="66"/>
      <c r="F26" s="67">
        <v>312140</v>
      </c>
      <c r="G26" s="68" t="s">
        <v>96</v>
      </c>
      <c r="H26" s="83">
        <v>24000</v>
      </c>
      <c r="I26" s="83">
        <v>24720</v>
      </c>
      <c r="J26" s="83">
        <v>16000</v>
      </c>
      <c r="K26" s="85"/>
      <c r="L26" s="85"/>
      <c r="M26" s="85"/>
      <c r="N26" s="36"/>
      <c r="O26" s="37"/>
      <c r="P26" s="37"/>
      <c r="Q26" s="37"/>
    </row>
    <row r="27" spans="1:17" ht="24.95" hidden="1" customHeight="1" x14ac:dyDescent="0.2">
      <c r="A27" s="97"/>
      <c r="B27" s="97"/>
      <c r="C27" s="67"/>
      <c r="D27" s="67"/>
      <c r="E27" s="66">
        <v>31215</v>
      </c>
      <c r="F27" s="67"/>
      <c r="G27" s="68" t="s">
        <v>99</v>
      </c>
      <c r="H27" s="83">
        <f>H28</f>
        <v>30000</v>
      </c>
      <c r="I27" s="83">
        <f t="shared" ref="I27:J27" si="12">I28</f>
        <v>20900</v>
      </c>
      <c r="J27" s="83">
        <f t="shared" si="12"/>
        <v>25000</v>
      </c>
      <c r="K27" s="35"/>
      <c r="L27" s="35"/>
      <c r="M27" s="35"/>
      <c r="N27" s="36"/>
      <c r="O27" s="37"/>
      <c r="P27" s="37"/>
      <c r="Q27" s="37"/>
    </row>
    <row r="28" spans="1:17" ht="24.95" hidden="1" customHeight="1" x14ac:dyDescent="0.2">
      <c r="A28" s="97"/>
      <c r="B28" s="97"/>
      <c r="C28" s="67"/>
      <c r="D28" s="67"/>
      <c r="E28" s="66"/>
      <c r="F28" s="67">
        <v>312150</v>
      </c>
      <c r="G28" s="68" t="s">
        <v>99</v>
      </c>
      <c r="H28" s="83">
        <v>30000</v>
      </c>
      <c r="I28" s="83">
        <v>20900</v>
      </c>
      <c r="J28" s="83">
        <v>25000</v>
      </c>
      <c r="K28" s="85"/>
      <c r="L28" s="85"/>
      <c r="M28" s="85"/>
      <c r="N28" s="36"/>
      <c r="O28" s="37"/>
      <c r="P28" s="37"/>
      <c r="Q28" s="37"/>
    </row>
    <row r="29" spans="1:17" ht="24.95" hidden="1" customHeight="1" x14ac:dyDescent="0.2">
      <c r="A29" s="97"/>
      <c r="B29" s="97"/>
      <c r="C29" s="67"/>
      <c r="D29" s="67"/>
      <c r="E29" s="66">
        <v>31216</v>
      </c>
      <c r="F29" s="67"/>
      <c r="G29" s="68" t="s">
        <v>298</v>
      </c>
      <c r="H29" s="83">
        <f>H30</f>
        <v>99500</v>
      </c>
      <c r="I29" s="83">
        <f t="shared" ref="I29:J29" si="13">I30</f>
        <v>102490</v>
      </c>
      <c r="J29" s="83">
        <f t="shared" si="13"/>
        <v>102520</v>
      </c>
      <c r="K29" s="35"/>
      <c r="L29" s="35"/>
      <c r="M29" s="35"/>
      <c r="N29" s="36"/>
      <c r="O29" s="37"/>
      <c r="P29" s="37"/>
      <c r="Q29" s="37"/>
    </row>
    <row r="30" spans="1:17" ht="24.95" hidden="1" customHeight="1" x14ac:dyDescent="0.2">
      <c r="A30" s="97"/>
      <c r="B30" s="97"/>
      <c r="C30" s="67"/>
      <c r="D30" s="67"/>
      <c r="E30" s="66"/>
      <c r="F30" s="67">
        <v>312160</v>
      </c>
      <c r="G30" s="68" t="s">
        <v>298</v>
      </c>
      <c r="H30" s="83">
        <v>99500</v>
      </c>
      <c r="I30" s="83">
        <v>102490</v>
      </c>
      <c r="J30" s="83">
        <v>102520</v>
      </c>
      <c r="K30" s="85"/>
      <c r="L30" s="85"/>
      <c r="M30" s="85"/>
      <c r="N30" s="36"/>
      <c r="O30" s="37"/>
      <c r="P30" s="37"/>
      <c r="Q30" s="37"/>
    </row>
    <row r="31" spans="1:17" ht="24.95" hidden="1" customHeight="1" x14ac:dyDescent="0.2">
      <c r="A31" s="97"/>
      <c r="B31" s="97"/>
      <c r="C31" s="67"/>
      <c r="D31" s="67"/>
      <c r="E31" s="66">
        <v>31219</v>
      </c>
      <c r="F31" s="67"/>
      <c r="G31" s="68" t="s">
        <v>102</v>
      </c>
      <c r="H31" s="83">
        <f>H32</f>
        <v>110000</v>
      </c>
      <c r="I31" s="83">
        <f t="shared" ref="I31:J31" si="14">I32</f>
        <v>113300</v>
      </c>
      <c r="J31" s="83">
        <f t="shared" si="14"/>
        <v>113830</v>
      </c>
      <c r="K31" s="35"/>
      <c r="L31" s="35"/>
      <c r="M31" s="35"/>
      <c r="N31" s="36"/>
      <c r="O31" s="37"/>
      <c r="P31" s="37"/>
      <c r="Q31" s="37"/>
    </row>
    <row r="32" spans="1:17" ht="30" hidden="1" customHeight="1" x14ac:dyDescent="0.2">
      <c r="A32" s="97"/>
      <c r="B32" s="97"/>
      <c r="C32" s="67"/>
      <c r="D32" s="67"/>
      <c r="E32" s="66"/>
      <c r="F32" s="67">
        <v>312190</v>
      </c>
      <c r="G32" s="68" t="s">
        <v>104</v>
      </c>
      <c r="H32" s="308">
        <v>110000</v>
      </c>
      <c r="I32" s="308">
        <v>113300</v>
      </c>
      <c r="J32" s="308">
        <v>113830</v>
      </c>
      <c r="K32" s="85"/>
      <c r="L32" s="85"/>
      <c r="M32" s="85"/>
      <c r="N32" s="36"/>
      <c r="O32" s="37"/>
      <c r="P32" s="37"/>
      <c r="Q32" s="37"/>
    </row>
    <row r="33" spans="1:17" s="33" customFormat="1" ht="24.95" customHeight="1" x14ac:dyDescent="0.2">
      <c r="A33" s="89"/>
      <c r="B33" s="89"/>
      <c r="C33" s="89">
        <v>313</v>
      </c>
      <c r="D33" s="89"/>
      <c r="E33" s="89"/>
      <c r="F33" s="89"/>
      <c r="G33" s="92" t="s">
        <v>23</v>
      </c>
      <c r="H33" s="96">
        <f>H34+H41</f>
        <v>1423000</v>
      </c>
      <c r="I33" s="96">
        <f t="shared" ref="I33:J33" si="15">I34+I41</f>
        <v>1465690</v>
      </c>
      <c r="J33" s="96">
        <f t="shared" si="15"/>
        <v>1491750</v>
      </c>
      <c r="K33" s="78"/>
      <c r="L33" s="78"/>
      <c r="M33" s="78"/>
      <c r="N33" s="38"/>
      <c r="O33" s="37"/>
      <c r="P33" s="37"/>
      <c r="Q33" s="37"/>
    </row>
    <row r="34" spans="1:17" ht="24.95" hidden="1" customHeight="1" x14ac:dyDescent="0.2">
      <c r="A34" s="64"/>
      <c r="B34" s="64"/>
      <c r="C34" s="64"/>
      <c r="D34" s="64">
        <v>3132</v>
      </c>
      <c r="E34" s="64"/>
      <c r="F34" s="64"/>
      <c r="G34" s="65" t="s">
        <v>24</v>
      </c>
      <c r="H34" s="83">
        <f>H35+H38</f>
        <v>1423000</v>
      </c>
      <c r="I34" s="83">
        <f t="shared" ref="I34:J34" si="16">I35+I38</f>
        <v>1465690</v>
      </c>
      <c r="J34" s="83">
        <f t="shared" si="16"/>
        <v>1491750</v>
      </c>
      <c r="K34" s="69"/>
      <c r="L34" s="69"/>
      <c r="M34" s="69"/>
      <c r="N34" s="42"/>
      <c r="O34" s="37"/>
      <c r="P34" s="37"/>
      <c r="Q34" s="37"/>
    </row>
    <row r="35" spans="1:17" ht="24.95" hidden="1" customHeight="1" x14ac:dyDescent="0.2">
      <c r="A35" s="64"/>
      <c r="B35" s="64"/>
      <c r="C35" s="64"/>
      <c r="D35" s="64"/>
      <c r="E35" s="63">
        <v>31321</v>
      </c>
      <c r="F35" s="64"/>
      <c r="G35" s="65" t="s">
        <v>24</v>
      </c>
      <c r="H35" s="83">
        <f>H36+H37</f>
        <v>1423000</v>
      </c>
      <c r="I35" s="83">
        <f t="shared" ref="I35:J35" si="17">I36+I37</f>
        <v>1465690</v>
      </c>
      <c r="J35" s="83">
        <f t="shared" si="17"/>
        <v>1491750</v>
      </c>
      <c r="K35" s="35"/>
      <c r="L35" s="35"/>
      <c r="M35" s="35"/>
      <c r="N35" s="36"/>
      <c r="O35" s="37"/>
      <c r="P35" s="37"/>
      <c r="Q35" s="37"/>
    </row>
    <row r="36" spans="1:17" ht="23.25" hidden="1" customHeight="1" x14ac:dyDescent="0.2">
      <c r="A36" s="64"/>
      <c r="B36" s="64"/>
      <c r="C36" s="64"/>
      <c r="D36" s="64"/>
      <c r="E36" s="63"/>
      <c r="F36" s="63">
        <v>313210</v>
      </c>
      <c r="G36" s="72" t="s">
        <v>24</v>
      </c>
      <c r="H36" s="308">
        <v>1409000</v>
      </c>
      <c r="I36" s="308">
        <v>1451270</v>
      </c>
      <c r="J36" s="308">
        <v>1476900</v>
      </c>
      <c r="K36" s="85"/>
      <c r="L36" s="85"/>
      <c r="M36" s="85"/>
      <c r="N36" s="36"/>
      <c r="O36" s="37"/>
      <c r="P36" s="37"/>
      <c r="Q36" s="37"/>
    </row>
    <row r="37" spans="1:17" ht="30" hidden="1" customHeight="1" x14ac:dyDescent="0.2">
      <c r="A37" s="64"/>
      <c r="B37" s="64"/>
      <c r="C37" s="64"/>
      <c r="D37" s="64"/>
      <c r="E37" s="63"/>
      <c r="F37" s="63">
        <v>313210</v>
      </c>
      <c r="G37" s="71" t="s">
        <v>405</v>
      </c>
      <c r="H37" s="83">
        <v>14000</v>
      </c>
      <c r="I37" s="83">
        <v>14420</v>
      </c>
      <c r="J37" s="83">
        <v>14850</v>
      </c>
      <c r="K37" s="85"/>
      <c r="L37" s="85"/>
      <c r="M37" s="85"/>
      <c r="N37" s="36"/>
      <c r="O37" s="37"/>
      <c r="P37" s="37"/>
      <c r="Q37" s="37"/>
    </row>
    <row r="38" spans="1:17" ht="25.5" hidden="1" x14ac:dyDescent="0.2">
      <c r="A38" s="64"/>
      <c r="B38" s="64"/>
      <c r="C38" s="64"/>
      <c r="D38" s="64"/>
      <c r="E38" s="63">
        <v>31322</v>
      </c>
      <c r="F38" s="63"/>
      <c r="G38" s="68" t="s">
        <v>106</v>
      </c>
      <c r="H38" s="83">
        <f>H39+H40</f>
        <v>0</v>
      </c>
      <c r="I38" s="83">
        <f t="shared" ref="I38:J38" si="18">I39+I40</f>
        <v>0</v>
      </c>
      <c r="J38" s="83">
        <f t="shared" si="18"/>
        <v>0</v>
      </c>
      <c r="K38" s="35"/>
      <c r="L38" s="35"/>
      <c r="M38" s="35"/>
      <c r="N38" s="36"/>
      <c r="O38" s="37"/>
      <c r="P38" s="37"/>
      <c r="Q38" s="37"/>
    </row>
    <row r="39" spans="1:17" ht="25.5" hidden="1" x14ac:dyDescent="0.2">
      <c r="A39" s="64"/>
      <c r="B39" s="64"/>
      <c r="C39" s="64"/>
      <c r="D39" s="64"/>
      <c r="E39" s="63"/>
      <c r="F39" s="63">
        <v>313220</v>
      </c>
      <c r="G39" s="68" t="s">
        <v>106</v>
      </c>
      <c r="H39" s="83">
        <v>0</v>
      </c>
      <c r="I39" s="83">
        <v>0</v>
      </c>
      <c r="J39" s="83">
        <v>0</v>
      </c>
      <c r="K39" s="85"/>
      <c r="L39" s="85"/>
      <c r="M39" s="85"/>
      <c r="N39" s="36"/>
      <c r="O39" s="37"/>
      <c r="P39" s="37"/>
      <c r="Q39" s="37"/>
    </row>
    <row r="40" spans="1:17" ht="25.5" hidden="1" x14ac:dyDescent="0.2">
      <c r="A40" s="64"/>
      <c r="B40" s="64"/>
      <c r="C40" s="64"/>
      <c r="D40" s="64"/>
      <c r="E40" s="63"/>
      <c r="F40" s="63">
        <v>313221</v>
      </c>
      <c r="G40" s="68" t="s">
        <v>398</v>
      </c>
      <c r="H40" s="83">
        <v>0</v>
      </c>
      <c r="I40" s="83">
        <v>0</v>
      </c>
      <c r="J40" s="83">
        <v>0</v>
      </c>
      <c r="K40" s="85"/>
      <c r="L40" s="85"/>
      <c r="M40" s="85"/>
      <c r="N40" s="36"/>
      <c r="O40" s="37"/>
      <c r="P40" s="37"/>
      <c r="Q40" s="37"/>
    </row>
    <row r="41" spans="1:17" ht="27.75" hidden="1" customHeight="1" x14ac:dyDescent="0.2">
      <c r="A41" s="63"/>
      <c r="B41" s="63"/>
      <c r="C41" s="63"/>
      <c r="D41" s="63">
        <v>3133</v>
      </c>
      <c r="E41" s="63"/>
      <c r="F41" s="63"/>
      <c r="G41" s="71" t="s">
        <v>25</v>
      </c>
      <c r="H41" s="83">
        <f>H42</f>
        <v>0</v>
      </c>
      <c r="I41" s="83">
        <f t="shared" ref="I41:J41" si="19">I42</f>
        <v>0</v>
      </c>
      <c r="J41" s="83">
        <f t="shared" si="19"/>
        <v>0</v>
      </c>
      <c r="K41" s="69"/>
      <c r="L41" s="69"/>
      <c r="M41" s="69"/>
      <c r="N41" s="36"/>
      <c r="O41" s="37"/>
      <c r="P41" s="37"/>
      <c r="Q41" s="37"/>
    </row>
    <row r="42" spans="1:17" ht="27.75" hidden="1" customHeight="1" x14ac:dyDescent="0.2">
      <c r="A42" s="63"/>
      <c r="B42" s="63"/>
      <c r="C42" s="63"/>
      <c r="D42" s="63"/>
      <c r="E42" s="63">
        <v>31332</v>
      </c>
      <c r="F42" s="63"/>
      <c r="G42" s="71" t="s">
        <v>25</v>
      </c>
      <c r="H42" s="83">
        <f>H43+H44</f>
        <v>0</v>
      </c>
      <c r="I42" s="83">
        <f t="shared" ref="I42:J42" si="20">I43+I44</f>
        <v>0</v>
      </c>
      <c r="J42" s="83">
        <f t="shared" si="20"/>
        <v>0</v>
      </c>
      <c r="K42" s="35"/>
      <c r="L42" s="35"/>
      <c r="M42" s="35"/>
      <c r="N42" s="36"/>
      <c r="O42" s="37"/>
      <c r="P42" s="37"/>
      <c r="Q42" s="37"/>
    </row>
    <row r="43" spans="1:17" ht="27.75" hidden="1" customHeight="1" x14ac:dyDescent="0.2">
      <c r="A43" s="63"/>
      <c r="B43" s="63"/>
      <c r="C43" s="63"/>
      <c r="D43" s="63"/>
      <c r="E43" s="63"/>
      <c r="F43" s="63">
        <v>313320</v>
      </c>
      <c r="G43" s="71" t="s">
        <v>25</v>
      </c>
      <c r="H43" s="83">
        <v>0</v>
      </c>
      <c r="I43" s="83">
        <v>0</v>
      </c>
      <c r="J43" s="83">
        <v>0</v>
      </c>
      <c r="K43" s="85"/>
      <c r="L43" s="85"/>
      <c r="M43" s="85"/>
      <c r="N43" s="36"/>
      <c r="O43" s="37"/>
      <c r="P43" s="37"/>
      <c r="Q43" s="37"/>
    </row>
    <row r="44" spans="1:17" ht="27.75" hidden="1" customHeight="1" x14ac:dyDescent="0.2">
      <c r="A44" s="63"/>
      <c r="B44" s="63"/>
      <c r="C44" s="63"/>
      <c r="D44" s="63"/>
      <c r="E44" s="63"/>
      <c r="F44" s="63">
        <v>313321</v>
      </c>
      <c r="G44" s="71" t="s">
        <v>401</v>
      </c>
      <c r="H44" s="83">
        <v>0</v>
      </c>
      <c r="I44" s="83">
        <v>0</v>
      </c>
      <c r="J44" s="83">
        <v>0</v>
      </c>
      <c r="K44" s="85"/>
      <c r="L44" s="85"/>
      <c r="M44" s="85"/>
      <c r="N44" s="36"/>
      <c r="O44" s="37"/>
      <c r="P44" s="37"/>
      <c r="Q44" s="37"/>
    </row>
    <row r="45" spans="1:17" ht="24.95" customHeight="1" x14ac:dyDescent="0.2">
      <c r="A45" s="98"/>
      <c r="B45" s="98">
        <v>32</v>
      </c>
      <c r="C45" s="63"/>
      <c r="D45" s="63"/>
      <c r="E45" s="63"/>
      <c r="F45" s="63"/>
      <c r="G45" s="99" t="s">
        <v>26</v>
      </c>
      <c r="H45" s="96">
        <f>H46+H69+H106+H169+H173</f>
        <v>6778035</v>
      </c>
      <c r="I45" s="96">
        <f>I46+I69+I106+I169+I173</f>
        <v>3702690</v>
      </c>
      <c r="J45" s="96">
        <f>J46+J69+J106+J169+J173</f>
        <v>3611850</v>
      </c>
      <c r="K45" s="88"/>
      <c r="L45" s="88"/>
      <c r="M45" s="88"/>
      <c r="N45" s="36"/>
      <c r="O45" s="37"/>
      <c r="P45" s="37"/>
      <c r="Q45" s="37"/>
    </row>
    <row r="46" spans="1:17" s="33" customFormat="1" ht="24.95" customHeight="1" x14ac:dyDescent="0.2">
      <c r="A46" s="98"/>
      <c r="B46" s="98"/>
      <c r="C46" s="98">
        <v>321</v>
      </c>
      <c r="D46" s="98"/>
      <c r="E46" s="98"/>
      <c r="F46" s="98"/>
      <c r="G46" s="95" t="s">
        <v>27</v>
      </c>
      <c r="H46" s="96">
        <f>H47+H56+H63</f>
        <v>387540</v>
      </c>
      <c r="I46" s="96">
        <f t="shared" ref="I46:J46" si="21">I47+I56+I63</f>
        <v>277910</v>
      </c>
      <c r="J46" s="96">
        <f t="shared" si="21"/>
        <v>318050</v>
      </c>
      <c r="K46" s="78"/>
      <c r="L46" s="78"/>
      <c r="M46" s="78"/>
      <c r="N46" s="38"/>
      <c r="O46" s="37"/>
      <c r="P46" s="37"/>
      <c r="Q46" s="37"/>
    </row>
    <row r="47" spans="1:17" ht="24.95" hidden="1" customHeight="1" x14ac:dyDescent="0.2">
      <c r="A47" s="63"/>
      <c r="B47" s="63"/>
      <c r="C47" s="63"/>
      <c r="D47" s="63">
        <v>3211</v>
      </c>
      <c r="E47" s="63"/>
      <c r="F47" s="63"/>
      <c r="G47" s="68" t="s">
        <v>28</v>
      </c>
      <c r="H47" s="83">
        <f>H48+H50+H52+H54</f>
        <v>46540</v>
      </c>
      <c r="I47" s="83">
        <f t="shared" ref="I47:J47" si="22">I48+I50+I52+I54</f>
        <v>26670</v>
      </c>
      <c r="J47" s="83">
        <f t="shared" si="22"/>
        <v>23880</v>
      </c>
      <c r="K47" s="69"/>
      <c r="L47" s="69"/>
      <c r="M47" s="69"/>
      <c r="N47" s="36"/>
      <c r="O47" s="37"/>
      <c r="P47" s="37"/>
      <c r="Q47" s="37"/>
    </row>
    <row r="48" spans="1:17" ht="24.95" hidden="1" customHeight="1" x14ac:dyDescent="0.2">
      <c r="A48" s="63"/>
      <c r="B48" s="63"/>
      <c r="C48" s="63"/>
      <c r="D48" s="63"/>
      <c r="E48" s="63">
        <v>32111</v>
      </c>
      <c r="F48" s="63"/>
      <c r="G48" s="68" t="s">
        <v>107</v>
      </c>
      <c r="H48" s="83">
        <f>H49</f>
        <v>16040</v>
      </c>
      <c r="I48" s="83">
        <f t="shared" ref="I48:J48" si="23">I49</f>
        <v>16520</v>
      </c>
      <c r="J48" s="83">
        <f t="shared" si="23"/>
        <v>9820</v>
      </c>
      <c r="K48" s="35"/>
      <c r="L48" s="35"/>
      <c r="M48" s="35"/>
      <c r="N48" s="36"/>
      <c r="O48" s="37"/>
      <c r="P48" s="37"/>
      <c r="Q48" s="37"/>
    </row>
    <row r="49" spans="1:17" ht="24.95" hidden="1" customHeight="1" x14ac:dyDescent="0.2">
      <c r="A49" s="63"/>
      <c r="B49" s="63"/>
      <c r="C49" s="63"/>
      <c r="D49" s="63"/>
      <c r="E49" s="63"/>
      <c r="F49" s="63">
        <v>321110</v>
      </c>
      <c r="G49" s="68" t="s">
        <v>107</v>
      </c>
      <c r="H49" s="83">
        <v>16040</v>
      </c>
      <c r="I49" s="83">
        <v>16520</v>
      </c>
      <c r="J49" s="83">
        <v>9820</v>
      </c>
      <c r="K49" s="85"/>
      <c r="L49" s="85"/>
      <c r="M49" s="85"/>
      <c r="N49" s="36"/>
      <c r="O49" s="37"/>
      <c r="P49" s="37"/>
      <c r="Q49" s="37"/>
    </row>
    <row r="50" spans="1:17" ht="30" hidden="1" customHeight="1" x14ac:dyDescent="0.2">
      <c r="A50" s="63"/>
      <c r="B50" s="63"/>
      <c r="C50" s="63"/>
      <c r="D50" s="63"/>
      <c r="E50" s="63">
        <v>32113</v>
      </c>
      <c r="F50" s="63"/>
      <c r="G50" s="68" t="s">
        <v>108</v>
      </c>
      <c r="H50" s="83">
        <f>H51</f>
        <v>15500</v>
      </c>
      <c r="I50" s="83">
        <f t="shared" ref="I50:J50" si="24">I51</f>
        <v>7150</v>
      </c>
      <c r="J50" s="83">
        <f t="shared" si="24"/>
        <v>5060</v>
      </c>
      <c r="K50" s="35"/>
      <c r="L50" s="35"/>
      <c r="M50" s="35"/>
      <c r="N50" s="40"/>
      <c r="O50" s="37"/>
      <c r="P50" s="37"/>
      <c r="Q50" s="37"/>
    </row>
    <row r="51" spans="1:17" ht="30" hidden="1" customHeight="1" x14ac:dyDescent="0.2">
      <c r="A51" s="63"/>
      <c r="B51" s="63"/>
      <c r="C51" s="63"/>
      <c r="D51" s="63"/>
      <c r="E51" s="63"/>
      <c r="F51" s="63">
        <v>321130</v>
      </c>
      <c r="G51" s="68" t="s">
        <v>108</v>
      </c>
      <c r="H51" s="83">
        <v>15500</v>
      </c>
      <c r="I51" s="83">
        <v>7150</v>
      </c>
      <c r="J51" s="83">
        <v>5060</v>
      </c>
      <c r="K51" s="85"/>
      <c r="L51" s="85"/>
      <c r="M51" s="85"/>
      <c r="N51" s="36"/>
      <c r="O51" s="37"/>
      <c r="P51" s="37"/>
      <c r="Q51" s="37"/>
    </row>
    <row r="52" spans="1:17" ht="24.95" hidden="1" customHeight="1" x14ac:dyDescent="0.2">
      <c r="A52" s="63"/>
      <c r="B52" s="63"/>
      <c r="C52" s="63"/>
      <c r="D52" s="63"/>
      <c r="E52" s="63">
        <v>32115</v>
      </c>
      <c r="F52" s="63"/>
      <c r="G52" s="68" t="s">
        <v>109</v>
      </c>
      <c r="H52" s="83">
        <f>H53</f>
        <v>10000</v>
      </c>
      <c r="I52" s="83">
        <f t="shared" ref="I52:J52" si="25">I53</f>
        <v>2000</v>
      </c>
      <c r="J52" s="83">
        <f t="shared" si="25"/>
        <v>5000</v>
      </c>
      <c r="K52" s="35"/>
      <c r="L52" s="35"/>
      <c r="M52" s="35"/>
      <c r="N52" s="36"/>
      <c r="O52" s="37"/>
      <c r="P52" s="37"/>
      <c r="Q52" s="37"/>
    </row>
    <row r="53" spans="1:17" ht="24.95" hidden="1" customHeight="1" x14ac:dyDescent="0.2">
      <c r="A53" s="63"/>
      <c r="B53" s="63"/>
      <c r="C53" s="63"/>
      <c r="D53" s="63"/>
      <c r="E53" s="63"/>
      <c r="F53" s="63">
        <v>321150</v>
      </c>
      <c r="G53" s="68" t="s">
        <v>109</v>
      </c>
      <c r="H53" s="83">
        <v>10000</v>
      </c>
      <c r="I53" s="83">
        <v>2000</v>
      </c>
      <c r="J53" s="83">
        <v>5000</v>
      </c>
      <c r="K53" s="85"/>
      <c r="L53" s="85"/>
      <c r="M53" s="85"/>
      <c r="N53" s="36"/>
      <c r="O53" s="37"/>
      <c r="P53" s="37"/>
      <c r="Q53" s="37"/>
    </row>
    <row r="54" spans="1:17" ht="24.95" hidden="1" customHeight="1" x14ac:dyDescent="0.2">
      <c r="A54" s="63"/>
      <c r="B54" s="63"/>
      <c r="C54" s="63"/>
      <c r="D54" s="63"/>
      <c r="E54" s="63">
        <v>32119</v>
      </c>
      <c r="F54" s="63"/>
      <c r="G54" s="68" t="s">
        <v>110</v>
      </c>
      <c r="H54" s="83">
        <f>H55</f>
        <v>5000</v>
      </c>
      <c r="I54" s="83">
        <f t="shared" ref="I54:J54" si="26">I55</f>
        <v>1000</v>
      </c>
      <c r="J54" s="83">
        <f t="shared" si="26"/>
        <v>4000</v>
      </c>
      <c r="K54" s="35"/>
      <c r="L54" s="35"/>
      <c r="M54" s="35"/>
      <c r="N54" s="36"/>
      <c r="O54" s="37"/>
      <c r="P54" s="37"/>
      <c r="Q54" s="37"/>
    </row>
    <row r="55" spans="1:17" ht="24.95" hidden="1" customHeight="1" x14ac:dyDescent="0.2">
      <c r="A55" s="63"/>
      <c r="B55" s="63"/>
      <c r="C55" s="63"/>
      <c r="D55" s="63"/>
      <c r="E55" s="63"/>
      <c r="F55" s="63">
        <v>321190</v>
      </c>
      <c r="G55" s="68" t="s">
        <v>110</v>
      </c>
      <c r="H55" s="83">
        <v>5000</v>
      </c>
      <c r="I55" s="83">
        <v>1000</v>
      </c>
      <c r="J55" s="83">
        <v>4000</v>
      </c>
      <c r="K55" s="85"/>
      <c r="L55" s="85"/>
      <c r="M55" s="85"/>
      <c r="N55" s="36"/>
      <c r="O55" s="37"/>
      <c r="P55" s="37"/>
      <c r="Q55" s="37"/>
    </row>
    <row r="56" spans="1:17" ht="30" hidden="1" customHeight="1" x14ac:dyDescent="0.2">
      <c r="A56" s="63"/>
      <c r="B56" s="63"/>
      <c r="C56" s="63"/>
      <c r="D56" s="63">
        <v>3212</v>
      </c>
      <c r="E56" s="63"/>
      <c r="F56" s="63"/>
      <c r="G56" s="68" t="s">
        <v>29</v>
      </c>
      <c r="H56" s="83">
        <f>H57+H61</f>
        <v>284500</v>
      </c>
      <c r="I56" s="83">
        <f t="shared" ref="I56:J56" si="27">I57+I61</f>
        <v>193040</v>
      </c>
      <c r="J56" s="83">
        <f t="shared" si="27"/>
        <v>275670</v>
      </c>
      <c r="K56" s="69"/>
      <c r="L56" s="69"/>
      <c r="M56" s="69"/>
      <c r="N56" s="36"/>
      <c r="O56" s="37"/>
      <c r="P56" s="37"/>
      <c r="Q56" s="37"/>
    </row>
    <row r="57" spans="1:17" ht="24.95" hidden="1" customHeight="1" x14ac:dyDescent="0.2">
      <c r="A57" s="63"/>
      <c r="B57" s="63"/>
      <c r="C57" s="63"/>
      <c r="D57" s="63"/>
      <c r="E57" s="63">
        <v>32121</v>
      </c>
      <c r="F57" s="63"/>
      <c r="G57" s="68" t="s">
        <v>111</v>
      </c>
      <c r="H57" s="83">
        <f>H58+H59+H60</f>
        <v>224500</v>
      </c>
      <c r="I57" s="83">
        <f t="shared" ref="I57:J57" si="28">I58+I59+I60</f>
        <v>131240</v>
      </c>
      <c r="J57" s="83">
        <f t="shared" si="28"/>
        <v>229150</v>
      </c>
      <c r="K57" s="35"/>
      <c r="L57" s="35"/>
      <c r="M57" s="35"/>
      <c r="N57" s="36"/>
      <c r="O57" s="37"/>
      <c r="P57" s="37"/>
      <c r="Q57" s="37"/>
    </row>
    <row r="58" spans="1:17" ht="24.95" hidden="1" customHeight="1" x14ac:dyDescent="0.2">
      <c r="A58" s="63"/>
      <c r="B58" s="63"/>
      <c r="C58" s="63"/>
      <c r="D58" s="63"/>
      <c r="E58" s="63"/>
      <c r="F58" s="63">
        <v>321210</v>
      </c>
      <c r="G58" s="68" t="s">
        <v>111</v>
      </c>
      <c r="H58" s="83">
        <v>220000</v>
      </c>
      <c r="I58" s="83">
        <v>126600</v>
      </c>
      <c r="J58" s="83">
        <v>224380</v>
      </c>
      <c r="K58" s="85"/>
      <c r="L58" s="85"/>
      <c r="M58" s="85"/>
      <c r="N58" s="36"/>
      <c r="O58" s="37"/>
      <c r="P58" s="37"/>
      <c r="Q58" s="37"/>
    </row>
    <row r="59" spans="1:17" ht="30" hidden="1" customHeight="1" x14ac:dyDescent="0.2">
      <c r="A59" s="63"/>
      <c r="B59" s="63"/>
      <c r="C59" s="63"/>
      <c r="D59" s="63"/>
      <c r="E59" s="63"/>
      <c r="F59" s="63">
        <v>321211</v>
      </c>
      <c r="G59" s="68" t="s">
        <v>410</v>
      </c>
      <c r="H59" s="83">
        <v>4500</v>
      </c>
      <c r="I59" s="83">
        <v>4640</v>
      </c>
      <c r="J59" s="83">
        <v>4770</v>
      </c>
      <c r="K59" s="85"/>
      <c r="L59" s="85"/>
      <c r="M59" s="85"/>
      <c r="N59" s="36"/>
      <c r="O59" s="37"/>
      <c r="P59" s="37"/>
      <c r="Q59" s="37"/>
    </row>
    <row r="60" spans="1:17" ht="27.75" hidden="1" customHeight="1" x14ac:dyDescent="0.2">
      <c r="A60" s="63"/>
      <c r="B60" s="63"/>
      <c r="C60" s="63"/>
      <c r="D60" s="63"/>
      <c r="E60" s="63"/>
      <c r="F60" s="63">
        <v>321212</v>
      </c>
      <c r="G60" s="68" t="s">
        <v>414</v>
      </c>
      <c r="H60" s="83">
        <v>0</v>
      </c>
      <c r="I60" s="83">
        <v>0</v>
      </c>
      <c r="J60" s="83">
        <v>0</v>
      </c>
      <c r="K60" s="85"/>
      <c r="L60" s="85"/>
      <c r="M60" s="85"/>
      <c r="N60" s="36"/>
      <c r="O60" s="37"/>
      <c r="P60" s="37"/>
      <c r="Q60" s="37"/>
    </row>
    <row r="61" spans="1:17" ht="24.95" hidden="1" customHeight="1" x14ac:dyDescent="0.2">
      <c r="A61" s="63"/>
      <c r="B61" s="63"/>
      <c r="C61" s="63"/>
      <c r="D61" s="63"/>
      <c r="E61" s="63">
        <v>32123</v>
      </c>
      <c r="F61" s="63"/>
      <c r="G61" s="68" t="s">
        <v>317</v>
      </c>
      <c r="H61" s="83">
        <f>H62</f>
        <v>60000</v>
      </c>
      <c r="I61" s="83">
        <f t="shared" ref="I61:J61" si="29">I62</f>
        <v>61800</v>
      </c>
      <c r="J61" s="83">
        <f t="shared" si="29"/>
        <v>46520</v>
      </c>
      <c r="K61" s="35"/>
      <c r="L61" s="35"/>
      <c r="M61" s="35"/>
      <c r="N61" s="36"/>
      <c r="O61" s="37"/>
      <c r="P61" s="37"/>
      <c r="Q61" s="37"/>
    </row>
    <row r="62" spans="1:17" ht="24.95" hidden="1" customHeight="1" x14ac:dyDescent="0.2">
      <c r="A62" s="63"/>
      <c r="B62" s="63"/>
      <c r="C62" s="63"/>
      <c r="D62" s="63"/>
      <c r="E62" s="63"/>
      <c r="F62" s="63">
        <v>321230</v>
      </c>
      <c r="G62" s="68" t="s">
        <v>317</v>
      </c>
      <c r="H62" s="83">
        <v>60000</v>
      </c>
      <c r="I62" s="83">
        <v>61800</v>
      </c>
      <c r="J62" s="83">
        <v>46520</v>
      </c>
      <c r="K62" s="85"/>
      <c r="L62" s="85"/>
      <c r="M62" s="85"/>
      <c r="N62" s="36"/>
      <c r="O62" s="37"/>
      <c r="P62" s="37"/>
      <c r="Q62" s="37"/>
    </row>
    <row r="63" spans="1:17" ht="24.95" hidden="1" customHeight="1" x14ac:dyDescent="0.2">
      <c r="A63" s="63"/>
      <c r="B63" s="63"/>
      <c r="C63" s="63"/>
      <c r="D63" s="63">
        <v>3213</v>
      </c>
      <c r="E63" s="63"/>
      <c r="F63" s="63"/>
      <c r="G63" s="68" t="s">
        <v>30</v>
      </c>
      <c r="H63" s="83">
        <f>H64+H67</f>
        <v>56500</v>
      </c>
      <c r="I63" s="83">
        <f t="shared" ref="I63:J63" si="30">I64+I67</f>
        <v>58200</v>
      </c>
      <c r="J63" s="83">
        <f t="shared" si="30"/>
        <v>18500</v>
      </c>
      <c r="K63" s="69"/>
      <c r="L63" s="69"/>
      <c r="M63" s="69"/>
      <c r="N63" s="36"/>
      <c r="O63" s="37"/>
      <c r="P63" s="37"/>
      <c r="Q63" s="37"/>
    </row>
    <row r="64" spans="1:17" ht="24.95" hidden="1" customHeight="1" x14ac:dyDescent="0.2">
      <c r="A64" s="63"/>
      <c r="B64" s="63"/>
      <c r="C64" s="63"/>
      <c r="D64" s="63"/>
      <c r="E64" s="63">
        <v>32131</v>
      </c>
      <c r="F64" s="63"/>
      <c r="G64" s="68" t="s">
        <v>114</v>
      </c>
      <c r="H64" s="83">
        <f>H65+H66</f>
        <v>46500</v>
      </c>
      <c r="I64" s="83">
        <f t="shared" ref="I64:J64" si="31">I65+I66</f>
        <v>47900</v>
      </c>
      <c r="J64" s="83">
        <f t="shared" si="31"/>
        <v>13500</v>
      </c>
      <c r="K64" s="35"/>
      <c r="L64" s="35"/>
      <c r="M64" s="35"/>
      <c r="N64" s="36"/>
      <c r="O64" s="37"/>
      <c r="P64" s="37"/>
      <c r="Q64" s="37"/>
    </row>
    <row r="65" spans="1:18" ht="24.95" hidden="1" customHeight="1" x14ac:dyDescent="0.2">
      <c r="A65" s="63"/>
      <c r="B65" s="63"/>
      <c r="C65" s="63"/>
      <c r="D65" s="63"/>
      <c r="E65" s="63"/>
      <c r="F65" s="63">
        <v>321310</v>
      </c>
      <c r="G65" s="68" t="s">
        <v>319</v>
      </c>
      <c r="H65" s="308">
        <v>34500</v>
      </c>
      <c r="I65" s="308">
        <v>23900</v>
      </c>
      <c r="J65" s="83">
        <v>13500</v>
      </c>
      <c r="K65" s="85"/>
      <c r="L65" s="85"/>
      <c r="M65" s="85"/>
      <c r="N65" s="36"/>
      <c r="O65" s="37"/>
      <c r="P65" s="37"/>
      <c r="Q65" s="37"/>
    </row>
    <row r="66" spans="1:18" ht="24.95" hidden="1" customHeight="1" x14ac:dyDescent="0.2">
      <c r="A66" s="63"/>
      <c r="B66" s="63"/>
      <c r="C66" s="63"/>
      <c r="D66" s="63"/>
      <c r="E66" s="63"/>
      <c r="F66" s="63">
        <v>321311</v>
      </c>
      <c r="G66" s="68" t="s">
        <v>320</v>
      </c>
      <c r="H66" s="308">
        <v>12000</v>
      </c>
      <c r="I66" s="308">
        <v>24000</v>
      </c>
      <c r="J66" s="83">
        <v>0</v>
      </c>
      <c r="K66" s="85"/>
      <c r="L66" s="85"/>
      <c r="M66" s="85"/>
      <c r="N66" s="36"/>
      <c r="O66" s="37"/>
      <c r="P66" s="37"/>
      <c r="Q66" s="37"/>
    </row>
    <row r="67" spans="1:18" ht="24.95" hidden="1" customHeight="1" x14ac:dyDescent="0.2">
      <c r="A67" s="63"/>
      <c r="B67" s="63"/>
      <c r="C67" s="63"/>
      <c r="D67" s="63"/>
      <c r="E67" s="63">
        <v>32132</v>
      </c>
      <c r="F67" s="63"/>
      <c r="G67" s="68" t="s">
        <v>120</v>
      </c>
      <c r="H67" s="308">
        <f>H68</f>
        <v>10000</v>
      </c>
      <c r="I67" s="308">
        <f t="shared" ref="I67:J67" si="32">I68</f>
        <v>10300</v>
      </c>
      <c r="J67" s="83">
        <f t="shared" si="32"/>
        <v>5000</v>
      </c>
      <c r="K67" s="35"/>
      <c r="L67" s="35"/>
      <c r="M67" s="35"/>
      <c r="N67" s="36"/>
      <c r="O67" s="37"/>
      <c r="P67" s="37"/>
      <c r="Q67" s="37"/>
    </row>
    <row r="68" spans="1:18" ht="24.95" hidden="1" customHeight="1" x14ac:dyDescent="0.2">
      <c r="A68" s="63"/>
      <c r="B68" s="63"/>
      <c r="C68" s="63"/>
      <c r="D68" s="63"/>
      <c r="E68" s="63"/>
      <c r="F68" s="63">
        <v>321320</v>
      </c>
      <c r="G68" s="68" t="s">
        <v>120</v>
      </c>
      <c r="H68" s="83">
        <v>10000</v>
      </c>
      <c r="I68" s="83">
        <v>10300</v>
      </c>
      <c r="J68" s="83">
        <v>5000</v>
      </c>
      <c r="K68" s="85"/>
      <c r="L68" s="85"/>
      <c r="M68" s="85"/>
      <c r="N68" s="36"/>
      <c r="O68" s="37"/>
      <c r="P68" s="37"/>
      <c r="Q68" s="37"/>
    </row>
    <row r="69" spans="1:18" s="33" customFormat="1" ht="24.75" customHeight="1" x14ac:dyDescent="0.2">
      <c r="A69" s="98"/>
      <c r="B69" s="98"/>
      <c r="C69" s="98">
        <v>322</v>
      </c>
      <c r="D69" s="98"/>
      <c r="E69" s="98"/>
      <c r="F69" s="98"/>
      <c r="G69" s="100" t="s">
        <v>31</v>
      </c>
      <c r="H69" s="96">
        <f>H70+H82+H87+H95+H98+H103</f>
        <v>3730329</v>
      </c>
      <c r="I69" s="96">
        <f t="shared" ref="I69:J69" si="33">I70+I82+I87+I95+I98+I103</f>
        <v>1752810</v>
      </c>
      <c r="J69" s="96">
        <f t="shared" si="33"/>
        <v>1986230</v>
      </c>
      <c r="K69" s="78"/>
      <c r="L69" s="78"/>
      <c r="M69" s="78"/>
      <c r="N69" s="38"/>
      <c r="O69" s="37"/>
      <c r="P69" s="37"/>
      <c r="Q69" s="37"/>
      <c r="R69" s="34"/>
    </row>
    <row r="70" spans="1:18" ht="24.95" hidden="1" customHeight="1" x14ac:dyDescent="0.2">
      <c r="A70" s="63"/>
      <c r="B70" s="63"/>
      <c r="C70" s="63"/>
      <c r="D70" s="63">
        <v>3221</v>
      </c>
      <c r="E70" s="63"/>
      <c r="F70" s="63"/>
      <c r="G70" s="71" t="s">
        <v>32</v>
      </c>
      <c r="H70" s="83">
        <f>H71+H74+H76+H78+H80</f>
        <v>182710</v>
      </c>
      <c r="I70" s="83">
        <f t="shared" ref="I70:J70" si="34">I71+I74+I76+I78+I80</f>
        <v>140690</v>
      </c>
      <c r="J70" s="83">
        <f t="shared" si="34"/>
        <v>79780</v>
      </c>
      <c r="K70" s="69"/>
      <c r="L70" s="69"/>
      <c r="M70" s="69"/>
      <c r="N70" s="42"/>
      <c r="O70" s="37"/>
      <c r="P70" s="37"/>
      <c r="Q70" s="37"/>
    </row>
    <row r="71" spans="1:18" ht="24.95" hidden="1" customHeight="1" x14ac:dyDescent="0.2">
      <c r="A71" s="63"/>
      <c r="B71" s="63"/>
      <c r="C71" s="63"/>
      <c r="D71" s="63"/>
      <c r="E71" s="63">
        <v>32211</v>
      </c>
      <c r="F71" s="63"/>
      <c r="G71" s="71" t="s">
        <v>379</v>
      </c>
      <c r="H71" s="83">
        <f>H72+H73</f>
        <v>80450</v>
      </c>
      <c r="I71" s="83">
        <f t="shared" ref="I71:J71" si="35">I72+I73</f>
        <v>54670</v>
      </c>
      <c r="J71" s="83">
        <f t="shared" si="35"/>
        <v>40580</v>
      </c>
      <c r="K71" s="35"/>
      <c r="L71" s="35"/>
      <c r="M71" s="35"/>
      <c r="N71" s="42"/>
      <c r="O71" s="37"/>
      <c r="P71" s="37"/>
      <c r="Q71" s="37"/>
    </row>
    <row r="72" spans="1:18" ht="24.95" hidden="1" customHeight="1" x14ac:dyDescent="0.2">
      <c r="A72" s="63"/>
      <c r="B72" s="63"/>
      <c r="C72" s="63"/>
      <c r="D72" s="63"/>
      <c r="E72" s="63"/>
      <c r="F72" s="63">
        <v>322110</v>
      </c>
      <c r="G72" s="71" t="s">
        <v>379</v>
      </c>
      <c r="H72" s="83">
        <v>41650</v>
      </c>
      <c r="I72" s="83">
        <v>28432</v>
      </c>
      <c r="J72" s="83">
        <v>17100</v>
      </c>
      <c r="K72" s="85"/>
      <c r="L72" s="85"/>
      <c r="M72" s="85"/>
      <c r="N72" s="36"/>
      <c r="O72" s="37"/>
      <c r="P72" s="37"/>
      <c r="Q72" s="37"/>
    </row>
    <row r="73" spans="1:18" ht="24.95" hidden="1" customHeight="1" x14ac:dyDescent="0.2">
      <c r="A73" s="63"/>
      <c r="B73" s="63"/>
      <c r="C73" s="63"/>
      <c r="D73" s="63"/>
      <c r="E73" s="63"/>
      <c r="F73" s="63">
        <v>322111</v>
      </c>
      <c r="G73" s="71" t="s">
        <v>321</v>
      </c>
      <c r="H73" s="83">
        <v>38800</v>
      </c>
      <c r="I73" s="83">
        <v>26238</v>
      </c>
      <c r="J73" s="83">
        <v>23480</v>
      </c>
      <c r="K73" s="85"/>
      <c r="L73" s="85"/>
      <c r="M73" s="85"/>
      <c r="N73" s="36"/>
      <c r="O73" s="37"/>
      <c r="P73" s="37"/>
      <c r="Q73" s="37"/>
    </row>
    <row r="74" spans="1:18" ht="30" hidden="1" customHeight="1" x14ac:dyDescent="0.2">
      <c r="A74" s="63"/>
      <c r="B74" s="63"/>
      <c r="C74" s="63"/>
      <c r="D74" s="63"/>
      <c r="E74" s="63">
        <v>32212</v>
      </c>
      <c r="F74" s="63"/>
      <c r="G74" s="71" t="s">
        <v>129</v>
      </c>
      <c r="H74" s="83">
        <f>H75</f>
        <v>21000</v>
      </c>
      <c r="I74" s="83">
        <f t="shared" ref="I74:J74" si="36">I75</f>
        <v>7190</v>
      </c>
      <c r="J74" s="83">
        <f t="shared" si="36"/>
        <v>3500</v>
      </c>
      <c r="K74" s="35"/>
      <c r="L74" s="35"/>
      <c r="M74" s="35"/>
      <c r="N74" s="36"/>
      <c r="O74" s="37"/>
      <c r="P74" s="37"/>
      <c r="Q74" s="37"/>
    </row>
    <row r="75" spans="1:18" ht="30" hidden="1" customHeight="1" x14ac:dyDescent="0.2">
      <c r="A75" s="63"/>
      <c r="B75" s="63"/>
      <c r="C75" s="63"/>
      <c r="D75" s="63"/>
      <c r="E75" s="63"/>
      <c r="F75" s="63">
        <v>322120</v>
      </c>
      <c r="G75" s="71" t="s">
        <v>129</v>
      </c>
      <c r="H75" s="83">
        <v>21000</v>
      </c>
      <c r="I75" s="83">
        <v>7190</v>
      </c>
      <c r="J75" s="83">
        <v>3500</v>
      </c>
      <c r="K75" s="85"/>
      <c r="L75" s="85"/>
      <c r="M75" s="85"/>
      <c r="N75" s="36"/>
      <c r="O75" s="37"/>
      <c r="P75" s="37"/>
      <c r="Q75" s="37"/>
    </row>
    <row r="76" spans="1:18" ht="24.95" hidden="1" customHeight="1" x14ac:dyDescent="0.2">
      <c r="A76" s="63"/>
      <c r="B76" s="63"/>
      <c r="C76" s="63"/>
      <c r="D76" s="63"/>
      <c r="E76" s="63">
        <v>32214</v>
      </c>
      <c r="F76" s="63"/>
      <c r="G76" s="71" t="s">
        <v>132</v>
      </c>
      <c r="H76" s="83">
        <f>H77</f>
        <v>25500</v>
      </c>
      <c r="I76" s="83">
        <f t="shared" ref="I76:J76" si="37">I77</f>
        <v>25770</v>
      </c>
      <c r="J76" s="83">
        <f t="shared" si="37"/>
        <v>11980</v>
      </c>
      <c r="K76" s="35"/>
      <c r="L76" s="35"/>
      <c r="M76" s="35"/>
      <c r="N76" s="36"/>
      <c r="O76" s="37"/>
      <c r="P76" s="37"/>
      <c r="Q76" s="37"/>
    </row>
    <row r="77" spans="1:18" ht="24.95" hidden="1" customHeight="1" x14ac:dyDescent="0.2">
      <c r="A77" s="63"/>
      <c r="B77" s="63"/>
      <c r="C77" s="63"/>
      <c r="D77" s="63"/>
      <c r="E77" s="63"/>
      <c r="F77" s="63">
        <v>322140</v>
      </c>
      <c r="G77" s="71" t="s">
        <v>132</v>
      </c>
      <c r="H77" s="83">
        <v>25500</v>
      </c>
      <c r="I77" s="83">
        <v>25770</v>
      </c>
      <c r="J77" s="83">
        <v>11980</v>
      </c>
      <c r="K77" s="85"/>
      <c r="L77" s="85"/>
      <c r="M77" s="85"/>
      <c r="N77" s="36"/>
      <c r="O77" s="37"/>
      <c r="P77" s="37"/>
      <c r="Q77" s="37"/>
    </row>
    <row r="78" spans="1:18" ht="24.95" hidden="1" customHeight="1" x14ac:dyDescent="0.2">
      <c r="A78" s="63"/>
      <c r="B78" s="63"/>
      <c r="C78" s="63"/>
      <c r="D78" s="63"/>
      <c r="E78" s="63">
        <v>32216</v>
      </c>
      <c r="F78" s="63"/>
      <c r="G78" s="71" t="s">
        <v>135</v>
      </c>
      <c r="H78" s="83">
        <f>H79</f>
        <v>35760</v>
      </c>
      <c r="I78" s="83">
        <f t="shared" ref="I78:J78" si="38">I79</f>
        <v>32460</v>
      </c>
      <c r="J78" s="83">
        <f t="shared" si="38"/>
        <v>19720</v>
      </c>
      <c r="K78" s="35"/>
      <c r="L78" s="35"/>
      <c r="M78" s="35"/>
      <c r="N78" s="36"/>
      <c r="O78" s="37"/>
      <c r="P78" s="37"/>
      <c r="Q78" s="37"/>
    </row>
    <row r="79" spans="1:18" ht="24.95" hidden="1" customHeight="1" x14ac:dyDescent="0.2">
      <c r="A79" s="63"/>
      <c r="B79" s="63"/>
      <c r="C79" s="63"/>
      <c r="D79" s="63"/>
      <c r="E79" s="63"/>
      <c r="F79" s="63">
        <v>322160</v>
      </c>
      <c r="G79" s="71" t="s">
        <v>135</v>
      </c>
      <c r="H79" s="83">
        <v>35760</v>
      </c>
      <c r="I79" s="83">
        <v>32460</v>
      </c>
      <c r="J79" s="83">
        <v>19720</v>
      </c>
      <c r="K79" s="85"/>
      <c r="L79" s="85"/>
      <c r="M79" s="85"/>
      <c r="N79" s="36"/>
      <c r="O79" s="37"/>
      <c r="P79" s="37"/>
      <c r="Q79" s="37"/>
    </row>
    <row r="80" spans="1:18" ht="24.95" hidden="1" customHeight="1" x14ac:dyDescent="0.2">
      <c r="A80" s="63"/>
      <c r="B80" s="63"/>
      <c r="C80" s="63"/>
      <c r="D80" s="63"/>
      <c r="E80" s="63">
        <v>32219</v>
      </c>
      <c r="F80" s="63"/>
      <c r="G80" s="71" t="s">
        <v>138</v>
      </c>
      <c r="H80" s="83">
        <f>H81</f>
        <v>20000</v>
      </c>
      <c r="I80" s="83">
        <f t="shared" ref="I80:J80" si="39">I81</f>
        <v>20600</v>
      </c>
      <c r="J80" s="83">
        <f t="shared" si="39"/>
        <v>4000</v>
      </c>
      <c r="K80" s="35"/>
      <c r="L80" s="35"/>
      <c r="M80" s="35"/>
      <c r="N80" s="36"/>
      <c r="O80" s="37"/>
      <c r="P80" s="37"/>
      <c r="Q80" s="37"/>
    </row>
    <row r="81" spans="1:17" ht="24.95" hidden="1" customHeight="1" x14ac:dyDescent="0.2">
      <c r="A81" s="63"/>
      <c r="B81" s="63"/>
      <c r="C81" s="63"/>
      <c r="D81" s="63"/>
      <c r="E81" s="63"/>
      <c r="F81" s="63">
        <v>322190</v>
      </c>
      <c r="G81" s="71" t="s">
        <v>138</v>
      </c>
      <c r="H81" s="83">
        <v>20000</v>
      </c>
      <c r="I81" s="83">
        <v>20600</v>
      </c>
      <c r="J81" s="83">
        <v>4000</v>
      </c>
      <c r="K81" s="85"/>
      <c r="L81" s="85"/>
      <c r="M81" s="85"/>
      <c r="N81" s="36"/>
      <c r="O81" s="37"/>
      <c r="P81" s="37"/>
      <c r="Q81" s="37"/>
    </row>
    <row r="82" spans="1:17" ht="24.95" hidden="1" customHeight="1" x14ac:dyDescent="0.2">
      <c r="A82" s="63"/>
      <c r="B82" s="63"/>
      <c r="C82" s="63"/>
      <c r="D82" s="63">
        <v>3222</v>
      </c>
      <c r="E82" s="63"/>
      <c r="F82" s="63"/>
      <c r="G82" s="71" t="s">
        <v>33</v>
      </c>
      <c r="H82" s="83">
        <f>H83+H85</f>
        <v>3131719</v>
      </c>
      <c r="I82" s="83">
        <f t="shared" ref="I82:J82" si="40">I83+I85</f>
        <v>1324730</v>
      </c>
      <c r="J82" s="83">
        <f t="shared" si="40"/>
        <v>1657830</v>
      </c>
      <c r="K82" s="69"/>
      <c r="L82" s="69"/>
      <c r="M82" s="69"/>
      <c r="N82" s="42"/>
      <c r="O82" s="37"/>
      <c r="P82" s="37"/>
      <c r="Q82" s="37"/>
    </row>
    <row r="83" spans="1:17" ht="24.95" hidden="1" customHeight="1" x14ac:dyDescent="0.2">
      <c r="A83" s="63"/>
      <c r="B83" s="63"/>
      <c r="C83" s="63"/>
      <c r="D83" s="63"/>
      <c r="E83" s="63">
        <v>32221</v>
      </c>
      <c r="F83" s="63"/>
      <c r="G83" s="71" t="s">
        <v>141</v>
      </c>
      <c r="H83" s="83">
        <f>H84</f>
        <v>2373119</v>
      </c>
      <c r="I83" s="83">
        <f t="shared" ref="I83:J83" si="41">I84</f>
        <v>844310</v>
      </c>
      <c r="J83" s="83">
        <f t="shared" si="41"/>
        <v>1106942</v>
      </c>
      <c r="K83" s="35"/>
      <c r="L83" s="35"/>
      <c r="M83" s="35"/>
      <c r="N83" s="36"/>
      <c r="O83" s="37"/>
      <c r="P83" s="37"/>
      <c r="Q83" s="37"/>
    </row>
    <row r="84" spans="1:17" ht="24.95" hidden="1" customHeight="1" x14ac:dyDescent="0.2">
      <c r="A84" s="63"/>
      <c r="B84" s="63"/>
      <c r="C84" s="63"/>
      <c r="D84" s="63"/>
      <c r="E84" s="63"/>
      <c r="F84" s="63">
        <v>322210</v>
      </c>
      <c r="G84" s="71" t="s">
        <v>141</v>
      </c>
      <c r="H84" s="83">
        <v>2373119</v>
      </c>
      <c r="I84" s="83">
        <v>844310</v>
      </c>
      <c r="J84" s="83">
        <v>1106942</v>
      </c>
      <c r="K84" s="85"/>
      <c r="L84" s="85"/>
      <c r="M84" s="85"/>
      <c r="N84" s="36"/>
      <c r="O84" s="37"/>
      <c r="P84" s="37"/>
      <c r="Q84" s="37"/>
    </row>
    <row r="85" spans="1:17" ht="24.95" hidden="1" customHeight="1" x14ac:dyDescent="0.2">
      <c r="A85" s="63"/>
      <c r="B85" s="63"/>
      <c r="C85" s="63"/>
      <c r="D85" s="63"/>
      <c r="E85" s="63">
        <v>32222</v>
      </c>
      <c r="F85" s="63"/>
      <c r="G85" s="71" t="s">
        <v>144</v>
      </c>
      <c r="H85" s="83">
        <f>H86</f>
        <v>758600</v>
      </c>
      <c r="I85" s="83">
        <f t="shared" ref="I85:J85" si="42">I86</f>
        <v>480420</v>
      </c>
      <c r="J85" s="83">
        <f t="shared" si="42"/>
        <v>550888</v>
      </c>
      <c r="K85" s="35"/>
      <c r="L85" s="35"/>
      <c r="M85" s="35"/>
      <c r="N85" s="36"/>
      <c r="O85" s="37"/>
      <c r="P85" s="37"/>
      <c r="Q85" s="37"/>
    </row>
    <row r="86" spans="1:17" ht="24.95" hidden="1" customHeight="1" x14ac:dyDescent="0.2">
      <c r="A86" s="63"/>
      <c r="B86" s="63"/>
      <c r="C86" s="63"/>
      <c r="D86" s="63"/>
      <c r="E86" s="63"/>
      <c r="F86" s="63">
        <v>322220</v>
      </c>
      <c r="G86" s="71" t="s">
        <v>144</v>
      </c>
      <c r="H86" s="83">
        <f>742600+100000-79000-5000</f>
        <v>758600</v>
      </c>
      <c r="I86" s="83">
        <v>480420</v>
      </c>
      <c r="J86" s="83">
        <v>550888</v>
      </c>
      <c r="K86" s="85"/>
      <c r="L86" s="85"/>
      <c r="M86" s="85"/>
      <c r="N86" s="36"/>
      <c r="O86" s="37"/>
      <c r="P86" s="37"/>
      <c r="Q86" s="37"/>
    </row>
    <row r="87" spans="1:17" ht="24.95" hidden="1" customHeight="1" x14ac:dyDescent="0.2">
      <c r="A87" s="63"/>
      <c r="B87" s="63"/>
      <c r="C87" s="63"/>
      <c r="D87" s="63">
        <v>3223</v>
      </c>
      <c r="E87" s="63"/>
      <c r="F87" s="63"/>
      <c r="G87" s="71" t="s">
        <v>34</v>
      </c>
      <c r="H87" s="83">
        <f>H88+H91+H93</f>
        <v>250900</v>
      </c>
      <c r="I87" s="83">
        <f t="shared" ref="I87:J87" si="43">I88+I91+I93</f>
        <v>238040</v>
      </c>
      <c r="J87" s="83">
        <f t="shared" si="43"/>
        <v>218620</v>
      </c>
      <c r="K87" s="69"/>
      <c r="L87" s="69"/>
      <c r="M87" s="69"/>
      <c r="N87" s="42"/>
      <c r="O87" s="37"/>
      <c r="P87" s="37"/>
      <c r="Q87" s="37"/>
    </row>
    <row r="88" spans="1:17" ht="24.95" hidden="1" customHeight="1" x14ac:dyDescent="0.2">
      <c r="A88" s="63"/>
      <c r="B88" s="63"/>
      <c r="C88" s="63"/>
      <c r="D88" s="63"/>
      <c r="E88" s="63">
        <v>32231</v>
      </c>
      <c r="F88" s="63"/>
      <c r="G88" s="71" t="s">
        <v>147</v>
      </c>
      <c r="H88" s="83">
        <f>H89+H90</f>
        <v>102900</v>
      </c>
      <c r="I88" s="83">
        <f t="shared" ref="I88:J88" si="44">I89+I90</f>
        <v>85580</v>
      </c>
      <c r="J88" s="83">
        <f t="shared" si="44"/>
        <v>106780</v>
      </c>
      <c r="K88" s="35"/>
      <c r="L88" s="35"/>
      <c r="M88" s="35"/>
      <c r="N88" s="42"/>
      <c r="O88" s="37"/>
      <c r="P88" s="37"/>
      <c r="Q88" s="37"/>
    </row>
    <row r="89" spans="1:17" ht="24.95" hidden="1" customHeight="1" x14ac:dyDescent="0.2">
      <c r="A89" s="63"/>
      <c r="B89" s="63"/>
      <c r="C89" s="63"/>
      <c r="D89" s="63"/>
      <c r="E89" s="63"/>
      <c r="F89" s="63">
        <v>322310</v>
      </c>
      <c r="G89" s="71" t="s">
        <v>147</v>
      </c>
      <c r="H89" s="83">
        <v>50100</v>
      </c>
      <c r="I89" s="83">
        <v>42930</v>
      </c>
      <c r="J89" s="83">
        <v>53550</v>
      </c>
      <c r="K89" s="85"/>
      <c r="L89" s="85"/>
      <c r="M89" s="85"/>
      <c r="N89" s="36"/>
      <c r="O89" s="37"/>
      <c r="P89" s="37"/>
      <c r="Q89" s="37"/>
    </row>
    <row r="90" spans="1:17" ht="24.95" hidden="1" customHeight="1" x14ac:dyDescent="0.2">
      <c r="A90" s="63"/>
      <c r="B90" s="63"/>
      <c r="C90" s="63"/>
      <c r="D90" s="63"/>
      <c r="E90" s="63"/>
      <c r="F90" s="63">
        <v>322311</v>
      </c>
      <c r="G90" s="71" t="s">
        <v>150</v>
      </c>
      <c r="H90" s="83">
        <v>52800</v>
      </c>
      <c r="I90" s="83">
        <v>42650</v>
      </c>
      <c r="J90" s="83">
        <v>53230</v>
      </c>
      <c r="K90" s="85"/>
      <c r="L90" s="85"/>
      <c r="M90" s="85"/>
      <c r="N90" s="36"/>
      <c r="O90" s="37"/>
      <c r="P90" s="37"/>
      <c r="Q90" s="37"/>
    </row>
    <row r="91" spans="1:17" ht="24.95" hidden="1" customHeight="1" x14ac:dyDescent="0.2">
      <c r="A91" s="63"/>
      <c r="B91" s="63"/>
      <c r="C91" s="63"/>
      <c r="D91" s="63"/>
      <c r="E91" s="63">
        <v>32233</v>
      </c>
      <c r="F91" s="63"/>
      <c r="G91" s="71" t="s">
        <v>152</v>
      </c>
      <c r="H91" s="83">
        <f>H92</f>
        <v>79000</v>
      </c>
      <c r="I91" s="83">
        <f t="shared" ref="I91:J91" si="45">I92</f>
        <v>81380</v>
      </c>
      <c r="J91" s="83">
        <f t="shared" si="45"/>
        <v>69630</v>
      </c>
      <c r="K91" s="35"/>
      <c r="L91" s="35"/>
      <c r="M91" s="35"/>
      <c r="N91" s="36"/>
      <c r="O91" s="37"/>
      <c r="P91" s="37"/>
      <c r="Q91" s="37"/>
    </row>
    <row r="92" spans="1:17" ht="24.95" hidden="1" customHeight="1" x14ac:dyDescent="0.2">
      <c r="A92" s="63"/>
      <c r="B92" s="63"/>
      <c r="C92" s="63"/>
      <c r="D92" s="63"/>
      <c r="E92" s="63"/>
      <c r="F92" s="63">
        <v>322330</v>
      </c>
      <c r="G92" s="71" t="s">
        <v>152</v>
      </c>
      <c r="H92" s="83">
        <v>79000</v>
      </c>
      <c r="I92" s="83">
        <v>81380</v>
      </c>
      <c r="J92" s="83">
        <v>69630</v>
      </c>
      <c r="K92" s="85"/>
      <c r="L92" s="85"/>
      <c r="M92" s="85"/>
      <c r="N92" s="36"/>
      <c r="O92" s="37"/>
      <c r="P92" s="37"/>
      <c r="Q92" s="37"/>
    </row>
    <row r="93" spans="1:17" ht="24.95" hidden="1" customHeight="1" x14ac:dyDescent="0.2">
      <c r="A93" s="63"/>
      <c r="B93" s="63"/>
      <c r="C93" s="63"/>
      <c r="D93" s="63"/>
      <c r="E93" s="63">
        <v>32234</v>
      </c>
      <c r="F93" s="63"/>
      <c r="G93" s="71" t="s">
        <v>155</v>
      </c>
      <c r="H93" s="83">
        <f>H94</f>
        <v>69000</v>
      </c>
      <c r="I93" s="83">
        <f t="shared" ref="I93:J93" si="46">I94</f>
        <v>71080</v>
      </c>
      <c r="J93" s="83">
        <f t="shared" si="46"/>
        <v>42210</v>
      </c>
      <c r="K93" s="35"/>
      <c r="L93" s="35"/>
      <c r="M93" s="35"/>
      <c r="N93" s="36"/>
      <c r="O93" s="37"/>
      <c r="P93" s="37"/>
      <c r="Q93" s="37"/>
    </row>
    <row r="94" spans="1:17" ht="24.95" hidden="1" customHeight="1" x14ac:dyDescent="0.2">
      <c r="A94" s="63"/>
      <c r="B94" s="63"/>
      <c r="C94" s="63"/>
      <c r="D94" s="63"/>
      <c r="E94" s="63"/>
      <c r="F94" s="63">
        <v>322340</v>
      </c>
      <c r="G94" s="71" t="s">
        <v>155</v>
      </c>
      <c r="H94" s="83">
        <v>69000</v>
      </c>
      <c r="I94" s="83">
        <v>71080</v>
      </c>
      <c r="J94" s="83">
        <v>42210</v>
      </c>
      <c r="K94" s="85"/>
      <c r="L94" s="85"/>
      <c r="M94" s="85"/>
      <c r="N94" s="36"/>
      <c r="O94" s="37"/>
      <c r="P94" s="37"/>
      <c r="Q94" s="37"/>
    </row>
    <row r="95" spans="1:17" ht="30" hidden="1" customHeight="1" x14ac:dyDescent="0.2">
      <c r="A95" s="63"/>
      <c r="B95" s="63"/>
      <c r="C95" s="63"/>
      <c r="D95" s="63">
        <v>3224</v>
      </c>
      <c r="E95" s="63"/>
      <c r="F95" s="63"/>
      <c r="G95" s="71" t="s">
        <v>35</v>
      </c>
      <c r="H95" s="83">
        <f>H96</f>
        <v>98000</v>
      </c>
      <c r="I95" s="83">
        <f t="shared" ref="I95:J95" si="47">I96</f>
        <v>940</v>
      </c>
      <c r="J95" s="83">
        <f t="shared" si="47"/>
        <v>20000</v>
      </c>
      <c r="K95" s="69"/>
      <c r="L95" s="69"/>
      <c r="M95" s="69"/>
      <c r="N95" s="36"/>
      <c r="O95" s="37"/>
      <c r="P95" s="37"/>
      <c r="Q95" s="37"/>
    </row>
    <row r="96" spans="1:17" ht="30" hidden="1" customHeight="1" x14ac:dyDescent="0.2">
      <c r="A96" s="63"/>
      <c r="B96" s="63"/>
      <c r="C96" s="63"/>
      <c r="D96" s="63"/>
      <c r="E96" s="63">
        <v>32242</v>
      </c>
      <c r="F96" s="63"/>
      <c r="G96" s="71" t="s">
        <v>385</v>
      </c>
      <c r="H96" s="83">
        <f>H97</f>
        <v>98000</v>
      </c>
      <c r="I96" s="83">
        <f t="shared" ref="I96:J96" si="48">I97</f>
        <v>940</v>
      </c>
      <c r="J96" s="83">
        <f t="shared" si="48"/>
        <v>20000</v>
      </c>
      <c r="K96" s="35"/>
      <c r="L96" s="35"/>
      <c r="M96" s="35"/>
      <c r="N96" s="36"/>
      <c r="O96" s="37"/>
      <c r="P96" s="37"/>
      <c r="Q96" s="37"/>
    </row>
    <row r="97" spans="1:17" ht="30" hidden="1" customHeight="1" x14ac:dyDescent="0.2">
      <c r="A97" s="63"/>
      <c r="B97" s="63"/>
      <c r="C97" s="63"/>
      <c r="D97" s="63"/>
      <c r="E97" s="63"/>
      <c r="F97" s="63">
        <v>322420</v>
      </c>
      <c r="G97" s="71" t="s">
        <v>385</v>
      </c>
      <c r="H97" s="83">
        <v>98000</v>
      </c>
      <c r="I97" s="83">
        <v>940</v>
      </c>
      <c r="J97" s="83">
        <v>20000</v>
      </c>
      <c r="K97" s="85"/>
      <c r="L97" s="85"/>
      <c r="M97" s="85"/>
      <c r="N97" s="36"/>
      <c r="O97" s="37"/>
      <c r="P97" s="37"/>
      <c r="Q97" s="37"/>
    </row>
    <row r="98" spans="1:17" ht="24.95" hidden="1" customHeight="1" x14ac:dyDescent="0.2">
      <c r="A98" s="63"/>
      <c r="B98" s="63"/>
      <c r="C98" s="63"/>
      <c r="D98" s="63">
        <v>3225</v>
      </c>
      <c r="E98" s="63"/>
      <c r="F98" s="63"/>
      <c r="G98" s="71" t="s">
        <v>36</v>
      </c>
      <c r="H98" s="83">
        <f>H99+H101</f>
        <v>43000</v>
      </c>
      <c r="I98" s="83">
        <f t="shared" ref="I98" si="49">I99+I101</f>
        <v>23690</v>
      </c>
      <c r="J98" s="83">
        <f>J99+J101</f>
        <v>10000</v>
      </c>
      <c r="K98" s="69"/>
      <c r="L98" s="69"/>
      <c r="M98" s="69"/>
      <c r="N98" s="36"/>
      <c r="O98" s="37"/>
      <c r="P98" s="37"/>
      <c r="Q98" s="37"/>
    </row>
    <row r="99" spans="1:17" ht="24.95" hidden="1" customHeight="1" x14ac:dyDescent="0.2">
      <c r="A99" s="63"/>
      <c r="B99" s="63"/>
      <c r="C99" s="63"/>
      <c r="D99" s="63"/>
      <c r="E99" s="63">
        <v>32251</v>
      </c>
      <c r="F99" s="63"/>
      <c r="G99" s="71" t="s">
        <v>163</v>
      </c>
      <c r="H99" s="83">
        <f>H100</f>
        <v>23000</v>
      </c>
      <c r="I99" s="83">
        <f t="shared" ref="I99:J99" si="50">I100</f>
        <v>23690</v>
      </c>
      <c r="J99" s="83">
        <f t="shared" si="50"/>
        <v>8000</v>
      </c>
      <c r="K99" s="35"/>
      <c r="L99" s="35"/>
      <c r="M99" s="35"/>
      <c r="N99" s="36"/>
      <c r="O99" s="37"/>
      <c r="P99" s="37"/>
      <c r="Q99" s="37"/>
    </row>
    <row r="100" spans="1:17" ht="24.95" hidden="1" customHeight="1" x14ac:dyDescent="0.2">
      <c r="A100" s="63"/>
      <c r="B100" s="63"/>
      <c r="C100" s="63"/>
      <c r="D100" s="63"/>
      <c r="E100" s="63"/>
      <c r="F100" s="63">
        <v>322510</v>
      </c>
      <c r="G100" s="71" t="s">
        <v>163</v>
      </c>
      <c r="H100" s="83">
        <v>23000</v>
      </c>
      <c r="I100" s="83">
        <v>23690</v>
      </c>
      <c r="J100" s="83">
        <v>8000</v>
      </c>
      <c r="K100" s="85"/>
      <c r="L100" s="85"/>
      <c r="M100" s="85"/>
      <c r="N100" s="36"/>
      <c r="O100" s="37"/>
      <c r="P100" s="37"/>
      <c r="Q100" s="37"/>
    </row>
    <row r="101" spans="1:17" ht="24.95" hidden="1" customHeight="1" x14ac:dyDescent="0.2">
      <c r="A101" s="63"/>
      <c r="B101" s="63"/>
      <c r="C101" s="63"/>
      <c r="D101" s="63"/>
      <c r="E101" s="63">
        <v>32252</v>
      </c>
      <c r="F101" s="63"/>
      <c r="G101" s="71" t="s">
        <v>166</v>
      </c>
      <c r="H101" s="83">
        <f>H102</f>
        <v>20000</v>
      </c>
      <c r="I101" s="83">
        <f t="shared" ref="I101:J101" si="51">I102</f>
        <v>0</v>
      </c>
      <c r="J101" s="83">
        <f t="shared" si="51"/>
        <v>2000</v>
      </c>
      <c r="K101" s="35"/>
      <c r="L101" s="35"/>
      <c r="M101" s="35"/>
      <c r="N101" s="36"/>
      <c r="O101" s="37"/>
      <c r="P101" s="37"/>
      <c r="Q101" s="37"/>
    </row>
    <row r="102" spans="1:17" ht="24.95" hidden="1" customHeight="1" x14ac:dyDescent="0.2">
      <c r="A102" s="63"/>
      <c r="B102" s="63"/>
      <c r="C102" s="63"/>
      <c r="D102" s="63"/>
      <c r="E102" s="63"/>
      <c r="F102" s="63">
        <v>322520</v>
      </c>
      <c r="G102" s="71" t="s">
        <v>166</v>
      </c>
      <c r="H102" s="83">
        <v>20000</v>
      </c>
      <c r="I102" s="83">
        <v>0</v>
      </c>
      <c r="J102" s="83">
        <v>2000</v>
      </c>
      <c r="K102" s="85"/>
      <c r="L102" s="85"/>
      <c r="M102" s="85"/>
      <c r="N102" s="36"/>
      <c r="O102" s="37"/>
      <c r="P102" s="37"/>
      <c r="Q102" s="37"/>
    </row>
    <row r="103" spans="1:17" ht="24.95" hidden="1" customHeight="1" x14ac:dyDescent="0.2">
      <c r="A103" s="63"/>
      <c r="B103" s="63"/>
      <c r="C103" s="63"/>
      <c r="D103" s="63">
        <v>3227</v>
      </c>
      <c r="E103" s="63"/>
      <c r="F103" s="63"/>
      <c r="G103" s="71" t="s">
        <v>37</v>
      </c>
      <c r="H103" s="83">
        <f>H104</f>
        <v>24000</v>
      </c>
      <c r="I103" s="83">
        <f t="shared" ref="I103:J103" si="52">I104</f>
        <v>24720</v>
      </c>
      <c r="J103" s="83">
        <f t="shared" si="52"/>
        <v>0</v>
      </c>
      <c r="K103" s="69"/>
      <c r="L103" s="69"/>
      <c r="M103" s="69"/>
      <c r="N103" s="36"/>
      <c r="O103" s="37"/>
      <c r="P103" s="37"/>
      <c r="Q103" s="37"/>
    </row>
    <row r="104" spans="1:17" ht="24.95" hidden="1" customHeight="1" x14ac:dyDescent="0.2">
      <c r="A104" s="63"/>
      <c r="B104" s="63"/>
      <c r="C104" s="63"/>
      <c r="D104" s="63"/>
      <c r="E104" s="63">
        <v>32271</v>
      </c>
      <c r="F104" s="63"/>
      <c r="G104" s="71" t="s">
        <v>37</v>
      </c>
      <c r="H104" s="83">
        <f>H105</f>
        <v>24000</v>
      </c>
      <c r="I104" s="83">
        <f t="shared" ref="I104:J104" si="53">I105</f>
        <v>24720</v>
      </c>
      <c r="J104" s="83">
        <f t="shared" si="53"/>
        <v>0</v>
      </c>
      <c r="K104" s="35"/>
      <c r="L104" s="35"/>
      <c r="M104" s="35"/>
      <c r="N104" s="36"/>
      <c r="O104" s="37"/>
      <c r="P104" s="37"/>
      <c r="Q104" s="37"/>
    </row>
    <row r="105" spans="1:17" ht="24.95" hidden="1" customHeight="1" x14ac:dyDescent="0.2">
      <c r="A105" s="63"/>
      <c r="B105" s="63"/>
      <c r="C105" s="63"/>
      <c r="D105" s="63"/>
      <c r="E105" s="63"/>
      <c r="F105" s="63">
        <v>322710</v>
      </c>
      <c r="G105" s="71" t="s">
        <v>37</v>
      </c>
      <c r="H105" s="83">
        <v>24000</v>
      </c>
      <c r="I105" s="83">
        <v>24720</v>
      </c>
      <c r="J105" s="83">
        <v>0</v>
      </c>
      <c r="K105" s="85"/>
      <c r="L105" s="85"/>
      <c r="M105" s="85"/>
      <c r="N105" s="36"/>
      <c r="O105" s="37"/>
      <c r="P105" s="37"/>
      <c r="Q105" s="37"/>
    </row>
    <row r="106" spans="1:17" s="33" customFormat="1" ht="24.95" customHeight="1" x14ac:dyDescent="0.2">
      <c r="A106" s="98"/>
      <c r="B106" s="98"/>
      <c r="C106" s="98">
        <v>323</v>
      </c>
      <c r="D106" s="98"/>
      <c r="E106" s="98"/>
      <c r="F106" s="98"/>
      <c r="G106" s="101" t="s">
        <v>38</v>
      </c>
      <c r="H106" s="102">
        <f>H107+H117+H122+H125+H133+H140+H145+H152+H155</f>
        <v>2387166</v>
      </c>
      <c r="I106" s="102">
        <f>I107+I117+I122+I125+I133+I140+I145+I152+I155</f>
        <v>1432780</v>
      </c>
      <c r="J106" s="102">
        <f>J107+J117+J122+J125+J133+J140+J145+J152+J155</f>
        <v>1053900</v>
      </c>
      <c r="K106" s="78"/>
      <c r="L106" s="78"/>
      <c r="M106" s="78"/>
      <c r="N106" s="39"/>
      <c r="O106" s="37"/>
      <c r="P106" s="37"/>
      <c r="Q106" s="37"/>
    </row>
    <row r="107" spans="1:17" ht="24.95" hidden="1" customHeight="1" x14ac:dyDescent="0.2">
      <c r="A107" s="63"/>
      <c r="B107" s="63"/>
      <c r="C107" s="63"/>
      <c r="D107" s="63">
        <v>3231</v>
      </c>
      <c r="E107" s="63"/>
      <c r="F107" s="63"/>
      <c r="G107" s="72" t="s">
        <v>39</v>
      </c>
      <c r="H107" s="83">
        <f>H108+H110+H112+H114</f>
        <v>142100</v>
      </c>
      <c r="I107" s="83">
        <f t="shared" ref="I107:J107" si="54">I108+I110+I112+I114</f>
        <v>145710</v>
      </c>
      <c r="J107" s="83">
        <f t="shared" si="54"/>
        <v>122120</v>
      </c>
      <c r="K107" s="69"/>
      <c r="L107" s="69"/>
      <c r="M107" s="69"/>
      <c r="N107" s="40"/>
      <c r="O107" s="37"/>
      <c r="P107" s="37"/>
      <c r="Q107" s="37"/>
    </row>
    <row r="108" spans="1:17" ht="24.95" hidden="1" customHeight="1" x14ac:dyDescent="0.2">
      <c r="A108" s="63"/>
      <c r="B108" s="63"/>
      <c r="C108" s="63"/>
      <c r="D108" s="63"/>
      <c r="E108" s="63">
        <v>32311</v>
      </c>
      <c r="F108" s="63"/>
      <c r="G108" s="72" t="s">
        <v>386</v>
      </c>
      <c r="H108" s="83">
        <f>H109</f>
        <v>80600</v>
      </c>
      <c r="I108" s="83">
        <f t="shared" ref="I108:J108" si="55">I109</f>
        <v>82350</v>
      </c>
      <c r="J108" s="83">
        <f t="shared" si="55"/>
        <v>77270</v>
      </c>
      <c r="K108" s="35"/>
      <c r="L108" s="35"/>
      <c r="M108" s="35"/>
      <c r="N108" s="40"/>
      <c r="O108" s="37"/>
      <c r="P108" s="37"/>
      <c r="Q108" s="37"/>
    </row>
    <row r="109" spans="1:17" ht="24.95" hidden="1" customHeight="1" x14ac:dyDescent="0.2">
      <c r="A109" s="63"/>
      <c r="B109" s="63"/>
      <c r="C109" s="63"/>
      <c r="D109" s="63"/>
      <c r="E109" s="63"/>
      <c r="F109" s="63">
        <v>323110</v>
      </c>
      <c r="G109" s="72" t="s">
        <v>386</v>
      </c>
      <c r="H109" s="83">
        <v>80600</v>
      </c>
      <c r="I109" s="83">
        <v>82350</v>
      </c>
      <c r="J109" s="83">
        <v>77270</v>
      </c>
      <c r="K109" s="85"/>
      <c r="L109" s="85"/>
      <c r="M109" s="85"/>
      <c r="N109" s="40"/>
      <c r="O109" s="37"/>
      <c r="P109" s="37"/>
      <c r="Q109" s="37"/>
    </row>
    <row r="110" spans="1:17" ht="20.100000000000001" hidden="1" customHeight="1" x14ac:dyDescent="0.2">
      <c r="A110" s="63"/>
      <c r="B110" s="63"/>
      <c r="C110" s="63"/>
      <c r="D110" s="63"/>
      <c r="E110" s="63">
        <v>32312</v>
      </c>
      <c r="F110" s="63"/>
      <c r="G110" s="72" t="s">
        <v>176</v>
      </c>
      <c r="H110" s="83">
        <f>H111</f>
        <v>0</v>
      </c>
      <c r="I110" s="83">
        <f t="shared" ref="I110:J110" si="56">I111</f>
        <v>0</v>
      </c>
      <c r="J110" s="83">
        <f t="shared" si="56"/>
        <v>0</v>
      </c>
      <c r="K110" s="35"/>
      <c r="L110" s="35"/>
      <c r="M110" s="35"/>
      <c r="N110" s="40"/>
      <c r="O110" s="37"/>
      <c r="P110" s="37"/>
      <c r="Q110" s="37"/>
    </row>
    <row r="111" spans="1:17" ht="20.100000000000001" hidden="1" customHeight="1" x14ac:dyDescent="0.2">
      <c r="A111" s="63"/>
      <c r="B111" s="63"/>
      <c r="C111" s="63"/>
      <c r="D111" s="63"/>
      <c r="E111" s="63"/>
      <c r="F111" s="63">
        <v>323120</v>
      </c>
      <c r="G111" s="72" t="s">
        <v>176</v>
      </c>
      <c r="H111" s="83">
        <v>0</v>
      </c>
      <c r="I111" s="83">
        <v>0</v>
      </c>
      <c r="J111" s="83">
        <v>0</v>
      </c>
      <c r="K111" s="85"/>
      <c r="L111" s="85"/>
      <c r="M111" s="85"/>
      <c r="N111" s="40"/>
      <c r="O111" s="37"/>
      <c r="P111" s="37"/>
      <c r="Q111" s="37"/>
    </row>
    <row r="112" spans="1:17" ht="24.95" hidden="1" customHeight="1" x14ac:dyDescent="0.2">
      <c r="A112" s="63"/>
      <c r="B112" s="63"/>
      <c r="C112" s="63"/>
      <c r="D112" s="63"/>
      <c r="E112" s="63">
        <v>32313</v>
      </c>
      <c r="F112" s="63"/>
      <c r="G112" s="72" t="s">
        <v>179</v>
      </c>
      <c r="H112" s="83">
        <f>H113</f>
        <v>45500</v>
      </c>
      <c r="I112" s="83">
        <f t="shared" ref="I112:J112" si="57">I113</f>
        <v>46880</v>
      </c>
      <c r="J112" s="83">
        <f t="shared" si="57"/>
        <v>27880</v>
      </c>
      <c r="K112" s="35"/>
      <c r="L112" s="35"/>
      <c r="M112" s="35"/>
      <c r="N112" s="40"/>
      <c r="O112" s="37"/>
      <c r="P112" s="37"/>
      <c r="Q112" s="37"/>
    </row>
    <row r="113" spans="1:17" ht="24.95" hidden="1" customHeight="1" x14ac:dyDescent="0.2">
      <c r="A113" s="63"/>
      <c r="B113" s="63"/>
      <c r="C113" s="63"/>
      <c r="D113" s="63"/>
      <c r="E113" s="63"/>
      <c r="F113" s="63">
        <v>323130</v>
      </c>
      <c r="G113" s="72" t="s">
        <v>179</v>
      </c>
      <c r="H113" s="83">
        <v>45500</v>
      </c>
      <c r="I113" s="83">
        <v>46880</v>
      </c>
      <c r="J113" s="83">
        <v>27880</v>
      </c>
      <c r="K113" s="85"/>
      <c r="L113" s="85"/>
      <c r="M113" s="85"/>
      <c r="N113" s="40"/>
      <c r="O113" s="37"/>
      <c r="P113" s="37"/>
      <c r="Q113" s="37"/>
    </row>
    <row r="114" spans="1:17" ht="24.95" hidden="1" customHeight="1" x14ac:dyDescent="0.2">
      <c r="A114" s="63"/>
      <c r="B114" s="63"/>
      <c r="C114" s="63"/>
      <c r="D114" s="63"/>
      <c r="E114" s="63">
        <v>32319</v>
      </c>
      <c r="F114" s="63"/>
      <c r="G114" s="72" t="s">
        <v>182</v>
      </c>
      <c r="H114" s="83">
        <f>H115+H116</f>
        <v>16000</v>
      </c>
      <c r="I114" s="83">
        <f t="shared" ref="I114:J114" si="58">I115+I116</f>
        <v>16480</v>
      </c>
      <c r="J114" s="83">
        <f t="shared" si="58"/>
        <v>16970</v>
      </c>
      <c r="K114" s="35"/>
      <c r="L114" s="35"/>
      <c r="M114" s="35"/>
      <c r="N114" s="40"/>
      <c r="O114" s="37"/>
      <c r="P114" s="37"/>
      <c r="Q114" s="37"/>
    </row>
    <row r="115" spans="1:17" ht="24.95" hidden="1" customHeight="1" x14ac:dyDescent="0.2">
      <c r="A115" s="63"/>
      <c r="B115" s="63"/>
      <c r="C115" s="63"/>
      <c r="D115" s="63"/>
      <c r="E115" s="63"/>
      <c r="F115" s="63">
        <v>323190</v>
      </c>
      <c r="G115" s="72" t="s">
        <v>182</v>
      </c>
      <c r="H115" s="83">
        <v>2000</v>
      </c>
      <c r="I115" s="83">
        <v>2000</v>
      </c>
      <c r="J115" s="83">
        <v>2000</v>
      </c>
      <c r="K115" s="85"/>
      <c r="L115" s="85"/>
      <c r="M115" s="85"/>
      <c r="N115" s="40"/>
      <c r="O115" s="37"/>
      <c r="P115" s="37"/>
      <c r="Q115" s="37"/>
    </row>
    <row r="116" spans="1:17" ht="24.95" hidden="1" customHeight="1" x14ac:dyDescent="0.2">
      <c r="A116" s="63"/>
      <c r="B116" s="63"/>
      <c r="C116" s="63"/>
      <c r="D116" s="63"/>
      <c r="E116" s="63"/>
      <c r="F116" s="63">
        <v>323191</v>
      </c>
      <c r="G116" s="72" t="s">
        <v>425</v>
      </c>
      <c r="H116" s="83">
        <v>14000</v>
      </c>
      <c r="I116" s="83">
        <v>14480</v>
      </c>
      <c r="J116" s="83">
        <v>14970</v>
      </c>
      <c r="K116" s="85"/>
      <c r="L116" s="85"/>
      <c r="M116" s="85"/>
      <c r="N116" s="40"/>
      <c r="O116" s="37"/>
      <c r="P116" s="37"/>
      <c r="Q116" s="37"/>
    </row>
    <row r="117" spans="1:17" ht="24.95" hidden="1" customHeight="1" x14ac:dyDescent="0.2">
      <c r="A117" s="63"/>
      <c r="B117" s="63"/>
      <c r="C117" s="63"/>
      <c r="D117" s="63">
        <v>3232</v>
      </c>
      <c r="E117" s="63"/>
      <c r="F117" s="63"/>
      <c r="G117" s="72" t="s">
        <v>40</v>
      </c>
      <c r="H117" s="83">
        <f>H118+H120</f>
        <v>483566</v>
      </c>
      <c r="I117" s="83">
        <f t="shared" ref="I117:J117" si="59">I118+I120</f>
        <v>145080</v>
      </c>
      <c r="J117" s="83">
        <f t="shared" si="59"/>
        <v>101560</v>
      </c>
      <c r="K117" s="69"/>
      <c r="L117" s="69"/>
      <c r="M117" s="69"/>
      <c r="N117" s="40"/>
      <c r="O117" s="37"/>
      <c r="P117" s="37"/>
      <c r="Q117" s="37"/>
    </row>
    <row r="118" spans="1:17" ht="30" hidden="1" customHeight="1" x14ac:dyDescent="0.2">
      <c r="A118" s="63"/>
      <c r="B118" s="63"/>
      <c r="C118" s="63"/>
      <c r="D118" s="63"/>
      <c r="E118" s="63">
        <v>32322</v>
      </c>
      <c r="F118" s="63"/>
      <c r="G118" s="71" t="s">
        <v>378</v>
      </c>
      <c r="H118" s="83">
        <f>H119</f>
        <v>421566</v>
      </c>
      <c r="I118" s="83">
        <f t="shared" ref="I118:J118" si="60">I119</f>
        <v>81220</v>
      </c>
      <c r="J118" s="83">
        <f t="shared" si="60"/>
        <v>93880</v>
      </c>
      <c r="K118" s="35"/>
      <c r="L118" s="35"/>
      <c r="M118" s="35"/>
      <c r="N118" s="40"/>
      <c r="O118" s="37"/>
      <c r="P118" s="37"/>
      <c r="Q118" s="37"/>
    </row>
    <row r="119" spans="1:17" ht="30" hidden="1" customHeight="1" x14ac:dyDescent="0.2">
      <c r="A119" s="63"/>
      <c r="B119" s="63"/>
      <c r="C119" s="63"/>
      <c r="D119" s="63"/>
      <c r="E119" s="63"/>
      <c r="F119" s="63">
        <v>323220</v>
      </c>
      <c r="G119" s="71" t="s">
        <v>378</v>
      </c>
      <c r="H119" s="83">
        <f>621566-150000-50000</f>
        <v>421566</v>
      </c>
      <c r="I119" s="83">
        <v>81220</v>
      </c>
      <c r="J119" s="83">
        <v>93880</v>
      </c>
      <c r="K119" s="85"/>
      <c r="L119" s="85"/>
      <c r="M119" s="85"/>
      <c r="N119" s="40"/>
      <c r="O119" s="37"/>
      <c r="P119" s="37"/>
      <c r="Q119" s="37"/>
    </row>
    <row r="120" spans="1:17" ht="30" hidden="1" customHeight="1" x14ac:dyDescent="0.2">
      <c r="A120" s="63"/>
      <c r="B120" s="63"/>
      <c r="C120" s="63"/>
      <c r="D120" s="63"/>
      <c r="E120" s="63">
        <v>32323</v>
      </c>
      <c r="F120" s="63"/>
      <c r="G120" s="71" t="s">
        <v>497</v>
      </c>
      <c r="H120" s="83">
        <f>H121</f>
        <v>62000</v>
      </c>
      <c r="I120" s="83">
        <f t="shared" ref="I120:J120" si="61">I121</f>
        <v>63860</v>
      </c>
      <c r="J120" s="83">
        <f t="shared" si="61"/>
        <v>7680</v>
      </c>
      <c r="K120" s="35"/>
      <c r="L120" s="35"/>
      <c r="M120" s="35"/>
      <c r="N120" s="40"/>
      <c r="O120" s="37"/>
      <c r="P120" s="37"/>
      <c r="Q120" s="37"/>
    </row>
    <row r="121" spans="1:17" ht="30" hidden="1" customHeight="1" x14ac:dyDescent="0.2">
      <c r="A121" s="63"/>
      <c r="B121" s="63"/>
      <c r="C121" s="63"/>
      <c r="D121" s="63"/>
      <c r="E121" s="63"/>
      <c r="F121" s="63">
        <v>323230</v>
      </c>
      <c r="G121" s="71" t="s">
        <v>497</v>
      </c>
      <c r="H121" s="83">
        <v>62000</v>
      </c>
      <c r="I121" s="83">
        <v>63860</v>
      </c>
      <c r="J121" s="83">
        <v>7680</v>
      </c>
      <c r="K121" s="85"/>
      <c r="L121" s="85"/>
      <c r="M121" s="85"/>
      <c r="N121" s="85"/>
      <c r="O121" s="37"/>
      <c r="P121" s="37"/>
      <c r="Q121" s="37"/>
    </row>
    <row r="122" spans="1:17" ht="24.95" hidden="1" customHeight="1" x14ac:dyDescent="0.2">
      <c r="A122" s="63"/>
      <c r="B122" s="63"/>
      <c r="C122" s="63"/>
      <c r="D122" s="63">
        <v>3233</v>
      </c>
      <c r="E122" s="63"/>
      <c r="F122" s="63"/>
      <c r="G122" s="72" t="s">
        <v>41</v>
      </c>
      <c r="H122" s="83">
        <f>H123</f>
        <v>42500</v>
      </c>
      <c r="I122" s="83">
        <f t="shared" ref="I122:J122" si="62">I123</f>
        <v>43780</v>
      </c>
      <c r="J122" s="83">
        <f t="shared" si="62"/>
        <v>15770</v>
      </c>
      <c r="K122" s="69"/>
      <c r="L122" s="69"/>
      <c r="M122" s="69"/>
      <c r="N122" s="40"/>
      <c r="O122" s="37"/>
      <c r="P122" s="37"/>
      <c r="Q122" s="37"/>
    </row>
    <row r="123" spans="1:17" ht="24.95" hidden="1" customHeight="1" x14ac:dyDescent="0.2">
      <c r="A123" s="63"/>
      <c r="B123" s="63"/>
      <c r="C123" s="63"/>
      <c r="D123" s="63"/>
      <c r="E123" s="63">
        <v>32339</v>
      </c>
      <c r="F123" s="63"/>
      <c r="G123" s="72" t="s">
        <v>188</v>
      </c>
      <c r="H123" s="83">
        <f>H124</f>
        <v>42500</v>
      </c>
      <c r="I123" s="83">
        <f t="shared" ref="I123:J123" si="63">I124</f>
        <v>43780</v>
      </c>
      <c r="J123" s="83">
        <f t="shared" si="63"/>
        <v>15770</v>
      </c>
      <c r="K123" s="35"/>
      <c r="L123" s="35"/>
      <c r="M123" s="35"/>
      <c r="N123" s="40"/>
      <c r="O123" s="37"/>
      <c r="P123" s="37"/>
      <c r="Q123" s="37"/>
    </row>
    <row r="124" spans="1:17" ht="24.95" hidden="1" customHeight="1" x14ac:dyDescent="0.2">
      <c r="A124" s="63"/>
      <c r="B124" s="63"/>
      <c r="C124" s="63"/>
      <c r="D124" s="63"/>
      <c r="E124" s="63"/>
      <c r="F124" s="63">
        <v>323390</v>
      </c>
      <c r="G124" s="72" t="s">
        <v>188</v>
      </c>
      <c r="H124" s="83">
        <v>42500</v>
      </c>
      <c r="I124" s="83">
        <v>43780</v>
      </c>
      <c r="J124" s="83">
        <v>15770</v>
      </c>
      <c r="K124" s="85"/>
      <c r="L124" s="85"/>
      <c r="M124" s="85"/>
      <c r="N124" s="40"/>
      <c r="O124" s="37"/>
      <c r="P124" s="37"/>
      <c r="Q124" s="37"/>
    </row>
    <row r="125" spans="1:17" ht="24.95" hidden="1" customHeight="1" x14ac:dyDescent="0.2">
      <c r="A125" s="63"/>
      <c r="B125" s="63"/>
      <c r="C125" s="63"/>
      <c r="D125" s="63">
        <v>3234</v>
      </c>
      <c r="E125" s="63"/>
      <c r="F125" s="63"/>
      <c r="G125" s="72" t="s">
        <v>42</v>
      </c>
      <c r="H125" s="83">
        <f>H126+H128+H130</f>
        <v>224500</v>
      </c>
      <c r="I125" s="83">
        <f t="shared" ref="I125:J125" si="64">I126+I128+I130</f>
        <v>220240</v>
      </c>
      <c r="J125" s="83">
        <f t="shared" si="64"/>
        <v>190480</v>
      </c>
      <c r="K125" s="69"/>
      <c r="L125" s="69"/>
      <c r="M125" s="69"/>
      <c r="N125" s="40"/>
      <c r="O125" s="37"/>
      <c r="P125" s="37"/>
      <c r="Q125" s="37"/>
    </row>
    <row r="126" spans="1:17" ht="24.95" hidden="1" customHeight="1" x14ac:dyDescent="0.2">
      <c r="A126" s="63"/>
      <c r="B126" s="63"/>
      <c r="C126" s="63"/>
      <c r="D126" s="63"/>
      <c r="E126" s="63">
        <v>32341</v>
      </c>
      <c r="F126" s="63"/>
      <c r="G126" s="72" t="s">
        <v>191</v>
      </c>
      <c r="H126" s="83">
        <f>H127</f>
        <v>32000</v>
      </c>
      <c r="I126" s="83">
        <f t="shared" ref="I126:J126" si="65">I127</f>
        <v>32960</v>
      </c>
      <c r="J126" s="83">
        <f t="shared" si="65"/>
        <v>30700</v>
      </c>
      <c r="K126" s="35"/>
      <c r="L126" s="35"/>
      <c r="M126" s="35"/>
      <c r="N126" s="40"/>
      <c r="O126" s="37"/>
      <c r="P126" s="37"/>
      <c r="Q126" s="37"/>
    </row>
    <row r="127" spans="1:17" ht="24.95" hidden="1" customHeight="1" x14ac:dyDescent="0.2">
      <c r="A127" s="63"/>
      <c r="B127" s="63"/>
      <c r="C127" s="63"/>
      <c r="D127" s="63"/>
      <c r="E127" s="63"/>
      <c r="F127" s="63">
        <v>323410</v>
      </c>
      <c r="G127" s="72" t="s">
        <v>191</v>
      </c>
      <c r="H127" s="83">
        <v>32000</v>
      </c>
      <c r="I127" s="83">
        <v>32960</v>
      </c>
      <c r="J127" s="83">
        <v>30700</v>
      </c>
      <c r="K127" s="85"/>
      <c r="L127" s="85"/>
      <c r="M127" s="85"/>
      <c r="N127" s="40"/>
      <c r="O127" s="37"/>
      <c r="P127" s="37"/>
      <c r="Q127" s="37"/>
    </row>
    <row r="128" spans="1:17" ht="24.95" hidden="1" customHeight="1" x14ac:dyDescent="0.2">
      <c r="A128" s="63"/>
      <c r="B128" s="63"/>
      <c r="C128" s="63"/>
      <c r="D128" s="63"/>
      <c r="E128" s="63">
        <v>32342</v>
      </c>
      <c r="F128" s="63"/>
      <c r="G128" s="72" t="s">
        <v>194</v>
      </c>
      <c r="H128" s="83">
        <f>H129</f>
        <v>87500</v>
      </c>
      <c r="I128" s="83">
        <f t="shared" ref="I128:J128" si="66">I129</f>
        <v>89130</v>
      </c>
      <c r="J128" s="83">
        <f t="shared" si="66"/>
        <v>58700</v>
      </c>
      <c r="K128" s="82"/>
      <c r="L128" s="82"/>
      <c r="M128" s="82"/>
      <c r="N128" s="40"/>
      <c r="O128" s="37"/>
      <c r="P128" s="37"/>
      <c r="Q128" s="37"/>
    </row>
    <row r="129" spans="1:17" ht="24.95" hidden="1" customHeight="1" x14ac:dyDescent="0.2">
      <c r="A129" s="63"/>
      <c r="B129" s="63"/>
      <c r="C129" s="63"/>
      <c r="D129" s="63"/>
      <c r="E129" s="63"/>
      <c r="F129" s="63">
        <v>323420</v>
      </c>
      <c r="G129" s="72" t="s">
        <v>194</v>
      </c>
      <c r="H129" s="83">
        <v>87500</v>
      </c>
      <c r="I129" s="83">
        <v>89130</v>
      </c>
      <c r="J129" s="83">
        <v>58700</v>
      </c>
      <c r="K129" s="85"/>
      <c r="L129" s="85"/>
      <c r="M129" s="85"/>
      <c r="N129" s="40"/>
      <c r="O129" s="37"/>
      <c r="P129" s="37"/>
      <c r="Q129" s="37"/>
    </row>
    <row r="130" spans="1:17" ht="24.95" hidden="1" customHeight="1" x14ac:dyDescent="0.2">
      <c r="A130" s="63"/>
      <c r="B130" s="63"/>
      <c r="C130" s="63"/>
      <c r="D130" s="63"/>
      <c r="E130" s="63">
        <v>32349</v>
      </c>
      <c r="F130" s="63"/>
      <c r="G130" s="72" t="s">
        <v>197</v>
      </c>
      <c r="H130" s="83">
        <f>H131+H132</f>
        <v>105000</v>
      </c>
      <c r="I130" s="83">
        <f t="shared" ref="I130:J130" si="67">I131+I132</f>
        <v>98150</v>
      </c>
      <c r="J130" s="83">
        <f t="shared" si="67"/>
        <v>101080</v>
      </c>
      <c r="K130" s="35"/>
      <c r="L130" s="35"/>
      <c r="M130" s="35"/>
      <c r="N130" s="40"/>
      <c r="O130" s="37"/>
      <c r="P130" s="37"/>
      <c r="Q130" s="37"/>
    </row>
    <row r="131" spans="1:17" ht="24.95" hidden="1" customHeight="1" x14ac:dyDescent="0.2">
      <c r="A131" s="63"/>
      <c r="B131" s="63"/>
      <c r="C131" s="63"/>
      <c r="D131" s="63"/>
      <c r="E131" s="63"/>
      <c r="F131" s="63">
        <v>323490</v>
      </c>
      <c r="G131" s="72" t="s">
        <v>197</v>
      </c>
      <c r="H131" s="83">
        <v>15000</v>
      </c>
      <c r="I131" s="83">
        <v>15000</v>
      </c>
      <c r="J131" s="83">
        <v>15700</v>
      </c>
      <c r="K131" s="85"/>
      <c r="L131" s="85"/>
      <c r="M131" s="85"/>
      <c r="N131" s="40"/>
      <c r="O131" s="37"/>
      <c r="P131" s="37"/>
      <c r="Q131" s="37"/>
    </row>
    <row r="132" spans="1:17" ht="24.95" hidden="1" customHeight="1" x14ac:dyDescent="0.2">
      <c r="A132" s="63"/>
      <c r="B132" s="63"/>
      <c r="C132" s="63"/>
      <c r="D132" s="63"/>
      <c r="E132" s="63"/>
      <c r="F132" s="63">
        <v>323491</v>
      </c>
      <c r="G132" s="71" t="s">
        <v>200</v>
      </c>
      <c r="H132" s="83">
        <v>90000</v>
      </c>
      <c r="I132" s="83">
        <v>83150</v>
      </c>
      <c r="J132" s="83">
        <v>85380</v>
      </c>
      <c r="K132" s="85"/>
      <c r="L132" s="85"/>
      <c r="M132" s="85"/>
      <c r="N132" s="40"/>
      <c r="O132" s="37"/>
      <c r="P132" s="37"/>
      <c r="Q132" s="37"/>
    </row>
    <row r="133" spans="1:17" ht="24.95" hidden="1" customHeight="1" x14ac:dyDescent="0.2">
      <c r="A133" s="63"/>
      <c r="B133" s="63"/>
      <c r="C133" s="63"/>
      <c r="D133" s="63">
        <v>3235</v>
      </c>
      <c r="E133" s="63"/>
      <c r="F133" s="63"/>
      <c r="G133" s="72" t="s">
        <v>43</v>
      </c>
      <c r="H133" s="83">
        <f>H134+H136+H138</f>
        <v>20000</v>
      </c>
      <c r="I133" s="83">
        <f t="shared" ref="I133:J133" si="68">I134+I136+I138</f>
        <v>20600</v>
      </c>
      <c r="J133" s="83">
        <f t="shared" si="68"/>
        <v>11740</v>
      </c>
      <c r="K133" s="69"/>
      <c r="L133" s="69"/>
      <c r="M133" s="69"/>
      <c r="N133" s="40"/>
      <c r="O133" s="37"/>
      <c r="P133" s="37"/>
      <c r="Q133" s="37"/>
    </row>
    <row r="134" spans="1:17" ht="24.95" hidden="1" customHeight="1" x14ac:dyDescent="0.2">
      <c r="A134" s="63"/>
      <c r="B134" s="63"/>
      <c r="C134" s="63"/>
      <c r="D134" s="63"/>
      <c r="E134" s="63">
        <v>32352</v>
      </c>
      <c r="F134" s="63"/>
      <c r="G134" s="71" t="s">
        <v>202</v>
      </c>
      <c r="H134" s="83">
        <f>H135</f>
        <v>1000</v>
      </c>
      <c r="I134" s="83">
        <f t="shared" ref="I134:J134" si="69">I135</f>
        <v>1030</v>
      </c>
      <c r="J134" s="83">
        <f t="shared" si="69"/>
        <v>500</v>
      </c>
      <c r="K134" s="35"/>
      <c r="L134" s="35"/>
      <c r="M134" s="35"/>
      <c r="N134" s="40"/>
      <c r="O134" s="37"/>
      <c r="P134" s="37"/>
      <c r="Q134" s="37"/>
    </row>
    <row r="135" spans="1:17" ht="24.95" hidden="1" customHeight="1" x14ac:dyDescent="0.2">
      <c r="A135" s="63"/>
      <c r="B135" s="63"/>
      <c r="C135" s="63"/>
      <c r="D135" s="63"/>
      <c r="E135" s="63"/>
      <c r="F135" s="63">
        <v>323520</v>
      </c>
      <c r="G135" s="71" t="s">
        <v>202</v>
      </c>
      <c r="H135" s="83">
        <v>1000</v>
      </c>
      <c r="I135" s="83">
        <v>1030</v>
      </c>
      <c r="J135" s="83">
        <v>500</v>
      </c>
      <c r="K135" s="85"/>
      <c r="L135" s="85"/>
      <c r="M135" s="85"/>
      <c r="N135" s="40"/>
      <c r="O135" s="37"/>
      <c r="P135" s="37"/>
      <c r="Q135" s="37"/>
    </row>
    <row r="136" spans="1:17" ht="24.95" hidden="1" customHeight="1" x14ac:dyDescent="0.2">
      <c r="A136" s="63"/>
      <c r="B136" s="63"/>
      <c r="C136" s="63"/>
      <c r="D136" s="63"/>
      <c r="E136" s="63">
        <v>32354</v>
      </c>
      <c r="F136" s="63"/>
      <c r="G136" s="72" t="s">
        <v>67</v>
      </c>
      <c r="H136" s="83">
        <f>H137</f>
        <v>15000</v>
      </c>
      <c r="I136" s="83">
        <f t="shared" ref="I136:J136" si="70">I137</f>
        <v>15450</v>
      </c>
      <c r="J136" s="83">
        <f t="shared" si="70"/>
        <v>7000</v>
      </c>
      <c r="K136" s="35"/>
      <c r="L136" s="35"/>
      <c r="M136" s="35"/>
      <c r="N136" s="40"/>
      <c r="O136" s="37"/>
      <c r="P136" s="37"/>
      <c r="Q136" s="37"/>
    </row>
    <row r="137" spans="1:17" ht="24.95" hidden="1" customHeight="1" x14ac:dyDescent="0.2">
      <c r="A137" s="63"/>
      <c r="B137" s="63"/>
      <c r="C137" s="63"/>
      <c r="D137" s="63"/>
      <c r="E137" s="63"/>
      <c r="F137" s="63">
        <v>323540</v>
      </c>
      <c r="G137" s="72" t="s">
        <v>67</v>
      </c>
      <c r="H137" s="83">
        <v>15000</v>
      </c>
      <c r="I137" s="83">
        <v>15450</v>
      </c>
      <c r="J137" s="83">
        <v>7000</v>
      </c>
      <c r="K137" s="85"/>
      <c r="L137" s="85"/>
      <c r="M137" s="85"/>
      <c r="N137" s="40"/>
      <c r="O137" s="37"/>
      <c r="P137" s="37"/>
      <c r="Q137" s="37"/>
    </row>
    <row r="138" spans="1:17" ht="24.95" hidden="1" customHeight="1" x14ac:dyDescent="0.2">
      <c r="A138" s="63"/>
      <c r="B138" s="63"/>
      <c r="C138" s="63"/>
      <c r="D138" s="63"/>
      <c r="E138" s="63">
        <v>32359</v>
      </c>
      <c r="F138" s="63"/>
      <c r="G138" s="72" t="s">
        <v>387</v>
      </c>
      <c r="H138" s="83">
        <f>H139</f>
        <v>4000</v>
      </c>
      <c r="I138" s="83">
        <f t="shared" ref="I138:J138" si="71">I139</f>
        <v>4120</v>
      </c>
      <c r="J138" s="83">
        <f t="shared" si="71"/>
        <v>4240</v>
      </c>
      <c r="K138" s="35"/>
      <c r="L138" s="35"/>
      <c r="M138" s="35"/>
      <c r="N138" s="40"/>
      <c r="O138" s="37"/>
      <c r="P138" s="37"/>
      <c r="Q138" s="37"/>
    </row>
    <row r="139" spans="1:17" ht="24.95" hidden="1" customHeight="1" x14ac:dyDescent="0.2">
      <c r="A139" s="63"/>
      <c r="B139" s="63"/>
      <c r="C139" s="63"/>
      <c r="D139" s="63"/>
      <c r="E139" s="63"/>
      <c r="F139" s="63">
        <v>323590</v>
      </c>
      <c r="G139" s="72" t="s">
        <v>387</v>
      </c>
      <c r="H139" s="83">
        <v>4000</v>
      </c>
      <c r="I139" s="83">
        <v>4120</v>
      </c>
      <c r="J139" s="83">
        <v>4240</v>
      </c>
      <c r="K139" s="85"/>
      <c r="L139" s="85"/>
      <c r="M139" s="85"/>
      <c r="N139" s="40"/>
      <c r="O139" s="37"/>
      <c r="P139" s="37"/>
      <c r="Q139" s="37"/>
    </row>
    <row r="140" spans="1:17" ht="24.95" hidden="1" customHeight="1" x14ac:dyDescent="0.2">
      <c r="A140" s="63"/>
      <c r="B140" s="63"/>
      <c r="C140" s="63"/>
      <c r="D140" s="63">
        <v>3236</v>
      </c>
      <c r="E140" s="63"/>
      <c r="F140" s="63"/>
      <c r="G140" s="72" t="s">
        <v>44</v>
      </c>
      <c r="H140" s="83">
        <f>H141+H143</f>
        <v>300000</v>
      </c>
      <c r="I140" s="83">
        <f t="shared" ref="I140:J140" si="72">I141+I143</f>
        <v>199990</v>
      </c>
      <c r="J140" s="83">
        <f t="shared" si="72"/>
        <v>80690</v>
      </c>
      <c r="K140" s="69"/>
      <c r="L140" s="69"/>
      <c r="M140" s="69"/>
      <c r="N140" s="40"/>
      <c r="O140" s="37"/>
      <c r="P140" s="37"/>
      <c r="Q140" s="37"/>
    </row>
    <row r="141" spans="1:17" ht="24.95" hidden="1" customHeight="1" x14ac:dyDescent="0.2">
      <c r="A141" s="63"/>
      <c r="B141" s="63"/>
      <c r="C141" s="63"/>
      <c r="D141" s="63"/>
      <c r="E141" s="63">
        <v>32363</v>
      </c>
      <c r="F141" s="63"/>
      <c r="G141" s="72" t="s">
        <v>208</v>
      </c>
      <c r="H141" s="83">
        <f>H142</f>
        <v>220000</v>
      </c>
      <c r="I141" s="83">
        <f t="shared" ref="I141:J141" si="73">I142</f>
        <v>117590</v>
      </c>
      <c r="J141" s="83">
        <f t="shared" si="73"/>
        <v>78690</v>
      </c>
      <c r="K141" s="35"/>
      <c r="L141" s="35"/>
      <c r="M141" s="35"/>
      <c r="N141" s="40"/>
      <c r="O141" s="37"/>
      <c r="P141" s="37"/>
      <c r="Q141" s="37"/>
    </row>
    <row r="142" spans="1:17" ht="24.95" hidden="1" customHeight="1" x14ac:dyDescent="0.2">
      <c r="A142" s="63"/>
      <c r="B142" s="63"/>
      <c r="C142" s="63"/>
      <c r="D142" s="63"/>
      <c r="E142" s="63"/>
      <c r="F142" s="63">
        <v>323630</v>
      </c>
      <c r="G142" s="72" t="s">
        <v>208</v>
      </c>
      <c r="H142" s="83">
        <v>220000</v>
      </c>
      <c r="I142" s="83">
        <v>117590</v>
      </c>
      <c r="J142" s="83">
        <v>78690</v>
      </c>
      <c r="K142" s="85"/>
      <c r="L142" s="85"/>
      <c r="M142" s="85"/>
      <c r="N142" s="40"/>
      <c r="O142" s="37"/>
      <c r="P142" s="37"/>
      <c r="Q142" s="37"/>
    </row>
    <row r="143" spans="1:17" ht="24.95" hidden="1" customHeight="1" x14ac:dyDescent="0.2">
      <c r="A143" s="63"/>
      <c r="B143" s="63"/>
      <c r="C143" s="63"/>
      <c r="D143" s="63"/>
      <c r="E143" s="63">
        <v>32369</v>
      </c>
      <c r="F143" s="63"/>
      <c r="G143" s="72" t="s">
        <v>211</v>
      </c>
      <c r="H143" s="83">
        <f>H144</f>
        <v>80000</v>
      </c>
      <c r="I143" s="83">
        <f t="shared" ref="I143:J143" si="74">I144</f>
        <v>82400</v>
      </c>
      <c r="J143" s="83">
        <f t="shared" si="74"/>
        <v>2000</v>
      </c>
      <c r="K143" s="35"/>
      <c r="L143" s="35"/>
      <c r="M143" s="35"/>
      <c r="N143" s="40"/>
      <c r="O143" s="37"/>
      <c r="P143" s="37"/>
      <c r="Q143" s="37"/>
    </row>
    <row r="144" spans="1:17" ht="24.95" hidden="1" customHeight="1" x14ac:dyDescent="0.2">
      <c r="A144" s="63"/>
      <c r="B144" s="63"/>
      <c r="C144" s="63"/>
      <c r="D144" s="63"/>
      <c r="E144" s="63"/>
      <c r="F144" s="63">
        <v>323690</v>
      </c>
      <c r="G144" s="72" t="s">
        <v>211</v>
      </c>
      <c r="H144" s="83">
        <v>80000</v>
      </c>
      <c r="I144" s="83">
        <v>82400</v>
      </c>
      <c r="J144" s="83">
        <v>2000</v>
      </c>
      <c r="K144" s="85"/>
      <c r="L144" s="85"/>
      <c r="M144" s="85"/>
      <c r="N144" s="40"/>
      <c r="O144" s="37"/>
      <c r="P144" s="37"/>
      <c r="Q144" s="37"/>
    </row>
    <row r="145" spans="1:17" ht="24.95" hidden="1" customHeight="1" x14ac:dyDescent="0.2">
      <c r="A145" s="63"/>
      <c r="B145" s="63"/>
      <c r="C145" s="63"/>
      <c r="D145" s="63">
        <v>3237</v>
      </c>
      <c r="E145" s="63"/>
      <c r="F145" s="63"/>
      <c r="G145" s="72" t="s">
        <v>369</v>
      </c>
      <c r="H145" s="83">
        <f>H146+H148+H150</f>
        <v>690000</v>
      </c>
      <c r="I145" s="83">
        <f t="shared" ref="I145:J145" si="75">I146+I148+I150</f>
        <v>209700</v>
      </c>
      <c r="J145" s="83">
        <f t="shared" si="75"/>
        <v>98240</v>
      </c>
      <c r="K145" s="70"/>
      <c r="L145" s="70"/>
      <c r="M145" s="70"/>
      <c r="N145" s="31"/>
      <c r="O145" s="37"/>
      <c r="P145" s="37"/>
      <c r="Q145" s="37"/>
    </row>
    <row r="146" spans="1:17" ht="24.95" hidden="1" customHeight="1" x14ac:dyDescent="0.2">
      <c r="A146" s="63"/>
      <c r="B146" s="63"/>
      <c r="C146" s="63"/>
      <c r="D146" s="63"/>
      <c r="E146" s="63">
        <v>32372</v>
      </c>
      <c r="F146" s="63"/>
      <c r="G146" s="72" t="s">
        <v>388</v>
      </c>
      <c r="H146" s="83">
        <f>H147</f>
        <v>100000</v>
      </c>
      <c r="I146" s="83">
        <f t="shared" ref="I146:J146" si="76">I147</f>
        <v>102000</v>
      </c>
      <c r="J146" s="83">
        <f t="shared" si="76"/>
        <v>27800</v>
      </c>
      <c r="N146" s="31"/>
      <c r="O146" s="37"/>
      <c r="P146" s="37"/>
      <c r="Q146" s="37"/>
    </row>
    <row r="147" spans="1:17" ht="24.95" hidden="1" customHeight="1" x14ac:dyDescent="0.2">
      <c r="A147" s="63"/>
      <c r="B147" s="63"/>
      <c r="C147" s="63"/>
      <c r="D147" s="63"/>
      <c r="E147" s="63"/>
      <c r="F147" s="63">
        <v>323720</v>
      </c>
      <c r="G147" s="72" t="s">
        <v>388</v>
      </c>
      <c r="H147" s="83">
        <v>100000</v>
      </c>
      <c r="I147" s="83">
        <v>102000</v>
      </c>
      <c r="J147" s="83">
        <v>27800</v>
      </c>
      <c r="K147" s="84"/>
      <c r="L147" s="84"/>
      <c r="M147" s="84"/>
      <c r="N147" s="31"/>
      <c r="O147" s="37"/>
      <c r="P147" s="37"/>
      <c r="Q147" s="37"/>
    </row>
    <row r="148" spans="1:17" ht="24.95" hidden="1" customHeight="1" x14ac:dyDescent="0.2">
      <c r="A148" s="63"/>
      <c r="B148" s="63"/>
      <c r="C148" s="63"/>
      <c r="D148" s="63"/>
      <c r="E148" s="63">
        <v>32373</v>
      </c>
      <c r="F148" s="63"/>
      <c r="G148" s="72" t="s">
        <v>218</v>
      </c>
      <c r="H148" s="83">
        <f>H149</f>
        <v>40000</v>
      </c>
      <c r="I148" s="83">
        <f t="shared" ref="I148:J148" si="77">I149</f>
        <v>41200</v>
      </c>
      <c r="J148" s="83">
        <f t="shared" si="77"/>
        <v>20440</v>
      </c>
      <c r="N148" s="31"/>
      <c r="O148" s="37"/>
      <c r="P148" s="37"/>
      <c r="Q148" s="37"/>
    </row>
    <row r="149" spans="1:17" ht="24.95" hidden="1" customHeight="1" x14ac:dyDescent="0.2">
      <c r="A149" s="63"/>
      <c r="B149" s="63"/>
      <c r="C149" s="63"/>
      <c r="D149" s="63"/>
      <c r="E149" s="63"/>
      <c r="F149" s="63">
        <v>323730</v>
      </c>
      <c r="G149" s="72" t="s">
        <v>218</v>
      </c>
      <c r="H149" s="83">
        <v>40000</v>
      </c>
      <c r="I149" s="83">
        <v>41200</v>
      </c>
      <c r="J149" s="83">
        <v>20440</v>
      </c>
      <c r="K149" s="84"/>
      <c r="L149" s="84"/>
      <c r="M149" s="84"/>
      <c r="N149" s="31"/>
      <c r="O149" s="37"/>
      <c r="P149" s="37"/>
      <c r="Q149" s="37"/>
    </row>
    <row r="150" spans="1:17" ht="24.95" hidden="1" customHeight="1" x14ac:dyDescent="0.2">
      <c r="A150" s="63"/>
      <c r="B150" s="63"/>
      <c r="C150" s="63"/>
      <c r="D150" s="63"/>
      <c r="E150" s="63">
        <v>32379</v>
      </c>
      <c r="F150" s="63"/>
      <c r="G150" s="72" t="s">
        <v>221</v>
      </c>
      <c r="H150" s="83">
        <f>H151</f>
        <v>550000</v>
      </c>
      <c r="I150" s="83">
        <f t="shared" ref="I150:J150" si="78">I151</f>
        <v>66500</v>
      </c>
      <c r="J150" s="83">
        <f t="shared" si="78"/>
        <v>50000</v>
      </c>
      <c r="N150" s="31"/>
      <c r="O150" s="37"/>
      <c r="P150" s="37"/>
      <c r="Q150" s="37"/>
    </row>
    <row r="151" spans="1:17" ht="24.95" hidden="1" customHeight="1" x14ac:dyDescent="0.2">
      <c r="A151" s="63"/>
      <c r="B151" s="63"/>
      <c r="C151" s="63"/>
      <c r="D151" s="63"/>
      <c r="E151" s="63"/>
      <c r="F151" s="63">
        <v>323790</v>
      </c>
      <c r="G151" s="72" t="s">
        <v>221</v>
      </c>
      <c r="H151" s="83">
        <v>550000</v>
      </c>
      <c r="I151" s="83">
        <v>66500</v>
      </c>
      <c r="J151" s="83">
        <v>50000</v>
      </c>
      <c r="K151" s="84"/>
      <c r="L151" s="84"/>
      <c r="M151" s="84"/>
      <c r="N151" s="31"/>
      <c r="O151" s="37"/>
      <c r="P151" s="37"/>
      <c r="Q151" s="37"/>
    </row>
    <row r="152" spans="1:17" ht="24.95" hidden="1" customHeight="1" x14ac:dyDescent="0.2">
      <c r="A152" s="63"/>
      <c r="B152" s="63"/>
      <c r="C152" s="63"/>
      <c r="D152" s="63">
        <v>3238</v>
      </c>
      <c r="E152" s="63"/>
      <c r="F152" s="63"/>
      <c r="G152" s="72" t="s">
        <v>45</v>
      </c>
      <c r="H152" s="83">
        <f>H153</f>
        <v>77000</v>
      </c>
      <c r="I152" s="83">
        <f t="shared" ref="I152:J152" si="79">I153</f>
        <v>78150</v>
      </c>
      <c r="J152" s="83">
        <f t="shared" si="79"/>
        <v>77970</v>
      </c>
      <c r="K152" s="69"/>
      <c r="L152" s="69"/>
      <c r="M152" s="69"/>
      <c r="N152" s="40"/>
      <c r="O152" s="37"/>
      <c r="P152" s="37"/>
      <c r="Q152" s="37"/>
    </row>
    <row r="153" spans="1:17" ht="24.95" hidden="1" customHeight="1" x14ac:dyDescent="0.2">
      <c r="A153" s="63"/>
      <c r="B153" s="63"/>
      <c r="C153" s="63"/>
      <c r="D153" s="63"/>
      <c r="E153" s="63">
        <v>32389</v>
      </c>
      <c r="F153" s="63"/>
      <c r="G153" s="72" t="s">
        <v>225</v>
      </c>
      <c r="H153" s="83">
        <f>H154</f>
        <v>77000</v>
      </c>
      <c r="I153" s="83">
        <f t="shared" ref="I153:J153" si="80">I154</f>
        <v>78150</v>
      </c>
      <c r="J153" s="83">
        <f t="shared" si="80"/>
        <v>77970</v>
      </c>
      <c r="K153" s="35"/>
      <c r="L153" s="35"/>
      <c r="M153" s="35"/>
      <c r="N153" s="40"/>
      <c r="O153" s="37"/>
      <c r="P153" s="37"/>
      <c r="Q153" s="37"/>
    </row>
    <row r="154" spans="1:17" ht="24.95" hidden="1" customHeight="1" x14ac:dyDescent="0.2">
      <c r="A154" s="63"/>
      <c r="B154" s="63"/>
      <c r="C154" s="63"/>
      <c r="D154" s="63"/>
      <c r="E154" s="63"/>
      <c r="F154" s="63">
        <v>323890</v>
      </c>
      <c r="G154" s="72" t="s">
        <v>225</v>
      </c>
      <c r="H154" s="83">
        <v>77000</v>
      </c>
      <c r="I154" s="83">
        <v>78150</v>
      </c>
      <c r="J154" s="83">
        <v>77970</v>
      </c>
      <c r="K154" s="85"/>
      <c r="L154" s="85"/>
      <c r="M154" s="85"/>
      <c r="N154" s="40"/>
      <c r="O154" s="37"/>
      <c r="P154" s="37"/>
      <c r="Q154" s="37"/>
    </row>
    <row r="155" spans="1:17" ht="24.95" hidden="1" customHeight="1" x14ac:dyDescent="0.2">
      <c r="A155" s="63"/>
      <c r="B155" s="63"/>
      <c r="C155" s="63"/>
      <c r="D155" s="63">
        <v>3239</v>
      </c>
      <c r="E155" s="63"/>
      <c r="F155" s="63"/>
      <c r="G155" s="72" t="s">
        <v>46</v>
      </c>
      <c r="H155" s="83">
        <f>H156+H159+H161+H163</f>
        <v>407500</v>
      </c>
      <c r="I155" s="83">
        <f t="shared" ref="I155:J155" si="81">I156+I159+I161+I163</f>
        <v>369530</v>
      </c>
      <c r="J155" s="83">
        <f t="shared" si="81"/>
        <v>355330</v>
      </c>
      <c r="K155" s="69"/>
      <c r="L155" s="69"/>
      <c r="M155" s="69"/>
      <c r="N155" s="40"/>
      <c r="O155" s="37"/>
      <c r="P155" s="37"/>
      <c r="Q155" s="37"/>
    </row>
    <row r="156" spans="1:17" ht="30" hidden="1" customHeight="1" x14ac:dyDescent="0.2">
      <c r="A156" s="63"/>
      <c r="B156" s="63"/>
      <c r="C156" s="63"/>
      <c r="D156" s="63"/>
      <c r="E156" s="63">
        <v>32391</v>
      </c>
      <c r="F156" s="63"/>
      <c r="G156" s="71" t="s">
        <v>228</v>
      </c>
      <c r="H156" s="83">
        <f>H157+H158</f>
        <v>40000</v>
      </c>
      <c r="I156" s="83">
        <f t="shared" ref="I156:J156" si="82">I157</f>
        <v>41200</v>
      </c>
      <c r="J156" s="83">
        <f t="shared" si="82"/>
        <v>8440</v>
      </c>
      <c r="K156" s="35"/>
      <c r="L156" s="35"/>
      <c r="M156" s="35"/>
      <c r="N156" s="40"/>
      <c r="O156" s="37"/>
      <c r="P156" s="37"/>
      <c r="Q156" s="37"/>
    </row>
    <row r="157" spans="1:17" ht="24.95" hidden="1" customHeight="1" x14ac:dyDescent="0.2">
      <c r="A157" s="63"/>
      <c r="B157" s="63"/>
      <c r="C157" s="63"/>
      <c r="D157" s="63"/>
      <c r="E157" s="63"/>
      <c r="F157" s="63">
        <v>323910</v>
      </c>
      <c r="G157" s="72" t="s">
        <v>407</v>
      </c>
      <c r="H157" s="83">
        <v>40000</v>
      </c>
      <c r="I157" s="83">
        <v>41200</v>
      </c>
      <c r="J157" s="83">
        <v>8440</v>
      </c>
      <c r="K157" s="85"/>
      <c r="L157" s="85"/>
      <c r="M157" s="85"/>
      <c r="N157" s="40"/>
      <c r="O157" s="37"/>
      <c r="P157" s="37"/>
      <c r="Q157" s="37"/>
    </row>
    <row r="158" spans="1:17" ht="21.75" hidden="1" customHeight="1" x14ac:dyDescent="0.2">
      <c r="A158" s="63"/>
      <c r="B158" s="63"/>
      <c r="C158" s="63"/>
      <c r="D158" s="63"/>
      <c r="E158" s="63"/>
      <c r="F158" s="63">
        <v>323911</v>
      </c>
      <c r="G158" s="72" t="s">
        <v>406</v>
      </c>
      <c r="H158" s="83">
        <v>0</v>
      </c>
      <c r="I158" s="83">
        <v>0</v>
      </c>
      <c r="J158" s="83">
        <v>0</v>
      </c>
      <c r="K158" s="85"/>
      <c r="L158" s="85"/>
      <c r="M158" s="85"/>
      <c r="N158" s="40"/>
      <c r="O158" s="37"/>
      <c r="P158" s="37"/>
      <c r="Q158" s="37"/>
    </row>
    <row r="159" spans="1:17" ht="24.95" hidden="1" customHeight="1" x14ac:dyDescent="0.2">
      <c r="A159" s="63"/>
      <c r="B159" s="63"/>
      <c r="C159" s="63"/>
      <c r="D159" s="63"/>
      <c r="E159" s="63">
        <v>32394</v>
      </c>
      <c r="F159" s="63"/>
      <c r="G159" s="72" t="s">
        <v>231</v>
      </c>
      <c r="H159" s="83">
        <f>H160</f>
        <v>17000</v>
      </c>
      <c r="I159" s="83">
        <f t="shared" ref="I159:J159" si="83">I160</f>
        <v>17510</v>
      </c>
      <c r="J159" s="83">
        <f t="shared" si="83"/>
        <v>18040</v>
      </c>
      <c r="K159" s="35"/>
      <c r="L159" s="35"/>
      <c r="M159" s="35"/>
      <c r="N159" s="40"/>
      <c r="O159" s="37"/>
      <c r="P159" s="37"/>
      <c r="Q159" s="37"/>
    </row>
    <row r="160" spans="1:17" ht="24.95" hidden="1" customHeight="1" x14ac:dyDescent="0.2">
      <c r="A160" s="63"/>
      <c r="B160" s="63"/>
      <c r="C160" s="63"/>
      <c r="D160" s="63"/>
      <c r="E160" s="63"/>
      <c r="F160" s="63">
        <v>323940</v>
      </c>
      <c r="G160" s="72" t="s">
        <v>231</v>
      </c>
      <c r="H160" s="83">
        <v>17000</v>
      </c>
      <c r="I160" s="83">
        <v>17510</v>
      </c>
      <c r="J160" s="83">
        <v>18040</v>
      </c>
      <c r="K160" s="85"/>
      <c r="L160" s="85"/>
      <c r="M160" s="85"/>
      <c r="N160" s="40"/>
      <c r="O160" s="37"/>
      <c r="P160" s="37"/>
      <c r="Q160" s="37"/>
    </row>
    <row r="161" spans="1:17" ht="24.95" hidden="1" customHeight="1" x14ac:dyDescent="0.2">
      <c r="A161" s="63"/>
      <c r="B161" s="63"/>
      <c r="C161" s="63"/>
      <c r="D161" s="63"/>
      <c r="E161" s="63">
        <v>32395</v>
      </c>
      <c r="F161" s="63"/>
      <c r="G161" s="72" t="s">
        <v>234</v>
      </c>
      <c r="H161" s="83">
        <f>H162</f>
        <v>40500</v>
      </c>
      <c r="I161" s="83">
        <f t="shared" ref="I161:J161" si="84">I162</f>
        <v>41520</v>
      </c>
      <c r="J161" s="83">
        <f t="shared" si="84"/>
        <v>22850</v>
      </c>
      <c r="K161" s="35"/>
      <c r="L161" s="35"/>
      <c r="M161" s="35"/>
      <c r="N161" s="40"/>
      <c r="O161" s="37"/>
      <c r="P161" s="37"/>
      <c r="Q161" s="37"/>
    </row>
    <row r="162" spans="1:17" ht="24.95" hidden="1" customHeight="1" x14ac:dyDescent="0.2">
      <c r="A162" s="63"/>
      <c r="B162" s="63"/>
      <c r="C162" s="63"/>
      <c r="D162" s="63"/>
      <c r="E162" s="63"/>
      <c r="F162" s="63">
        <v>323950</v>
      </c>
      <c r="G162" s="72" t="s">
        <v>234</v>
      </c>
      <c r="H162" s="83">
        <v>40500</v>
      </c>
      <c r="I162" s="83">
        <v>41520</v>
      </c>
      <c r="J162" s="83">
        <v>22850</v>
      </c>
      <c r="K162" s="85"/>
      <c r="L162" s="85"/>
      <c r="M162" s="85"/>
      <c r="N162" s="40"/>
      <c r="O162" s="37"/>
      <c r="P162" s="37"/>
      <c r="Q162" s="37"/>
    </row>
    <row r="163" spans="1:17" ht="24.95" hidden="1" customHeight="1" x14ac:dyDescent="0.2">
      <c r="A163" s="63"/>
      <c r="B163" s="63"/>
      <c r="C163" s="63"/>
      <c r="D163" s="63"/>
      <c r="E163" s="63">
        <v>32399</v>
      </c>
      <c r="F163" s="63"/>
      <c r="G163" s="72" t="s">
        <v>237</v>
      </c>
      <c r="H163" s="83">
        <f>H164+H165+H166+H167+H168</f>
        <v>310000</v>
      </c>
      <c r="I163" s="83">
        <f t="shared" ref="I163:J163" si="85">I164+I165+I166+I167+I168</f>
        <v>269300</v>
      </c>
      <c r="J163" s="83">
        <f t="shared" si="85"/>
        <v>306000</v>
      </c>
      <c r="K163" s="35"/>
      <c r="L163" s="35"/>
      <c r="M163" s="35"/>
      <c r="N163" s="35"/>
      <c r="O163" s="37"/>
      <c r="P163" s="37"/>
      <c r="Q163" s="37"/>
    </row>
    <row r="164" spans="1:17" ht="30" hidden="1" customHeight="1" x14ac:dyDescent="0.2">
      <c r="A164" s="63"/>
      <c r="B164" s="63"/>
      <c r="C164" s="63"/>
      <c r="D164" s="63"/>
      <c r="E164" s="63"/>
      <c r="F164" s="63">
        <v>323990</v>
      </c>
      <c r="G164" s="71" t="s">
        <v>239</v>
      </c>
      <c r="H164" s="83">
        <v>80000</v>
      </c>
      <c r="I164" s="83">
        <v>73270</v>
      </c>
      <c r="J164" s="83">
        <v>80000</v>
      </c>
      <c r="K164" s="85"/>
      <c r="L164" s="85"/>
      <c r="M164" s="85"/>
      <c r="N164" s="40"/>
      <c r="O164" s="37"/>
      <c r="P164" s="37"/>
      <c r="Q164" s="37"/>
    </row>
    <row r="165" spans="1:17" ht="30" hidden="1" customHeight="1" x14ac:dyDescent="0.2">
      <c r="A165" s="63"/>
      <c r="B165" s="63"/>
      <c r="C165" s="63"/>
      <c r="D165" s="63"/>
      <c r="E165" s="63"/>
      <c r="F165" s="63">
        <v>323991</v>
      </c>
      <c r="G165" s="71" t="s">
        <v>241</v>
      </c>
      <c r="H165" s="83">
        <v>50000</v>
      </c>
      <c r="I165" s="83">
        <v>45000</v>
      </c>
      <c r="J165" s="83">
        <v>50000</v>
      </c>
      <c r="K165" s="85"/>
      <c r="L165" s="85"/>
      <c r="M165" s="85"/>
      <c r="N165" s="40"/>
      <c r="O165" s="37"/>
      <c r="P165" s="37"/>
      <c r="Q165" s="37"/>
    </row>
    <row r="166" spans="1:17" ht="30" hidden="1" customHeight="1" x14ac:dyDescent="0.2">
      <c r="A166" s="63"/>
      <c r="B166" s="63"/>
      <c r="C166" s="63"/>
      <c r="D166" s="63"/>
      <c r="E166" s="63"/>
      <c r="F166" s="63">
        <v>323992</v>
      </c>
      <c r="G166" s="71" t="s">
        <v>243</v>
      </c>
      <c r="H166" s="83">
        <v>70000</v>
      </c>
      <c r="I166" s="83">
        <v>60000</v>
      </c>
      <c r="J166" s="83">
        <v>70000</v>
      </c>
      <c r="K166" s="85"/>
      <c r="L166" s="85"/>
      <c r="M166" s="85"/>
      <c r="N166" s="40"/>
      <c r="O166" s="37"/>
      <c r="P166" s="37"/>
      <c r="Q166" s="37"/>
    </row>
    <row r="167" spans="1:17" ht="30" hidden="1" customHeight="1" x14ac:dyDescent="0.2">
      <c r="A167" s="63"/>
      <c r="B167" s="63"/>
      <c r="C167" s="63"/>
      <c r="D167" s="63"/>
      <c r="E167" s="63"/>
      <c r="F167" s="63">
        <v>323993</v>
      </c>
      <c r="G167" s="71" t="s">
        <v>245</v>
      </c>
      <c r="H167" s="83">
        <v>90000</v>
      </c>
      <c r="I167" s="83">
        <v>75000</v>
      </c>
      <c r="J167" s="83">
        <v>90000</v>
      </c>
      <c r="K167" s="85"/>
      <c r="L167" s="85"/>
      <c r="M167" s="85"/>
      <c r="N167" s="40"/>
      <c r="O167" s="37"/>
      <c r="P167" s="37"/>
      <c r="Q167" s="37"/>
    </row>
    <row r="168" spans="1:17" ht="24.95" hidden="1" customHeight="1" x14ac:dyDescent="0.2">
      <c r="A168" s="63"/>
      <c r="B168" s="63"/>
      <c r="C168" s="63"/>
      <c r="D168" s="63"/>
      <c r="E168" s="63"/>
      <c r="F168" s="63">
        <v>323994</v>
      </c>
      <c r="G168" s="71" t="s">
        <v>247</v>
      </c>
      <c r="H168" s="83">
        <v>20000</v>
      </c>
      <c r="I168" s="83">
        <v>16030</v>
      </c>
      <c r="J168" s="83">
        <v>16000</v>
      </c>
      <c r="K168" s="85"/>
      <c r="L168" s="85"/>
      <c r="M168" s="85"/>
      <c r="N168" s="40"/>
      <c r="O168" s="37"/>
      <c r="P168" s="37"/>
      <c r="Q168" s="37"/>
    </row>
    <row r="169" spans="1:17" s="33" customFormat="1" ht="27" hidden="1" customHeight="1" x14ac:dyDescent="0.2">
      <c r="A169" s="98"/>
      <c r="B169" s="98"/>
      <c r="C169" s="98">
        <v>324</v>
      </c>
      <c r="D169" s="98"/>
      <c r="E169" s="98"/>
      <c r="F169" s="98"/>
      <c r="G169" s="100" t="s">
        <v>47</v>
      </c>
      <c r="H169" s="102">
        <f>H170</f>
        <v>0</v>
      </c>
      <c r="I169" s="102">
        <f t="shared" ref="I169:J170" si="86">I170</f>
        <v>0</v>
      </c>
      <c r="J169" s="102">
        <f t="shared" si="86"/>
        <v>0</v>
      </c>
      <c r="K169" s="78"/>
      <c r="L169" s="78"/>
      <c r="M169" s="78"/>
      <c r="N169" s="38"/>
      <c r="O169" s="37"/>
      <c r="P169" s="37"/>
      <c r="Q169" s="37"/>
    </row>
    <row r="170" spans="1:17" s="36" customFormat="1" ht="27" hidden="1" customHeight="1" x14ac:dyDescent="0.2">
      <c r="A170" s="73"/>
      <c r="B170" s="73"/>
      <c r="C170" s="73"/>
      <c r="D170" s="73">
        <v>3241</v>
      </c>
      <c r="E170" s="73"/>
      <c r="F170" s="73"/>
      <c r="G170" s="74" t="s">
        <v>48</v>
      </c>
      <c r="H170" s="83">
        <f>H171</f>
        <v>0</v>
      </c>
      <c r="I170" s="83">
        <f t="shared" si="86"/>
        <v>0</v>
      </c>
      <c r="J170" s="83">
        <f t="shared" si="86"/>
        <v>0</v>
      </c>
      <c r="K170" s="69"/>
      <c r="L170" s="69"/>
      <c r="M170" s="69"/>
      <c r="O170" s="37"/>
      <c r="P170" s="37"/>
      <c r="Q170" s="37"/>
    </row>
    <row r="171" spans="1:17" s="36" customFormat="1" ht="27" hidden="1" customHeight="1" x14ac:dyDescent="0.2">
      <c r="A171" s="73"/>
      <c r="B171" s="73"/>
      <c r="C171" s="73"/>
      <c r="D171" s="73"/>
      <c r="E171" s="63">
        <v>32412</v>
      </c>
      <c r="F171" s="73"/>
      <c r="G171" s="74" t="s">
        <v>249</v>
      </c>
      <c r="H171" s="83">
        <f>H172</f>
        <v>0</v>
      </c>
      <c r="I171" s="83">
        <f t="shared" ref="I171:J171" si="87">I172</f>
        <v>0</v>
      </c>
      <c r="J171" s="83">
        <f t="shared" si="87"/>
        <v>0</v>
      </c>
      <c r="K171" s="35"/>
      <c r="L171" s="35"/>
      <c r="M171" s="35"/>
      <c r="O171" s="37"/>
      <c r="P171" s="37"/>
      <c r="Q171" s="37"/>
    </row>
    <row r="172" spans="1:17" s="36" customFormat="1" ht="27" hidden="1" customHeight="1" x14ac:dyDescent="0.2">
      <c r="A172" s="73"/>
      <c r="B172" s="73"/>
      <c r="C172" s="73"/>
      <c r="D172" s="73"/>
      <c r="E172" s="63"/>
      <c r="F172" s="73">
        <v>324120</v>
      </c>
      <c r="G172" s="74" t="s">
        <v>381</v>
      </c>
      <c r="H172" s="83">
        <v>0</v>
      </c>
      <c r="I172" s="83">
        <v>0</v>
      </c>
      <c r="J172" s="83">
        <v>0</v>
      </c>
      <c r="K172" s="85"/>
      <c r="L172" s="85"/>
      <c r="M172" s="85"/>
      <c r="O172" s="37"/>
      <c r="P172" s="37"/>
      <c r="Q172" s="37"/>
    </row>
    <row r="173" spans="1:17" s="33" customFormat="1" ht="24.95" customHeight="1" x14ac:dyDescent="0.2">
      <c r="A173" s="98"/>
      <c r="B173" s="98"/>
      <c r="C173" s="98">
        <v>329</v>
      </c>
      <c r="D173" s="98"/>
      <c r="E173" s="98"/>
      <c r="F173" s="98"/>
      <c r="G173" s="103" t="s">
        <v>49</v>
      </c>
      <c r="H173" s="102">
        <f>H174+H177+H184+H187+H190+H198</f>
        <v>273000</v>
      </c>
      <c r="I173" s="102">
        <f t="shared" ref="I173:J173" si="88">I174+I177+I184+I187+I190+I198</f>
        <v>239190</v>
      </c>
      <c r="J173" s="102">
        <f t="shared" si="88"/>
        <v>253670</v>
      </c>
      <c r="K173" s="78"/>
      <c r="L173" s="78"/>
      <c r="M173" s="78"/>
      <c r="N173" s="38"/>
      <c r="O173" s="37"/>
      <c r="P173" s="37"/>
      <c r="Q173" s="37"/>
    </row>
    <row r="174" spans="1:17" ht="30" hidden="1" customHeight="1" x14ac:dyDescent="0.2">
      <c r="A174" s="63"/>
      <c r="B174" s="63"/>
      <c r="C174" s="63"/>
      <c r="D174" s="63">
        <v>3291</v>
      </c>
      <c r="E174" s="63"/>
      <c r="F174" s="63"/>
      <c r="G174" s="71" t="s">
        <v>50</v>
      </c>
      <c r="H174" s="83">
        <f>H175</f>
        <v>65000</v>
      </c>
      <c r="I174" s="83">
        <f t="shared" ref="I174:J174" si="89">I175</f>
        <v>66950</v>
      </c>
      <c r="J174" s="83">
        <f t="shared" si="89"/>
        <v>65000</v>
      </c>
      <c r="K174" s="69"/>
      <c r="L174" s="69"/>
      <c r="M174" s="69"/>
      <c r="N174" s="36"/>
      <c r="O174" s="37"/>
      <c r="P174" s="37"/>
      <c r="Q174" s="37"/>
    </row>
    <row r="175" spans="1:17" ht="30" hidden="1" customHeight="1" x14ac:dyDescent="0.2">
      <c r="A175" s="63"/>
      <c r="B175" s="63"/>
      <c r="C175" s="63"/>
      <c r="D175" s="63"/>
      <c r="E175" s="63">
        <v>32911</v>
      </c>
      <c r="F175" s="63"/>
      <c r="G175" s="71" t="s">
        <v>254</v>
      </c>
      <c r="H175" s="83">
        <f>H176</f>
        <v>65000</v>
      </c>
      <c r="I175" s="83">
        <f t="shared" ref="I175:J175" si="90">I176</f>
        <v>66950</v>
      </c>
      <c r="J175" s="83">
        <f t="shared" si="90"/>
        <v>65000</v>
      </c>
      <c r="K175" s="35"/>
      <c r="L175" s="35"/>
      <c r="M175" s="35"/>
      <c r="N175" s="36"/>
      <c r="O175" s="37"/>
      <c r="P175" s="37"/>
      <c r="Q175" s="37"/>
    </row>
    <row r="176" spans="1:17" ht="30" hidden="1" customHeight="1" x14ac:dyDescent="0.2">
      <c r="A176" s="63"/>
      <c r="B176" s="63"/>
      <c r="C176" s="63"/>
      <c r="D176" s="63"/>
      <c r="E176" s="63"/>
      <c r="F176" s="63">
        <v>329110</v>
      </c>
      <c r="G176" s="71" t="s">
        <v>254</v>
      </c>
      <c r="H176" s="83">
        <v>65000</v>
      </c>
      <c r="I176" s="83">
        <v>66950</v>
      </c>
      <c r="J176" s="83">
        <v>65000</v>
      </c>
      <c r="K176" s="85"/>
      <c r="L176" s="85"/>
      <c r="M176" s="85"/>
      <c r="N176" s="36"/>
      <c r="O176" s="37"/>
      <c r="P176" s="37"/>
      <c r="Q176" s="37"/>
    </row>
    <row r="177" spans="1:17" ht="24.95" hidden="1" customHeight="1" x14ac:dyDescent="0.2">
      <c r="A177" s="63"/>
      <c r="B177" s="63"/>
      <c r="C177" s="63"/>
      <c r="D177" s="63">
        <v>3292</v>
      </c>
      <c r="E177" s="63"/>
      <c r="F177" s="63"/>
      <c r="G177" s="71" t="s">
        <v>51</v>
      </c>
      <c r="H177" s="83">
        <f>H178+H180+H182</f>
        <v>63000</v>
      </c>
      <c r="I177" s="83">
        <f t="shared" ref="I177:J177" si="91">I178+I180+I182</f>
        <v>58890</v>
      </c>
      <c r="J177" s="83">
        <f t="shared" si="91"/>
        <v>66830</v>
      </c>
      <c r="K177" s="69"/>
      <c r="L177" s="69"/>
      <c r="M177" s="69"/>
      <c r="N177" s="36"/>
      <c r="O177" s="37"/>
      <c r="P177" s="37"/>
      <c r="Q177" s="37"/>
    </row>
    <row r="178" spans="1:17" ht="24.95" hidden="1" customHeight="1" x14ac:dyDescent="0.2">
      <c r="A178" s="63"/>
      <c r="B178" s="63"/>
      <c r="C178" s="63"/>
      <c r="D178" s="63"/>
      <c r="E178" s="63">
        <v>32921</v>
      </c>
      <c r="F178" s="63"/>
      <c r="G178" s="71" t="s">
        <v>257</v>
      </c>
      <c r="H178" s="83">
        <f>H179</f>
        <v>19000</v>
      </c>
      <c r="I178" s="83">
        <f t="shared" ref="I178:J178" si="92">I179</f>
        <v>19570</v>
      </c>
      <c r="J178" s="83">
        <f t="shared" si="92"/>
        <v>20150</v>
      </c>
      <c r="K178" s="35"/>
      <c r="L178" s="35"/>
      <c r="M178" s="35"/>
      <c r="N178" s="36"/>
      <c r="O178" s="37"/>
      <c r="P178" s="37"/>
      <c r="Q178" s="37"/>
    </row>
    <row r="179" spans="1:17" ht="24.95" hidden="1" customHeight="1" x14ac:dyDescent="0.2">
      <c r="A179" s="63"/>
      <c r="B179" s="63"/>
      <c r="C179" s="63"/>
      <c r="D179" s="63"/>
      <c r="E179" s="63"/>
      <c r="F179" s="63">
        <v>329210</v>
      </c>
      <c r="G179" s="71" t="s">
        <v>257</v>
      </c>
      <c r="H179" s="83">
        <v>19000</v>
      </c>
      <c r="I179" s="83">
        <v>19570</v>
      </c>
      <c r="J179" s="83">
        <v>20150</v>
      </c>
      <c r="K179" s="85"/>
      <c r="L179" s="85"/>
      <c r="M179" s="85"/>
      <c r="N179" s="36"/>
      <c r="O179" s="37"/>
      <c r="P179" s="37"/>
      <c r="Q179" s="37"/>
    </row>
    <row r="180" spans="1:17" ht="24.95" hidden="1" customHeight="1" x14ac:dyDescent="0.2">
      <c r="A180" s="63"/>
      <c r="B180" s="63"/>
      <c r="C180" s="63"/>
      <c r="D180" s="63"/>
      <c r="E180" s="63">
        <v>32922</v>
      </c>
      <c r="F180" s="63"/>
      <c r="G180" s="71" t="s">
        <v>377</v>
      </c>
      <c r="H180" s="83">
        <f>H181</f>
        <v>18000</v>
      </c>
      <c r="I180" s="83">
        <f t="shared" ref="I180:J180" si="93">I181</f>
        <v>18540</v>
      </c>
      <c r="J180" s="83">
        <f t="shared" si="93"/>
        <v>19100</v>
      </c>
      <c r="K180" s="35"/>
      <c r="L180" s="35"/>
      <c r="M180" s="35"/>
      <c r="N180" s="36"/>
      <c r="O180" s="37"/>
      <c r="P180" s="37"/>
      <c r="Q180" s="37"/>
    </row>
    <row r="181" spans="1:17" ht="24.95" hidden="1" customHeight="1" x14ac:dyDescent="0.2">
      <c r="A181" s="63"/>
      <c r="B181" s="63"/>
      <c r="C181" s="63"/>
      <c r="D181" s="63"/>
      <c r="E181" s="63"/>
      <c r="F181" s="63">
        <v>329220</v>
      </c>
      <c r="G181" s="71" t="s">
        <v>377</v>
      </c>
      <c r="H181" s="83">
        <v>18000</v>
      </c>
      <c r="I181" s="83">
        <v>18540</v>
      </c>
      <c r="J181" s="83">
        <v>19100</v>
      </c>
      <c r="K181" s="85"/>
      <c r="L181" s="85"/>
      <c r="M181" s="85"/>
      <c r="N181" s="36"/>
      <c r="O181" s="37"/>
      <c r="P181" s="37"/>
      <c r="Q181" s="37"/>
    </row>
    <row r="182" spans="1:17" ht="24.95" hidden="1" customHeight="1" x14ac:dyDescent="0.2">
      <c r="A182" s="63"/>
      <c r="B182" s="63"/>
      <c r="C182" s="63"/>
      <c r="D182" s="63"/>
      <c r="E182" s="63">
        <v>32923</v>
      </c>
      <c r="F182" s="63"/>
      <c r="G182" s="71" t="s">
        <v>260</v>
      </c>
      <c r="H182" s="83">
        <f>H183</f>
        <v>26000</v>
      </c>
      <c r="I182" s="83">
        <f t="shared" ref="I182:J182" si="94">I183</f>
        <v>20780</v>
      </c>
      <c r="J182" s="83">
        <f t="shared" si="94"/>
        <v>27580</v>
      </c>
      <c r="K182" s="35"/>
      <c r="L182" s="35"/>
      <c r="M182" s="35"/>
      <c r="N182" s="36"/>
      <c r="O182" s="37"/>
      <c r="P182" s="37"/>
      <c r="Q182" s="37"/>
    </row>
    <row r="183" spans="1:17" ht="24.95" hidden="1" customHeight="1" x14ac:dyDescent="0.2">
      <c r="A183" s="63"/>
      <c r="B183" s="63"/>
      <c r="C183" s="63"/>
      <c r="D183" s="63"/>
      <c r="E183" s="63"/>
      <c r="F183" s="63">
        <v>329230</v>
      </c>
      <c r="G183" s="71" t="s">
        <v>260</v>
      </c>
      <c r="H183" s="83">
        <v>26000</v>
      </c>
      <c r="I183" s="83">
        <v>20780</v>
      </c>
      <c r="J183" s="83">
        <v>27580</v>
      </c>
      <c r="K183" s="85"/>
      <c r="L183" s="85"/>
      <c r="M183" s="85"/>
      <c r="N183" s="36"/>
      <c r="O183" s="37"/>
      <c r="P183" s="37"/>
      <c r="Q183" s="37"/>
    </row>
    <row r="184" spans="1:17" ht="24.95" hidden="1" customHeight="1" x14ac:dyDescent="0.2">
      <c r="A184" s="63"/>
      <c r="B184" s="63"/>
      <c r="C184" s="63"/>
      <c r="D184" s="63">
        <v>3293</v>
      </c>
      <c r="E184" s="63"/>
      <c r="F184" s="63"/>
      <c r="G184" s="71" t="s">
        <v>52</v>
      </c>
      <c r="H184" s="83">
        <f>H185</f>
        <v>40000</v>
      </c>
      <c r="I184" s="83">
        <f t="shared" ref="I184:J184" si="95">I185</f>
        <v>20200</v>
      </c>
      <c r="J184" s="83">
        <f t="shared" si="95"/>
        <v>10440</v>
      </c>
      <c r="K184" s="69"/>
      <c r="L184" s="69"/>
      <c r="M184" s="69"/>
      <c r="N184" s="36"/>
      <c r="O184" s="37"/>
      <c r="P184" s="37"/>
      <c r="Q184" s="37"/>
    </row>
    <row r="185" spans="1:17" ht="24.95" hidden="1" customHeight="1" x14ac:dyDescent="0.2">
      <c r="A185" s="63"/>
      <c r="B185" s="63"/>
      <c r="C185" s="63"/>
      <c r="D185" s="63"/>
      <c r="E185" s="63">
        <v>32931</v>
      </c>
      <c r="F185" s="63"/>
      <c r="G185" s="71" t="s">
        <v>52</v>
      </c>
      <c r="H185" s="83">
        <f>H186</f>
        <v>40000</v>
      </c>
      <c r="I185" s="83">
        <f t="shared" ref="I185:J185" si="96">I186</f>
        <v>20200</v>
      </c>
      <c r="J185" s="83">
        <f t="shared" si="96"/>
        <v>10440</v>
      </c>
      <c r="K185" s="35"/>
      <c r="L185" s="35"/>
      <c r="M185" s="35"/>
      <c r="N185" s="36"/>
      <c r="O185" s="37"/>
      <c r="P185" s="37"/>
      <c r="Q185" s="37"/>
    </row>
    <row r="186" spans="1:17" ht="24.95" hidden="1" customHeight="1" x14ac:dyDescent="0.2">
      <c r="A186" s="63"/>
      <c r="B186" s="63"/>
      <c r="C186" s="63"/>
      <c r="D186" s="63"/>
      <c r="E186" s="63"/>
      <c r="F186" s="63">
        <v>329310</v>
      </c>
      <c r="G186" s="71" t="s">
        <v>52</v>
      </c>
      <c r="H186" s="83">
        <v>40000</v>
      </c>
      <c r="I186" s="83">
        <v>20200</v>
      </c>
      <c r="J186" s="83">
        <v>10440</v>
      </c>
      <c r="K186" s="85"/>
      <c r="L186" s="85"/>
      <c r="M186" s="85"/>
      <c r="N186" s="36"/>
      <c r="O186" s="37"/>
      <c r="P186" s="37"/>
      <c r="Q186" s="37"/>
    </row>
    <row r="187" spans="1:17" ht="24.95" hidden="1" customHeight="1" x14ac:dyDescent="0.2">
      <c r="A187" s="63"/>
      <c r="B187" s="63"/>
      <c r="C187" s="63"/>
      <c r="D187" s="63">
        <v>3294</v>
      </c>
      <c r="E187" s="63"/>
      <c r="F187" s="63"/>
      <c r="G187" s="71" t="s">
        <v>53</v>
      </c>
      <c r="H187" s="83">
        <f>H188</f>
        <v>13000</v>
      </c>
      <c r="I187" s="83">
        <f t="shared" ref="I187:J187" si="97">I188</f>
        <v>13390</v>
      </c>
      <c r="J187" s="83">
        <f t="shared" si="97"/>
        <v>13790</v>
      </c>
      <c r="K187" s="69"/>
      <c r="L187" s="69"/>
      <c r="M187" s="69"/>
      <c r="N187" s="36"/>
      <c r="O187" s="37"/>
      <c r="P187" s="37"/>
      <c r="Q187" s="37"/>
    </row>
    <row r="188" spans="1:17" ht="24.95" hidden="1" customHeight="1" x14ac:dyDescent="0.2">
      <c r="A188" s="63"/>
      <c r="B188" s="63"/>
      <c r="C188" s="63"/>
      <c r="D188" s="63"/>
      <c r="E188" s="63">
        <v>32941</v>
      </c>
      <c r="F188" s="63"/>
      <c r="G188" s="71" t="s">
        <v>265</v>
      </c>
      <c r="H188" s="83">
        <f>H189</f>
        <v>13000</v>
      </c>
      <c r="I188" s="83">
        <f t="shared" ref="I188:J188" si="98">I189</f>
        <v>13390</v>
      </c>
      <c r="J188" s="83">
        <f t="shared" si="98"/>
        <v>13790</v>
      </c>
      <c r="K188" s="35"/>
      <c r="L188" s="35"/>
      <c r="M188" s="35"/>
      <c r="N188" s="36"/>
      <c r="O188" s="37"/>
      <c r="P188" s="37"/>
      <c r="Q188" s="37"/>
    </row>
    <row r="189" spans="1:17" ht="24.95" hidden="1" customHeight="1" x14ac:dyDescent="0.2">
      <c r="A189" s="63"/>
      <c r="B189" s="63"/>
      <c r="C189" s="63"/>
      <c r="D189" s="63"/>
      <c r="E189" s="63"/>
      <c r="F189" s="63">
        <v>329410</v>
      </c>
      <c r="G189" s="71" t="s">
        <v>265</v>
      </c>
      <c r="H189" s="83">
        <v>13000</v>
      </c>
      <c r="I189" s="83">
        <v>13390</v>
      </c>
      <c r="J189" s="83">
        <v>13790</v>
      </c>
      <c r="K189" s="85"/>
      <c r="L189" s="85"/>
      <c r="M189" s="85"/>
      <c r="N189" s="36"/>
      <c r="O189" s="37"/>
      <c r="P189" s="37"/>
      <c r="Q189" s="37"/>
    </row>
    <row r="190" spans="1:17" ht="24.95" hidden="1" customHeight="1" x14ac:dyDescent="0.2">
      <c r="A190" s="63"/>
      <c r="B190" s="63"/>
      <c r="C190" s="63"/>
      <c r="D190" s="63">
        <v>3295</v>
      </c>
      <c r="E190" s="63"/>
      <c r="F190" s="63"/>
      <c r="G190" s="71" t="s">
        <v>54</v>
      </c>
      <c r="H190" s="83">
        <f>H193+H195</f>
        <v>72000</v>
      </c>
      <c r="I190" s="83">
        <f t="shared" ref="I190:J190" si="99">I193+I195</f>
        <v>59160</v>
      </c>
      <c r="J190" s="83">
        <f t="shared" si="99"/>
        <v>76390</v>
      </c>
      <c r="K190" s="69"/>
      <c r="L190" s="69"/>
      <c r="M190" s="69"/>
      <c r="N190" s="36"/>
      <c r="O190" s="37"/>
      <c r="P190" s="37"/>
      <c r="Q190" s="37"/>
    </row>
    <row r="191" spans="1:17" ht="18.75" hidden="1" customHeight="1" x14ac:dyDescent="0.2">
      <c r="A191" s="63"/>
      <c r="B191" s="63"/>
      <c r="C191" s="63"/>
      <c r="D191" s="63"/>
      <c r="E191" s="63">
        <v>32952</v>
      </c>
      <c r="F191" s="63"/>
      <c r="G191" s="71" t="s">
        <v>389</v>
      </c>
      <c r="H191" s="83"/>
      <c r="I191" s="83"/>
      <c r="J191" s="83"/>
      <c r="K191" s="35"/>
      <c r="L191" s="35"/>
      <c r="M191" s="35"/>
      <c r="N191" s="40"/>
      <c r="O191" s="37"/>
      <c r="P191" s="37"/>
      <c r="Q191" s="37"/>
    </row>
    <row r="192" spans="1:17" ht="18.75" hidden="1" customHeight="1" x14ac:dyDescent="0.2">
      <c r="A192" s="63"/>
      <c r="B192" s="63"/>
      <c r="C192" s="63"/>
      <c r="D192" s="63"/>
      <c r="E192" s="63"/>
      <c r="F192" s="63">
        <v>329520</v>
      </c>
      <c r="G192" s="71" t="s">
        <v>389</v>
      </c>
      <c r="H192" s="83"/>
      <c r="I192" s="83"/>
      <c r="J192" s="83"/>
      <c r="K192" s="35"/>
      <c r="L192" s="35"/>
      <c r="M192" s="35"/>
      <c r="N192" s="40"/>
      <c r="O192" s="37"/>
      <c r="P192" s="37"/>
      <c r="Q192" s="37"/>
    </row>
    <row r="193" spans="1:17" ht="30" hidden="1" customHeight="1" x14ac:dyDescent="0.2">
      <c r="A193" s="63"/>
      <c r="B193" s="63"/>
      <c r="C193" s="63"/>
      <c r="D193" s="63"/>
      <c r="E193" s="63">
        <v>32955</v>
      </c>
      <c r="F193" s="63"/>
      <c r="G193" s="71" t="s">
        <v>268</v>
      </c>
      <c r="H193" s="83">
        <f>H194</f>
        <v>33000</v>
      </c>
      <c r="I193" s="83">
        <f t="shared" ref="I193:J193" si="100">I194</f>
        <v>33990</v>
      </c>
      <c r="J193" s="83">
        <f t="shared" si="100"/>
        <v>35010</v>
      </c>
      <c r="K193" s="35"/>
      <c r="L193" s="35"/>
      <c r="M193" s="35"/>
      <c r="N193" s="40"/>
      <c r="O193" s="37"/>
      <c r="P193" s="37"/>
      <c r="Q193" s="37"/>
    </row>
    <row r="194" spans="1:17" ht="30" hidden="1" customHeight="1" x14ac:dyDescent="0.2">
      <c r="A194" s="63"/>
      <c r="B194" s="63"/>
      <c r="C194" s="63"/>
      <c r="D194" s="63"/>
      <c r="E194" s="63"/>
      <c r="F194" s="63">
        <v>329550</v>
      </c>
      <c r="G194" s="71" t="s">
        <v>268</v>
      </c>
      <c r="H194" s="83">
        <v>33000</v>
      </c>
      <c r="I194" s="83">
        <v>33990</v>
      </c>
      <c r="J194" s="83">
        <v>35010</v>
      </c>
      <c r="K194" s="85"/>
      <c r="L194" s="85"/>
      <c r="M194" s="85"/>
      <c r="N194" s="40"/>
      <c r="O194" s="37"/>
      <c r="P194" s="37"/>
      <c r="Q194" s="37"/>
    </row>
    <row r="195" spans="1:17" ht="24.95" hidden="1" customHeight="1" x14ac:dyDescent="0.2">
      <c r="A195" s="63"/>
      <c r="B195" s="63"/>
      <c r="C195" s="63"/>
      <c r="D195" s="63"/>
      <c r="E195" s="63">
        <v>32959</v>
      </c>
      <c r="F195" s="63"/>
      <c r="G195" s="71" t="s">
        <v>271</v>
      </c>
      <c r="H195" s="83">
        <f>H196+H197</f>
        <v>39000</v>
      </c>
      <c r="I195" s="83">
        <f t="shared" ref="I195:J195" si="101">I196+I197</f>
        <v>25170</v>
      </c>
      <c r="J195" s="83">
        <f t="shared" si="101"/>
        <v>41380</v>
      </c>
      <c r="K195" s="35"/>
      <c r="L195" s="35"/>
      <c r="M195" s="35"/>
      <c r="N195" s="40"/>
      <c r="O195" s="37"/>
      <c r="P195" s="37"/>
      <c r="Q195" s="37"/>
    </row>
    <row r="196" spans="1:17" ht="24.95" hidden="1" customHeight="1" x14ac:dyDescent="0.2">
      <c r="A196" s="63"/>
      <c r="B196" s="63"/>
      <c r="C196" s="63"/>
      <c r="D196" s="63"/>
      <c r="E196" s="63"/>
      <c r="F196" s="63">
        <v>329590</v>
      </c>
      <c r="G196" s="71" t="s">
        <v>273</v>
      </c>
      <c r="H196" s="83">
        <v>24000</v>
      </c>
      <c r="I196" s="83">
        <v>13170</v>
      </c>
      <c r="J196" s="83">
        <v>24380</v>
      </c>
      <c r="K196" s="85"/>
      <c r="L196" s="85"/>
      <c r="M196" s="85"/>
      <c r="N196" s="40"/>
      <c r="O196" s="37"/>
      <c r="P196" s="37"/>
      <c r="Q196" s="37"/>
    </row>
    <row r="197" spans="1:17" ht="24.95" hidden="1" customHeight="1" x14ac:dyDescent="0.2">
      <c r="A197" s="63"/>
      <c r="B197" s="63"/>
      <c r="C197" s="63"/>
      <c r="D197" s="63"/>
      <c r="E197" s="63"/>
      <c r="F197" s="63">
        <v>329591</v>
      </c>
      <c r="G197" s="71" t="s">
        <v>275</v>
      </c>
      <c r="H197" s="83">
        <v>15000</v>
      </c>
      <c r="I197" s="83">
        <v>12000</v>
      </c>
      <c r="J197" s="83">
        <v>17000</v>
      </c>
      <c r="K197" s="85"/>
      <c r="L197" s="85"/>
      <c r="M197" s="85"/>
      <c r="N197" s="40"/>
      <c r="O197" s="37"/>
      <c r="P197" s="37"/>
      <c r="Q197" s="37"/>
    </row>
    <row r="198" spans="1:17" ht="24.95" hidden="1" customHeight="1" x14ac:dyDescent="0.2">
      <c r="A198" s="63"/>
      <c r="B198" s="63"/>
      <c r="C198" s="63"/>
      <c r="D198" s="63">
        <v>3299</v>
      </c>
      <c r="E198" s="63"/>
      <c r="F198" s="63"/>
      <c r="G198" s="71" t="s">
        <v>49</v>
      </c>
      <c r="H198" s="83">
        <f>H199</f>
        <v>20000</v>
      </c>
      <c r="I198" s="83">
        <f t="shared" ref="I198:J198" si="102">I199</f>
        <v>20600</v>
      </c>
      <c r="J198" s="83">
        <f t="shared" si="102"/>
        <v>21220</v>
      </c>
      <c r="K198" s="69"/>
      <c r="L198" s="69"/>
      <c r="M198" s="69"/>
      <c r="N198" s="36"/>
      <c r="O198" s="37"/>
      <c r="P198" s="37"/>
      <c r="Q198" s="37"/>
    </row>
    <row r="199" spans="1:17" ht="24.95" hidden="1" customHeight="1" x14ac:dyDescent="0.2">
      <c r="A199" s="63"/>
      <c r="B199" s="63"/>
      <c r="C199" s="63"/>
      <c r="D199" s="63"/>
      <c r="E199" s="63">
        <v>32999</v>
      </c>
      <c r="F199" s="63"/>
      <c r="G199" s="71" t="s">
        <v>49</v>
      </c>
      <c r="H199" s="83">
        <f>H200</f>
        <v>20000</v>
      </c>
      <c r="I199" s="83">
        <f t="shared" ref="I199:J199" si="103">I200</f>
        <v>20600</v>
      </c>
      <c r="J199" s="83">
        <f t="shared" si="103"/>
        <v>21220</v>
      </c>
      <c r="K199" s="35"/>
      <c r="L199" s="35"/>
      <c r="M199" s="35"/>
      <c r="N199" s="36"/>
      <c r="O199" s="37"/>
      <c r="P199" s="37"/>
      <c r="Q199" s="37"/>
    </row>
    <row r="200" spans="1:17" ht="24.95" hidden="1" customHeight="1" x14ac:dyDescent="0.2">
      <c r="A200" s="63"/>
      <c r="B200" s="63"/>
      <c r="C200" s="63"/>
      <c r="D200" s="63"/>
      <c r="E200" s="63"/>
      <c r="F200" s="63">
        <v>329990</v>
      </c>
      <c r="G200" s="71" t="s">
        <v>49</v>
      </c>
      <c r="H200" s="83">
        <v>20000</v>
      </c>
      <c r="I200" s="83">
        <v>20600</v>
      </c>
      <c r="J200" s="83">
        <v>21220</v>
      </c>
      <c r="K200" s="85"/>
      <c r="L200" s="85"/>
      <c r="M200" s="85"/>
      <c r="N200" s="36"/>
      <c r="O200" s="37"/>
      <c r="P200" s="37"/>
      <c r="Q200" s="37"/>
    </row>
    <row r="201" spans="1:17" ht="24.95" customHeight="1" x14ac:dyDescent="0.2">
      <c r="A201" s="63"/>
      <c r="B201" s="98">
        <v>34</v>
      </c>
      <c r="C201" s="63"/>
      <c r="D201" s="63"/>
      <c r="E201" s="63"/>
      <c r="F201" s="63"/>
      <c r="G201" s="99" t="s">
        <v>55</v>
      </c>
      <c r="H201" s="102">
        <f t="shared" ref="H201:J201" si="104">H202</f>
        <v>21700</v>
      </c>
      <c r="I201" s="102">
        <f t="shared" si="104"/>
        <v>22360</v>
      </c>
      <c r="J201" s="102">
        <f t="shared" si="104"/>
        <v>23040</v>
      </c>
      <c r="K201" s="88"/>
      <c r="L201" s="88"/>
      <c r="M201" s="88"/>
      <c r="N201" s="36"/>
      <c r="O201" s="37"/>
      <c r="P201" s="37"/>
      <c r="Q201" s="37"/>
    </row>
    <row r="202" spans="1:17" s="33" customFormat="1" ht="24.95" customHeight="1" x14ac:dyDescent="0.2">
      <c r="A202" s="98"/>
      <c r="B202" s="98"/>
      <c r="C202" s="98">
        <v>343</v>
      </c>
      <c r="D202" s="98"/>
      <c r="E202" s="98"/>
      <c r="F202" s="98"/>
      <c r="G202" s="103" t="s">
        <v>56</v>
      </c>
      <c r="H202" s="102">
        <f t="shared" ref="H202:J202" si="105">H203+H206</f>
        <v>21700</v>
      </c>
      <c r="I202" s="102">
        <f t="shared" si="105"/>
        <v>22360</v>
      </c>
      <c r="J202" s="102">
        <f t="shared" si="105"/>
        <v>23040</v>
      </c>
      <c r="K202" s="78"/>
      <c r="L202" s="78"/>
      <c r="M202" s="78"/>
      <c r="N202" s="38"/>
      <c r="O202" s="37"/>
      <c r="P202" s="37"/>
      <c r="Q202" s="37"/>
    </row>
    <row r="203" spans="1:17" ht="24.95" hidden="1" customHeight="1" x14ac:dyDescent="0.2">
      <c r="A203" s="63"/>
      <c r="B203" s="63"/>
      <c r="C203" s="63"/>
      <c r="D203" s="63">
        <v>3431</v>
      </c>
      <c r="E203" s="63"/>
      <c r="F203" s="63"/>
      <c r="G203" s="71" t="s">
        <v>57</v>
      </c>
      <c r="H203" s="83">
        <f>H204</f>
        <v>21200</v>
      </c>
      <c r="I203" s="83">
        <f t="shared" ref="I203:J203" si="106">I204</f>
        <v>21840</v>
      </c>
      <c r="J203" s="83">
        <f t="shared" si="106"/>
        <v>22500</v>
      </c>
      <c r="K203" s="69"/>
      <c r="L203" s="69"/>
      <c r="M203" s="69"/>
      <c r="N203" s="36"/>
      <c r="O203" s="37"/>
      <c r="P203" s="37"/>
      <c r="Q203" s="37"/>
    </row>
    <row r="204" spans="1:17" ht="24.95" hidden="1" customHeight="1" x14ac:dyDescent="0.2">
      <c r="A204" s="63"/>
      <c r="B204" s="63"/>
      <c r="C204" s="63"/>
      <c r="D204" s="63"/>
      <c r="E204" s="63">
        <v>34311</v>
      </c>
      <c r="F204" s="63"/>
      <c r="G204" s="71" t="s">
        <v>279</v>
      </c>
      <c r="H204" s="83">
        <f>H205</f>
        <v>21200</v>
      </c>
      <c r="I204" s="83">
        <f t="shared" ref="I204:J204" si="107">I205</f>
        <v>21840</v>
      </c>
      <c r="J204" s="83">
        <f t="shared" si="107"/>
        <v>22500</v>
      </c>
      <c r="K204" s="35"/>
      <c r="L204" s="35"/>
      <c r="M204" s="35"/>
      <c r="N204" s="36"/>
      <c r="O204" s="37"/>
      <c r="P204" s="37"/>
      <c r="Q204" s="37"/>
    </row>
    <row r="205" spans="1:17" ht="24.95" hidden="1" customHeight="1" x14ac:dyDescent="0.2">
      <c r="A205" s="63"/>
      <c r="B205" s="63"/>
      <c r="C205" s="63"/>
      <c r="D205" s="63"/>
      <c r="E205" s="63"/>
      <c r="F205" s="63">
        <v>343110</v>
      </c>
      <c r="G205" s="71" t="s">
        <v>279</v>
      </c>
      <c r="H205" s="83">
        <v>21200</v>
      </c>
      <c r="I205" s="83">
        <v>21840</v>
      </c>
      <c r="J205" s="83">
        <v>22500</v>
      </c>
      <c r="K205" s="85"/>
      <c r="L205" s="85"/>
      <c r="M205" s="85"/>
      <c r="N205" s="36"/>
      <c r="O205" s="37"/>
      <c r="P205" s="37"/>
      <c r="Q205" s="37"/>
    </row>
    <row r="206" spans="1:17" ht="24.95" hidden="1" customHeight="1" x14ac:dyDescent="0.2">
      <c r="A206" s="64"/>
      <c r="B206" s="64"/>
      <c r="C206" s="64"/>
      <c r="D206" s="64">
        <v>3433</v>
      </c>
      <c r="E206" s="64"/>
      <c r="F206" s="64"/>
      <c r="G206" s="74" t="s">
        <v>58</v>
      </c>
      <c r="H206" s="83">
        <f>H207</f>
        <v>500</v>
      </c>
      <c r="I206" s="83">
        <f t="shared" ref="I206:J206" si="108">I207</f>
        <v>520</v>
      </c>
      <c r="J206" s="83">
        <f t="shared" si="108"/>
        <v>540</v>
      </c>
      <c r="K206" s="69"/>
      <c r="L206" s="69"/>
      <c r="M206" s="69"/>
      <c r="N206" s="36"/>
      <c r="O206" s="37"/>
      <c r="P206" s="37"/>
      <c r="Q206" s="37"/>
    </row>
    <row r="207" spans="1:17" ht="24.95" hidden="1" customHeight="1" x14ac:dyDescent="0.2">
      <c r="A207" s="64"/>
      <c r="B207" s="64"/>
      <c r="C207" s="64"/>
      <c r="D207" s="64"/>
      <c r="E207" s="63">
        <v>34333</v>
      </c>
      <c r="F207" s="63"/>
      <c r="G207" s="74" t="s">
        <v>58</v>
      </c>
      <c r="H207" s="83">
        <f>H208</f>
        <v>500</v>
      </c>
      <c r="I207" s="83">
        <f t="shared" ref="I207:J207" si="109">I208</f>
        <v>520</v>
      </c>
      <c r="J207" s="83">
        <f t="shared" si="109"/>
        <v>540</v>
      </c>
      <c r="K207" s="35"/>
      <c r="L207" s="35"/>
      <c r="M207" s="35"/>
      <c r="N207" s="36"/>
      <c r="O207" s="37"/>
      <c r="P207" s="37"/>
      <c r="Q207" s="37"/>
    </row>
    <row r="208" spans="1:17" ht="24.95" hidden="1" customHeight="1" x14ac:dyDescent="0.2">
      <c r="A208" s="64"/>
      <c r="B208" s="64"/>
      <c r="C208" s="64"/>
      <c r="D208" s="64"/>
      <c r="E208" s="63"/>
      <c r="F208" s="63">
        <v>343330</v>
      </c>
      <c r="G208" s="74" t="s">
        <v>58</v>
      </c>
      <c r="H208" s="83">
        <v>500</v>
      </c>
      <c r="I208" s="83">
        <v>520</v>
      </c>
      <c r="J208" s="83">
        <v>540</v>
      </c>
      <c r="K208" s="85"/>
      <c r="L208" s="85"/>
      <c r="M208" s="85"/>
      <c r="N208" s="36"/>
      <c r="O208" s="37"/>
      <c r="P208" s="37"/>
      <c r="Q208" s="37"/>
    </row>
    <row r="209" spans="1:17" ht="27.75" hidden="1" customHeight="1" x14ac:dyDescent="0.2">
      <c r="A209" s="64"/>
      <c r="B209" s="89">
        <v>37</v>
      </c>
      <c r="C209" s="64"/>
      <c r="D209" s="64"/>
      <c r="E209" s="63"/>
      <c r="F209" s="63"/>
      <c r="G209" s="104" t="s">
        <v>59</v>
      </c>
      <c r="H209" s="102">
        <f t="shared" ref="H209:J211" si="110">H210</f>
        <v>0</v>
      </c>
      <c r="I209" s="102">
        <f t="shared" si="110"/>
        <v>0</v>
      </c>
      <c r="J209" s="102">
        <f t="shared" si="110"/>
        <v>0</v>
      </c>
      <c r="K209" s="88"/>
      <c r="L209" s="88"/>
      <c r="M209" s="88"/>
      <c r="N209" s="36"/>
      <c r="O209" s="37"/>
      <c r="P209" s="37"/>
      <c r="Q209" s="37"/>
    </row>
    <row r="210" spans="1:17" s="33" customFormat="1" ht="26.25" hidden="1" customHeight="1" x14ac:dyDescent="0.2">
      <c r="A210" s="89"/>
      <c r="B210" s="89"/>
      <c r="C210" s="89">
        <v>372</v>
      </c>
      <c r="D210" s="89"/>
      <c r="E210" s="98"/>
      <c r="F210" s="98"/>
      <c r="G210" s="104" t="s">
        <v>60</v>
      </c>
      <c r="H210" s="102">
        <f>H211</f>
        <v>0</v>
      </c>
      <c r="I210" s="102">
        <f t="shared" si="110"/>
        <v>0</v>
      </c>
      <c r="J210" s="102">
        <f t="shared" si="110"/>
        <v>0</v>
      </c>
      <c r="K210" s="78"/>
      <c r="L210" s="78"/>
      <c r="M210" s="78"/>
      <c r="N210" s="38"/>
      <c r="O210" s="37"/>
      <c r="P210" s="37"/>
      <c r="Q210" s="37"/>
    </row>
    <row r="211" spans="1:17" ht="26.25" hidden="1" customHeight="1" x14ac:dyDescent="0.2">
      <c r="A211" s="64"/>
      <c r="B211" s="64"/>
      <c r="C211" s="64"/>
      <c r="D211" s="64">
        <v>3721</v>
      </c>
      <c r="E211" s="63"/>
      <c r="F211" s="63"/>
      <c r="G211" s="74" t="s">
        <v>61</v>
      </c>
      <c r="H211" s="83">
        <f>H212</f>
        <v>0</v>
      </c>
      <c r="I211" s="83">
        <f t="shared" si="110"/>
        <v>0</v>
      </c>
      <c r="J211" s="83">
        <f t="shared" si="110"/>
        <v>0</v>
      </c>
      <c r="K211" s="69"/>
      <c r="L211" s="69"/>
      <c r="M211" s="69"/>
      <c r="N211" s="36"/>
      <c r="O211" s="37"/>
      <c r="P211" s="37"/>
      <c r="Q211" s="37"/>
    </row>
    <row r="212" spans="1:17" ht="26.25" hidden="1" customHeight="1" x14ac:dyDescent="0.2">
      <c r="A212" s="64"/>
      <c r="B212" s="64"/>
      <c r="C212" s="64"/>
      <c r="D212" s="64"/>
      <c r="E212" s="63" t="s">
        <v>284</v>
      </c>
      <c r="F212" s="63"/>
      <c r="G212" s="74" t="s">
        <v>285</v>
      </c>
      <c r="H212" s="83">
        <f>H213</f>
        <v>0</v>
      </c>
      <c r="I212" s="83">
        <f t="shared" ref="I212:J212" si="111">I213</f>
        <v>0</v>
      </c>
      <c r="J212" s="83">
        <f t="shared" si="111"/>
        <v>0</v>
      </c>
      <c r="K212" s="35"/>
      <c r="L212" s="35"/>
      <c r="M212" s="35"/>
      <c r="N212" s="36"/>
      <c r="O212" s="37"/>
      <c r="P212" s="37"/>
      <c r="Q212" s="37"/>
    </row>
    <row r="213" spans="1:17" ht="26.25" hidden="1" customHeight="1" x14ac:dyDescent="0.2">
      <c r="A213" s="64"/>
      <c r="B213" s="64"/>
      <c r="C213" s="64"/>
      <c r="D213" s="64"/>
      <c r="E213" s="63"/>
      <c r="F213" s="63" t="s">
        <v>286</v>
      </c>
      <c r="G213" s="74" t="s">
        <v>285</v>
      </c>
      <c r="H213" s="83">
        <v>0</v>
      </c>
      <c r="I213" s="83">
        <v>0</v>
      </c>
      <c r="J213" s="83">
        <v>0</v>
      </c>
      <c r="K213" s="85"/>
      <c r="L213" s="85"/>
      <c r="M213" s="85"/>
      <c r="N213" s="36"/>
      <c r="O213" s="37"/>
      <c r="P213" s="37"/>
      <c r="Q213" s="37"/>
    </row>
    <row r="214" spans="1:17" ht="20.100000000000001" hidden="1" customHeight="1" x14ac:dyDescent="0.2">
      <c r="A214" s="64"/>
      <c r="B214" s="89">
        <v>38</v>
      </c>
      <c r="C214" s="64"/>
      <c r="D214" s="64"/>
      <c r="E214" s="63"/>
      <c r="F214" s="63"/>
      <c r="G214" s="105" t="s">
        <v>62</v>
      </c>
      <c r="H214" s="102">
        <f t="shared" ref="H214:J216" si="112">H215</f>
        <v>0</v>
      </c>
      <c r="I214" s="102">
        <f t="shared" si="112"/>
        <v>0</v>
      </c>
      <c r="J214" s="102">
        <f t="shared" si="112"/>
        <v>0</v>
      </c>
      <c r="K214" s="88"/>
      <c r="L214" s="88"/>
      <c r="M214" s="88"/>
      <c r="N214" s="36"/>
      <c r="O214" s="37"/>
      <c r="P214" s="37"/>
      <c r="Q214" s="37"/>
    </row>
    <row r="215" spans="1:17" s="33" customFormat="1" ht="20.100000000000001" hidden="1" customHeight="1" x14ac:dyDescent="0.2">
      <c r="A215" s="89"/>
      <c r="B215" s="89"/>
      <c r="C215" s="89">
        <v>381</v>
      </c>
      <c r="D215" s="89"/>
      <c r="E215" s="98"/>
      <c r="F215" s="98"/>
      <c r="G215" s="105" t="s">
        <v>63</v>
      </c>
      <c r="H215" s="102">
        <f>H216</f>
        <v>0</v>
      </c>
      <c r="I215" s="102">
        <f t="shared" si="112"/>
        <v>0</v>
      </c>
      <c r="J215" s="102">
        <f t="shared" si="112"/>
        <v>0</v>
      </c>
      <c r="K215" s="78"/>
      <c r="L215" s="78"/>
      <c r="M215" s="78"/>
      <c r="N215" s="38"/>
      <c r="O215" s="37"/>
      <c r="P215" s="37"/>
      <c r="Q215" s="37"/>
    </row>
    <row r="216" spans="1:17" ht="20.100000000000001" hidden="1" customHeight="1" x14ac:dyDescent="0.2">
      <c r="A216" s="64"/>
      <c r="B216" s="64"/>
      <c r="C216" s="64"/>
      <c r="D216" s="64">
        <v>3811</v>
      </c>
      <c r="E216" s="63"/>
      <c r="F216" s="63"/>
      <c r="G216" s="76" t="s">
        <v>64</v>
      </c>
      <c r="H216" s="83">
        <f>H217</f>
        <v>0</v>
      </c>
      <c r="I216" s="83">
        <f t="shared" si="112"/>
        <v>0</v>
      </c>
      <c r="J216" s="83">
        <f t="shared" si="112"/>
        <v>0</v>
      </c>
      <c r="K216" s="69"/>
      <c r="L216" s="69"/>
      <c r="M216" s="69"/>
      <c r="N216" s="36"/>
      <c r="O216" s="37"/>
      <c r="P216" s="37"/>
      <c r="Q216" s="37"/>
    </row>
    <row r="217" spans="1:17" ht="25.5" hidden="1" customHeight="1" x14ac:dyDescent="0.2">
      <c r="A217" s="64"/>
      <c r="B217" s="64"/>
      <c r="C217" s="64"/>
      <c r="D217" s="64"/>
      <c r="E217" s="63">
        <v>38111</v>
      </c>
      <c r="F217" s="63"/>
      <c r="G217" s="74" t="s">
        <v>359</v>
      </c>
      <c r="H217" s="83">
        <f>H218</f>
        <v>0</v>
      </c>
      <c r="I217" s="83">
        <f t="shared" ref="I217:J217" si="113">I218</f>
        <v>0</v>
      </c>
      <c r="J217" s="83">
        <f t="shared" si="113"/>
        <v>0</v>
      </c>
      <c r="K217" s="35"/>
      <c r="L217" s="35"/>
      <c r="M217" s="35"/>
      <c r="N217" s="36"/>
      <c r="O217" s="37"/>
      <c r="P217" s="37"/>
      <c r="Q217" s="37"/>
    </row>
    <row r="218" spans="1:17" ht="25.5" hidden="1" customHeight="1" x14ac:dyDescent="0.2">
      <c r="A218" s="64"/>
      <c r="B218" s="64"/>
      <c r="C218" s="64"/>
      <c r="D218" s="64"/>
      <c r="E218" s="63"/>
      <c r="F218" s="63">
        <v>381110</v>
      </c>
      <c r="G218" s="74" t="s">
        <v>359</v>
      </c>
      <c r="H218" s="83">
        <v>0</v>
      </c>
      <c r="I218" s="83">
        <v>0</v>
      </c>
      <c r="J218" s="83">
        <v>0</v>
      </c>
      <c r="K218" s="85"/>
      <c r="L218" s="85"/>
      <c r="M218" s="85"/>
      <c r="N218" s="36"/>
      <c r="O218" s="37"/>
      <c r="P218" s="37"/>
      <c r="Q218" s="37"/>
    </row>
    <row r="219" spans="1:17" ht="30" hidden="1" customHeight="1" x14ac:dyDescent="0.2">
      <c r="A219" s="94"/>
      <c r="B219" s="94"/>
      <c r="C219" s="97"/>
      <c r="D219" s="97"/>
      <c r="E219" s="106"/>
      <c r="F219" s="106"/>
      <c r="G219" s="95" t="s">
        <v>16</v>
      </c>
      <c r="H219" s="83"/>
      <c r="I219" s="83"/>
      <c r="J219" s="83"/>
      <c r="K219" s="35"/>
      <c r="L219" s="35"/>
      <c r="M219" s="35"/>
      <c r="N219" s="36"/>
      <c r="O219" s="37"/>
      <c r="P219" s="37"/>
      <c r="Q219" s="37"/>
    </row>
    <row r="220" spans="1:17" ht="30" customHeight="1" x14ac:dyDescent="0.2">
      <c r="A220" s="89">
        <v>4</v>
      </c>
      <c r="B220" s="64"/>
      <c r="C220" s="64"/>
      <c r="D220" s="64"/>
      <c r="E220" s="64"/>
      <c r="F220" s="64"/>
      <c r="G220" s="90" t="s">
        <v>8</v>
      </c>
      <c r="H220" s="102">
        <f>H221+H226</f>
        <v>1594000</v>
      </c>
      <c r="I220" s="102">
        <f t="shared" ref="I220:J220" si="114">I221+I226</f>
        <v>41720</v>
      </c>
      <c r="J220" s="102">
        <f t="shared" si="114"/>
        <v>41000</v>
      </c>
      <c r="K220" s="112"/>
      <c r="L220" s="112"/>
      <c r="M220" s="112"/>
      <c r="N220" s="36"/>
      <c r="O220" s="37"/>
      <c r="P220" s="37"/>
      <c r="Q220" s="37"/>
    </row>
    <row r="221" spans="1:17" ht="30" customHeight="1" x14ac:dyDescent="0.2">
      <c r="A221" s="64"/>
      <c r="B221" s="89">
        <v>41</v>
      </c>
      <c r="C221" s="89"/>
      <c r="D221" s="89"/>
      <c r="E221" s="89"/>
      <c r="F221" s="89"/>
      <c r="G221" s="90" t="s">
        <v>65</v>
      </c>
      <c r="H221" s="102">
        <f t="shared" ref="H221:J223" si="115">H222</f>
        <v>5000</v>
      </c>
      <c r="I221" s="102">
        <f t="shared" si="115"/>
        <v>1720</v>
      </c>
      <c r="J221" s="102">
        <f t="shared" si="115"/>
        <v>1740</v>
      </c>
      <c r="K221" s="88"/>
      <c r="L221" s="88"/>
      <c r="M221" s="88"/>
      <c r="N221" s="36"/>
      <c r="O221" s="37"/>
      <c r="P221" s="37"/>
      <c r="Q221" s="37"/>
    </row>
    <row r="222" spans="1:17" s="33" customFormat="1" ht="24.95" customHeight="1" x14ac:dyDescent="0.2">
      <c r="A222" s="89"/>
      <c r="B222" s="89"/>
      <c r="C222" s="89">
        <v>412</v>
      </c>
      <c r="D222" s="89"/>
      <c r="E222" s="89"/>
      <c r="F222" s="89"/>
      <c r="G222" s="107" t="s">
        <v>66</v>
      </c>
      <c r="H222" s="102">
        <f t="shared" si="115"/>
        <v>5000</v>
      </c>
      <c r="I222" s="102">
        <f t="shared" si="115"/>
        <v>1720</v>
      </c>
      <c r="J222" s="102">
        <f t="shared" si="115"/>
        <v>1740</v>
      </c>
      <c r="K222" s="78"/>
      <c r="L222" s="78"/>
      <c r="M222" s="78"/>
      <c r="N222" s="38"/>
      <c r="O222" s="37"/>
      <c r="P222" s="37"/>
      <c r="Q222" s="37"/>
    </row>
    <row r="223" spans="1:17" ht="24.95" hidden="1" customHeight="1" x14ac:dyDescent="0.2">
      <c r="A223" s="64"/>
      <c r="B223" s="64"/>
      <c r="C223" s="64"/>
      <c r="D223" s="64">
        <v>4123</v>
      </c>
      <c r="E223" s="64"/>
      <c r="F223" s="64"/>
      <c r="G223" s="75" t="s">
        <v>67</v>
      </c>
      <c r="H223" s="83">
        <f>H224</f>
        <v>5000</v>
      </c>
      <c r="I223" s="83">
        <f t="shared" si="115"/>
        <v>1720</v>
      </c>
      <c r="J223" s="83">
        <f t="shared" si="115"/>
        <v>1740</v>
      </c>
      <c r="K223" s="69"/>
      <c r="L223" s="69"/>
      <c r="M223" s="69"/>
      <c r="N223" s="36"/>
      <c r="O223" s="37"/>
      <c r="P223" s="37"/>
      <c r="Q223" s="37"/>
    </row>
    <row r="224" spans="1:17" ht="24.95" hidden="1" customHeight="1" x14ac:dyDescent="0.2">
      <c r="A224" s="64"/>
      <c r="B224" s="64"/>
      <c r="C224" s="64"/>
      <c r="D224" s="64"/>
      <c r="E224" s="63">
        <v>41231</v>
      </c>
      <c r="F224" s="64"/>
      <c r="G224" s="75" t="s">
        <v>67</v>
      </c>
      <c r="H224" s="83">
        <f>H225</f>
        <v>5000</v>
      </c>
      <c r="I224" s="83">
        <f t="shared" ref="I224:J224" si="116">I225</f>
        <v>1720</v>
      </c>
      <c r="J224" s="83">
        <f t="shared" si="116"/>
        <v>1740</v>
      </c>
      <c r="K224" s="35"/>
      <c r="L224" s="35"/>
      <c r="M224" s="35"/>
      <c r="N224" s="36"/>
      <c r="O224" s="37"/>
      <c r="P224" s="37"/>
      <c r="Q224" s="37"/>
    </row>
    <row r="225" spans="1:17" ht="24.95" hidden="1" customHeight="1" x14ac:dyDescent="0.2">
      <c r="A225" s="64"/>
      <c r="B225" s="64"/>
      <c r="C225" s="64"/>
      <c r="D225" s="64"/>
      <c r="E225" s="63"/>
      <c r="F225" s="64">
        <v>412310</v>
      </c>
      <c r="G225" s="75" t="s">
        <v>67</v>
      </c>
      <c r="H225" s="83">
        <v>5000</v>
      </c>
      <c r="I225" s="83">
        <v>1720</v>
      </c>
      <c r="J225" s="83">
        <v>1740</v>
      </c>
      <c r="K225" s="85"/>
      <c r="L225" s="85"/>
      <c r="M225" s="85"/>
      <c r="N225" s="36"/>
      <c r="O225" s="37"/>
      <c r="P225" s="37"/>
      <c r="Q225" s="37"/>
    </row>
    <row r="226" spans="1:17" ht="30" customHeight="1" x14ac:dyDescent="0.2">
      <c r="A226" s="89"/>
      <c r="B226" s="89">
        <v>42</v>
      </c>
      <c r="C226" s="89"/>
      <c r="D226" s="89"/>
      <c r="E226" s="89"/>
      <c r="F226" s="89"/>
      <c r="G226" s="90" t="s">
        <v>68</v>
      </c>
      <c r="H226" s="102">
        <f>H227+H246+H250</f>
        <v>1589000</v>
      </c>
      <c r="I226" s="102">
        <f>I227+I246+I250</f>
        <v>40000</v>
      </c>
      <c r="J226" s="102">
        <f>J227+J246+J250</f>
        <v>39260</v>
      </c>
      <c r="K226" s="88"/>
      <c r="L226" s="88"/>
      <c r="M226" s="88"/>
      <c r="N226" s="36"/>
      <c r="O226" s="37"/>
      <c r="P226" s="37"/>
      <c r="Q226" s="37"/>
    </row>
    <row r="227" spans="1:17" s="33" customFormat="1" ht="24.95" customHeight="1" x14ac:dyDescent="0.2">
      <c r="A227" s="89"/>
      <c r="B227" s="89"/>
      <c r="C227" s="89">
        <v>422</v>
      </c>
      <c r="D227" s="89"/>
      <c r="E227" s="89"/>
      <c r="F227" s="89"/>
      <c r="G227" s="105" t="s">
        <v>69</v>
      </c>
      <c r="H227" s="102">
        <f>H228+H238+H243+H235</f>
        <v>1579000</v>
      </c>
      <c r="I227" s="102">
        <f>I228+I238+I243+I235</f>
        <v>40000</v>
      </c>
      <c r="J227" s="102">
        <f>J228+J238+J243+J235</f>
        <v>39260</v>
      </c>
      <c r="K227" s="78"/>
      <c r="L227" s="78"/>
      <c r="M227" s="78"/>
      <c r="N227" s="38"/>
      <c r="O227" s="37"/>
      <c r="P227" s="37"/>
      <c r="Q227" s="37"/>
    </row>
    <row r="228" spans="1:17" s="44" customFormat="1" ht="24.95" hidden="1" customHeight="1" x14ac:dyDescent="0.2">
      <c r="A228" s="64"/>
      <c r="B228" s="64"/>
      <c r="C228" s="64"/>
      <c r="D228" s="64">
        <v>4221</v>
      </c>
      <c r="E228" s="64"/>
      <c r="F228" s="64"/>
      <c r="G228" s="76" t="s">
        <v>70</v>
      </c>
      <c r="H228" s="83">
        <f>H229+H231+H233</f>
        <v>44000</v>
      </c>
      <c r="I228" s="83">
        <f t="shared" ref="I228:J228" si="117">I229+I231</f>
        <v>5000</v>
      </c>
      <c r="J228" s="83">
        <f t="shared" si="117"/>
        <v>5000</v>
      </c>
      <c r="K228" s="69"/>
      <c r="L228" s="69"/>
      <c r="M228" s="69"/>
      <c r="N228" s="43"/>
      <c r="O228" s="37"/>
      <c r="P228" s="37"/>
      <c r="Q228" s="37"/>
    </row>
    <row r="229" spans="1:17" s="44" customFormat="1" ht="24.95" hidden="1" customHeight="1" x14ac:dyDescent="0.2">
      <c r="A229" s="64"/>
      <c r="B229" s="64"/>
      <c r="C229" s="64"/>
      <c r="D229" s="64"/>
      <c r="E229" s="63">
        <v>42211</v>
      </c>
      <c r="F229" s="64"/>
      <c r="G229" s="76" t="s">
        <v>332</v>
      </c>
      <c r="H229" s="83">
        <f>H230</f>
        <v>24000</v>
      </c>
      <c r="I229" s="83">
        <f t="shared" ref="I229:J229" si="118">I230</f>
        <v>5000</v>
      </c>
      <c r="J229" s="83">
        <f t="shared" si="118"/>
        <v>5000</v>
      </c>
      <c r="K229" s="35"/>
      <c r="L229" s="35"/>
      <c r="M229" s="35"/>
      <c r="N229" s="43"/>
      <c r="O229" s="37"/>
      <c r="P229" s="37"/>
      <c r="Q229" s="37"/>
    </row>
    <row r="230" spans="1:17" s="44" customFormat="1" ht="24.95" hidden="1" customHeight="1" x14ac:dyDescent="0.2">
      <c r="A230" s="64"/>
      <c r="B230" s="64"/>
      <c r="C230" s="64"/>
      <c r="D230" s="64"/>
      <c r="E230" s="63"/>
      <c r="F230" s="64">
        <v>422110</v>
      </c>
      <c r="G230" s="76" t="s">
        <v>332</v>
      </c>
      <c r="H230" s="83">
        <v>24000</v>
      </c>
      <c r="I230" s="83">
        <v>5000</v>
      </c>
      <c r="J230" s="83">
        <v>5000</v>
      </c>
      <c r="K230" s="85"/>
      <c r="L230" s="85"/>
      <c r="M230" s="85"/>
      <c r="N230" s="43"/>
      <c r="O230" s="37"/>
      <c r="P230" s="37"/>
      <c r="Q230" s="37"/>
    </row>
    <row r="231" spans="1:17" s="44" customFormat="1" ht="24.95" hidden="1" customHeight="1" x14ac:dyDescent="0.2">
      <c r="A231" s="64"/>
      <c r="B231" s="64"/>
      <c r="C231" s="64"/>
      <c r="D231" s="64"/>
      <c r="E231" s="63">
        <v>42212</v>
      </c>
      <c r="F231" s="64"/>
      <c r="G231" s="76" t="s">
        <v>335</v>
      </c>
      <c r="H231" s="83">
        <f>H232</f>
        <v>20000</v>
      </c>
      <c r="I231" s="83">
        <f t="shared" ref="I231:J231" si="119">I232</f>
        <v>0</v>
      </c>
      <c r="J231" s="83">
        <f t="shared" si="119"/>
        <v>0</v>
      </c>
      <c r="K231" s="35"/>
      <c r="L231" s="35"/>
      <c r="M231" s="35"/>
      <c r="N231" s="43"/>
      <c r="O231" s="37"/>
      <c r="P231" s="37"/>
      <c r="Q231" s="37"/>
    </row>
    <row r="232" spans="1:17" s="44" customFormat="1" ht="24.95" hidden="1" customHeight="1" x14ac:dyDescent="0.2">
      <c r="A232" s="64"/>
      <c r="B232" s="64"/>
      <c r="C232" s="64"/>
      <c r="D232" s="64"/>
      <c r="E232" s="63"/>
      <c r="F232" s="64">
        <v>422120</v>
      </c>
      <c r="G232" s="76" t="s">
        <v>335</v>
      </c>
      <c r="H232" s="83">
        <v>20000</v>
      </c>
      <c r="I232" s="83">
        <v>0</v>
      </c>
      <c r="J232" s="83">
        <v>0</v>
      </c>
      <c r="K232" s="85"/>
      <c r="L232" s="85"/>
      <c r="M232" s="85"/>
      <c r="N232" s="43"/>
      <c r="O232" s="37"/>
      <c r="P232" s="37"/>
      <c r="Q232" s="37"/>
    </row>
    <row r="233" spans="1:17" s="44" customFormat="1" ht="24.95" hidden="1" customHeight="1" x14ac:dyDescent="0.2">
      <c r="A233" s="64"/>
      <c r="B233" s="64"/>
      <c r="C233" s="64"/>
      <c r="D233" s="64"/>
      <c r="E233" s="63">
        <v>42219</v>
      </c>
      <c r="F233" s="64"/>
      <c r="G233" s="76" t="s">
        <v>484</v>
      </c>
      <c r="H233" s="83">
        <f>H234</f>
        <v>0</v>
      </c>
      <c r="I233" s="83">
        <f t="shared" ref="I233:J233" si="120">I234</f>
        <v>0</v>
      </c>
      <c r="J233" s="83">
        <f t="shared" si="120"/>
        <v>0</v>
      </c>
      <c r="K233" s="35"/>
      <c r="L233" s="35"/>
      <c r="M233" s="35"/>
      <c r="N233" s="43"/>
      <c r="O233" s="37"/>
      <c r="P233" s="37"/>
      <c r="Q233" s="37"/>
    </row>
    <row r="234" spans="1:17" s="44" customFormat="1" ht="24.95" hidden="1" customHeight="1" x14ac:dyDescent="0.2">
      <c r="A234" s="64"/>
      <c r="B234" s="64"/>
      <c r="C234" s="64"/>
      <c r="D234" s="64"/>
      <c r="E234" s="63"/>
      <c r="F234" s="64">
        <v>422190</v>
      </c>
      <c r="G234" s="76" t="s">
        <v>509</v>
      </c>
      <c r="H234" s="83">
        <v>0</v>
      </c>
      <c r="I234" s="83">
        <v>0</v>
      </c>
      <c r="J234" s="83">
        <v>0</v>
      </c>
      <c r="K234" s="85"/>
      <c r="L234" s="85"/>
      <c r="M234" s="85"/>
      <c r="N234" s="43"/>
      <c r="O234" s="37"/>
      <c r="P234" s="37"/>
      <c r="Q234" s="37"/>
    </row>
    <row r="235" spans="1:17" s="44" customFormat="1" ht="24.95" hidden="1" customHeight="1" x14ac:dyDescent="0.2">
      <c r="A235" s="64"/>
      <c r="B235" s="64"/>
      <c r="C235" s="64"/>
      <c r="D235" s="64">
        <v>4223</v>
      </c>
      <c r="E235" s="63"/>
      <c r="F235" s="64"/>
      <c r="G235" s="76" t="s">
        <v>427</v>
      </c>
      <c r="H235" s="83">
        <f>H236</f>
        <v>20000</v>
      </c>
      <c r="I235" s="83">
        <f t="shared" ref="I235:J235" si="121">I236</f>
        <v>0</v>
      </c>
      <c r="J235" s="83">
        <f t="shared" si="121"/>
        <v>0</v>
      </c>
      <c r="K235" s="69"/>
      <c r="L235" s="69"/>
      <c r="M235" s="69"/>
      <c r="N235" s="43"/>
      <c r="O235" s="37"/>
      <c r="P235" s="37"/>
      <c r="Q235" s="37"/>
    </row>
    <row r="236" spans="1:17" s="44" customFormat="1" ht="24.95" hidden="1" customHeight="1" x14ac:dyDescent="0.2">
      <c r="A236" s="64"/>
      <c r="B236" s="64"/>
      <c r="C236" s="64"/>
      <c r="D236" s="64"/>
      <c r="E236" s="63">
        <v>42231</v>
      </c>
      <c r="F236" s="64"/>
      <c r="G236" s="76" t="s">
        <v>428</v>
      </c>
      <c r="H236" s="83">
        <f>H237</f>
        <v>20000</v>
      </c>
      <c r="I236" s="83">
        <f t="shared" ref="I236:J236" si="122">I237</f>
        <v>0</v>
      </c>
      <c r="J236" s="83">
        <f t="shared" si="122"/>
        <v>0</v>
      </c>
      <c r="K236" s="35"/>
      <c r="L236" s="35"/>
      <c r="M236" s="35"/>
      <c r="N236" s="43"/>
      <c r="O236" s="37"/>
      <c r="P236" s="37"/>
      <c r="Q236" s="37"/>
    </row>
    <row r="237" spans="1:17" s="44" customFormat="1" ht="24.95" hidden="1" customHeight="1" x14ac:dyDescent="0.2">
      <c r="A237" s="64"/>
      <c r="B237" s="64"/>
      <c r="C237" s="64"/>
      <c r="D237" s="64"/>
      <c r="E237" s="63"/>
      <c r="F237" s="64">
        <v>422310</v>
      </c>
      <c r="G237" s="76" t="s">
        <v>428</v>
      </c>
      <c r="H237" s="83">
        <v>20000</v>
      </c>
      <c r="I237" s="83">
        <v>0</v>
      </c>
      <c r="J237" s="83">
        <v>0</v>
      </c>
      <c r="K237" s="85"/>
      <c r="L237" s="85"/>
      <c r="M237" s="85"/>
      <c r="N237" s="43"/>
      <c r="O237" s="37"/>
      <c r="P237" s="37"/>
      <c r="Q237" s="37"/>
    </row>
    <row r="238" spans="1:17" ht="24.95" hidden="1" customHeight="1" x14ac:dyDescent="0.2">
      <c r="A238" s="64"/>
      <c r="B238" s="64"/>
      <c r="C238" s="64"/>
      <c r="D238" s="64">
        <v>4224</v>
      </c>
      <c r="E238" s="64"/>
      <c r="F238" s="64"/>
      <c r="G238" s="76" t="s">
        <v>71</v>
      </c>
      <c r="H238" s="83">
        <f>H239+H242</f>
        <v>1515000</v>
      </c>
      <c r="I238" s="83">
        <f t="shared" ref="I238:J238" si="123">I239+I242</f>
        <v>35000</v>
      </c>
      <c r="J238" s="83">
        <f t="shared" si="123"/>
        <v>34260</v>
      </c>
      <c r="K238" s="69"/>
      <c r="L238" s="69"/>
      <c r="M238" s="69"/>
      <c r="N238" s="36"/>
      <c r="O238" s="37"/>
      <c r="P238" s="37"/>
      <c r="Q238" s="37"/>
    </row>
    <row r="239" spans="1:17" ht="24.95" hidden="1" customHeight="1" x14ac:dyDescent="0.2">
      <c r="A239" s="64"/>
      <c r="B239" s="64"/>
      <c r="C239" s="64"/>
      <c r="D239" s="64"/>
      <c r="E239" s="63">
        <v>42241</v>
      </c>
      <c r="F239" s="64"/>
      <c r="G239" s="76" t="s">
        <v>338</v>
      </c>
      <c r="H239" s="83">
        <f>H240</f>
        <v>70000</v>
      </c>
      <c r="I239" s="83">
        <f t="shared" ref="I239:J239" si="124">I240</f>
        <v>15000</v>
      </c>
      <c r="J239" s="83">
        <f t="shared" si="124"/>
        <v>14260</v>
      </c>
      <c r="K239" s="35"/>
      <c r="L239" s="35"/>
      <c r="M239" s="35"/>
      <c r="N239" s="40"/>
      <c r="O239" s="37"/>
      <c r="P239" s="37"/>
      <c r="Q239" s="37"/>
    </row>
    <row r="240" spans="1:17" ht="24.95" hidden="1" customHeight="1" x14ac:dyDescent="0.2">
      <c r="A240" s="64"/>
      <c r="B240" s="64"/>
      <c r="C240" s="64"/>
      <c r="D240" s="64"/>
      <c r="E240" s="63"/>
      <c r="F240" s="64">
        <v>422410</v>
      </c>
      <c r="G240" s="76" t="s">
        <v>338</v>
      </c>
      <c r="H240" s="83">
        <v>70000</v>
      </c>
      <c r="I240" s="83">
        <v>15000</v>
      </c>
      <c r="J240" s="83">
        <v>14260</v>
      </c>
      <c r="K240" s="85"/>
      <c r="L240" s="85"/>
      <c r="M240" s="85"/>
      <c r="N240" s="40"/>
      <c r="O240" s="37"/>
      <c r="P240" s="37"/>
      <c r="Q240" s="37"/>
    </row>
    <row r="241" spans="1:18" ht="24.95" hidden="1" customHeight="1" x14ac:dyDescent="0.2">
      <c r="A241" s="64"/>
      <c r="B241" s="64"/>
      <c r="C241" s="64"/>
      <c r="D241" s="64"/>
      <c r="E241" s="63">
        <v>42242</v>
      </c>
      <c r="F241" s="64"/>
      <c r="G241" s="76" t="s">
        <v>341</v>
      </c>
      <c r="H241" s="83">
        <f>H242</f>
        <v>1445000</v>
      </c>
      <c r="I241" s="83">
        <f t="shared" ref="I241:J241" si="125">I242</f>
        <v>20000</v>
      </c>
      <c r="J241" s="83">
        <f t="shared" si="125"/>
        <v>20000</v>
      </c>
      <c r="K241" s="35"/>
      <c r="L241" s="35"/>
      <c r="M241" s="35"/>
      <c r="N241" s="40"/>
      <c r="O241" s="37"/>
      <c r="P241" s="37"/>
      <c r="Q241" s="37"/>
    </row>
    <row r="242" spans="1:18" ht="24.95" hidden="1" customHeight="1" x14ac:dyDescent="0.2">
      <c r="A242" s="64"/>
      <c r="B242" s="64"/>
      <c r="C242" s="64"/>
      <c r="D242" s="64"/>
      <c r="E242" s="63"/>
      <c r="F242" s="64">
        <v>422420</v>
      </c>
      <c r="G242" s="76" t="s">
        <v>341</v>
      </c>
      <c r="H242" s="83">
        <v>1445000</v>
      </c>
      <c r="I242" s="83">
        <v>20000</v>
      </c>
      <c r="J242" s="83">
        <v>20000</v>
      </c>
      <c r="K242" s="85"/>
      <c r="L242" s="85"/>
      <c r="M242" s="85"/>
      <c r="N242" s="40"/>
      <c r="O242" s="37"/>
      <c r="P242" s="37"/>
      <c r="Q242" s="37"/>
    </row>
    <row r="243" spans="1:18" ht="20.100000000000001" hidden="1" customHeight="1" x14ac:dyDescent="0.2">
      <c r="A243" s="64"/>
      <c r="B243" s="64"/>
      <c r="C243" s="64"/>
      <c r="D243" s="63">
        <v>4225</v>
      </c>
      <c r="E243" s="63"/>
      <c r="F243" s="63"/>
      <c r="G243" s="106" t="s">
        <v>393</v>
      </c>
      <c r="H243" s="83">
        <f>H244</f>
        <v>0</v>
      </c>
      <c r="I243" s="83">
        <f t="shared" ref="I243:J243" si="126">I244</f>
        <v>0</v>
      </c>
      <c r="J243" s="83">
        <f t="shared" si="126"/>
        <v>0</v>
      </c>
      <c r="K243" s="69"/>
      <c r="L243" s="69"/>
      <c r="M243" s="69"/>
      <c r="N243" s="40"/>
      <c r="O243" s="37"/>
      <c r="P243" s="37"/>
      <c r="Q243" s="37"/>
    </row>
    <row r="244" spans="1:18" ht="20.100000000000001" hidden="1" customHeight="1" x14ac:dyDescent="0.2">
      <c r="A244" s="64"/>
      <c r="B244" s="64"/>
      <c r="C244" s="64"/>
      <c r="D244" s="63"/>
      <c r="E244" s="63">
        <v>42259</v>
      </c>
      <c r="F244" s="63"/>
      <c r="G244" s="106" t="s">
        <v>394</v>
      </c>
      <c r="H244" s="83">
        <f>H245</f>
        <v>0</v>
      </c>
      <c r="I244" s="83">
        <f t="shared" ref="I244:J244" si="127">I245</f>
        <v>0</v>
      </c>
      <c r="J244" s="83">
        <f t="shared" si="127"/>
        <v>0</v>
      </c>
      <c r="K244" s="35"/>
      <c r="L244" s="35"/>
      <c r="M244" s="35"/>
      <c r="N244" s="40"/>
      <c r="O244" s="37"/>
      <c r="P244" s="37"/>
      <c r="Q244" s="37"/>
    </row>
    <row r="245" spans="1:18" ht="20.100000000000001" hidden="1" customHeight="1" x14ac:dyDescent="0.2">
      <c r="A245" s="64"/>
      <c r="B245" s="64"/>
      <c r="C245" s="64"/>
      <c r="D245" s="63"/>
      <c r="E245" s="63"/>
      <c r="F245" s="64">
        <v>422590</v>
      </c>
      <c r="G245" s="322" t="s">
        <v>394</v>
      </c>
      <c r="H245" s="83">
        <v>0</v>
      </c>
      <c r="I245" s="83">
        <v>0</v>
      </c>
      <c r="J245" s="83">
        <v>0</v>
      </c>
      <c r="K245" s="85"/>
      <c r="L245" s="85"/>
      <c r="M245" s="85"/>
      <c r="N245" s="40"/>
      <c r="O245" s="37"/>
      <c r="P245" s="37"/>
      <c r="Q245" s="37"/>
    </row>
    <row r="246" spans="1:18" ht="20.100000000000001" hidden="1" customHeight="1" x14ac:dyDescent="0.2">
      <c r="A246" s="64"/>
      <c r="B246" s="64"/>
      <c r="C246" s="89">
        <v>423</v>
      </c>
      <c r="D246" s="89"/>
      <c r="E246" s="89"/>
      <c r="F246" s="89"/>
      <c r="G246" s="108" t="s">
        <v>72</v>
      </c>
      <c r="H246" s="102">
        <f>H247</f>
        <v>0</v>
      </c>
      <c r="I246" s="102">
        <f t="shared" ref="I246:J247" si="128">I247</f>
        <v>0</v>
      </c>
      <c r="J246" s="102">
        <f t="shared" si="128"/>
        <v>0</v>
      </c>
      <c r="K246" s="78"/>
      <c r="L246" s="78"/>
      <c r="M246" s="78"/>
      <c r="N246" s="40"/>
      <c r="O246" s="37"/>
      <c r="P246" s="37"/>
      <c r="Q246" s="37"/>
    </row>
    <row r="247" spans="1:18" ht="20.100000000000001" hidden="1" customHeight="1" x14ac:dyDescent="0.2">
      <c r="A247" s="64"/>
      <c r="B247" s="64"/>
      <c r="C247" s="64"/>
      <c r="D247" s="64">
        <v>4231</v>
      </c>
      <c r="E247" s="64"/>
      <c r="F247" s="64"/>
      <c r="G247" s="76" t="s">
        <v>73</v>
      </c>
      <c r="H247" s="83">
        <f>H248</f>
        <v>0</v>
      </c>
      <c r="I247" s="83">
        <f t="shared" si="128"/>
        <v>0</v>
      </c>
      <c r="J247" s="83">
        <f t="shared" si="128"/>
        <v>0</v>
      </c>
      <c r="K247" s="69"/>
      <c r="L247" s="69"/>
      <c r="M247" s="69"/>
      <c r="N247" s="40"/>
      <c r="O247" s="37"/>
      <c r="P247" s="37"/>
      <c r="Q247" s="37"/>
    </row>
    <row r="248" spans="1:18" ht="20.100000000000001" hidden="1" customHeight="1" x14ac:dyDescent="0.2">
      <c r="A248" s="64"/>
      <c r="B248" s="64"/>
      <c r="C248" s="64"/>
      <c r="D248" s="63"/>
      <c r="E248" s="63">
        <v>42311</v>
      </c>
      <c r="F248" s="64"/>
      <c r="G248" s="76" t="s">
        <v>73</v>
      </c>
      <c r="H248" s="83">
        <f>H249</f>
        <v>0</v>
      </c>
      <c r="I248" s="83">
        <f t="shared" ref="I248:J248" si="129">I249</f>
        <v>0</v>
      </c>
      <c r="J248" s="83">
        <f t="shared" si="129"/>
        <v>0</v>
      </c>
      <c r="K248" s="35"/>
      <c r="L248" s="35"/>
      <c r="M248" s="35"/>
      <c r="N248" s="40"/>
      <c r="O248" s="37"/>
      <c r="P248" s="37"/>
      <c r="Q248" s="37"/>
    </row>
    <row r="249" spans="1:18" ht="20.100000000000001" hidden="1" customHeight="1" x14ac:dyDescent="0.2">
      <c r="A249" s="64"/>
      <c r="B249" s="64"/>
      <c r="C249" s="64"/>
      <c r="D249" s="63"/>
      <c r="E249" s="63"/>
      <c r="F249" s="64">
        <v>423110</v>
      </c>
      <c r="G249" s="76" t="s">
        <v>73</v>
      </c>
      <c r="H249" s="83">
        <v>0</v>
      </c>
      <c r="I249" s="83">
        <v>0</v>
      </c>
      <c r="J249" s="83">
        <v>0</v>
      </c>
      <c r="K249" s="85"/>
      <c r="L249" s="85"/>
      <c r="M249" s="85"/>
      <c r="N249" s="40"/>
      <c r="O249" s="37"/>
      <c r="P249" s="37"/>
      <c r="Q249" s="37"/>
    </row>
    <row r="250" spans="1:18" s="33" customFormat="1" ht="24.95" customHeight="1" x14ac:dyDescent="0.2">
      <c r="A250" s="89"/>
      <c r="B250" s="89"/>
      <c r="C250" s="89">
        <v>426</v>
      </c>
      <c r="D250" s="89"/>
      <c r="E250" s="89"/>
      <c r="F250" s="89"/>
      <c r="G250" s="109" t="s">
        <v>74</v>
      </c>
      <c r="H250" s="102">
        <f t="shared" ref="H250:J251" si="130">H251</f>
        <v>10000</v>
      </c>
      <c r="I250" s="102">
        <f t="shared" si="130"/>
        <v>0</v>
      </c>
      <c r="J250" s="102">
        <f t="shared" si="130"/>
        <v>0</v>
      </c>
      <c r="K250" s="78"/>
      <c r="L250" s="78"/>
      <c r="M250" s="78"/>
      <c r="N250" s="38"/>
      <c r="O250" s="37"/>
      <c r="P250" s="37"/>
      <c r="Q250" s="37"/>
    </row>
    <row r="251" spans="1:18" ht="24.95" hidden="1" customHeight="1" x14ac:dyDescent="0.2">
      <c r="A251" s="323"/>
      <c r="B251" s="64"/>
      <c r="C251" s="64"/>
      <c r="D251" s="64">
        <v>4262</v>
      </c>
      <c r="E251" s="64"/>
      <c r="F251" s="64"/>
      <c r="G251" s="77" t="s">
        <v>75</v>
      </c>
      <c r="H251" s="83">
        <f>H252</f>
        <v>10000</v>
      </c>
      <c r="I251" s="83">
        <f t="shared" si="130"/>
        <v>0</v>
      </c>
      <c r="J251" s="83">
        <f t="shared" si="130"/>
        <v>0</v>
      </c>
      <c r="K251" s="69"/>
      <c r="L251" s="69"/>
      <c r="M251" s="69"/>
      <c r="N251" s="36"/>
      <c r="O251" s="37"/>
      <c r="P251" s="37"/>
      <c r="Q251" s="37"/>
    </row>
    <row r="252" spans="1:18" ht="24.95" hidden="1" customHeight="1" x14ac:dyDescent="0.2">
      <c r="A252" s="323"/>
      <c r="B252" s="64"/>
      <c r="C252" s="64"/>
      <c r="D252" s="64"/>
      <c r="E252" s="63">
        <v>42621</v>
      </c>
      <c r="F252" s="64"/>
      <c r="G252" s="77" t="s">
        <v>75</v>
      </c>
      <c r="H252" s="83">
        <f>H253</f>
        <v>10000</v>
      </c>
      <c r="I252" s="83">
        <f t="shared" ref="I252:J252" si="131">I253</f>
        <v>0</v>
      </c>
      <c r="J252" s="83">
        <f t="shared" si="131"/>
        <v>0</v>
      </c>
      <c r="K252" s="35"/>
      <c r="L252" s="35"/>
      <c r="M252" s="35"/>
      <c r="N252" s="36"/>
      <c r="O252" s="37"/>
      <c r="P252" s="37"/>
      <c r="Q252" s="37"/>
    </row>
    <row r="253" spans="1:18" ht="24.95" hidden="1" customHeight="1" x14ac:dyDescent="0.2">
      <c r="A253" s="323"/>
      <c r="B253" s="64"/>
      <c r="C253" s="64"/>
      <c r="D253" s="64"/>
      <c r="E253" s="63"/>
      <c r="F253" s="64">
        <v>426210</v>
      </c>
      <c r="G253" s="77" t="s">
        <v>75</v>
      </c>
      <c r="H253" s="83">
        <v>10000</v>
      </c>
      <c r="I253" s="83">
        <v>0</v>
      </c>
      <c r="J253" s="83">
        <v>0</v>
      </c>
      <c r="K253" s="85"/>
      <c r="L253" s="85"/>
      <c r="M253" s="85"/>
      <c r="N253" s="36"/>
      <c r="O253" s="37"/>
      <c r="P253" s="37"/>
      <c r="Q253" s="37"/>
    </row>
    <row r="254" spans="1:18" ht="30" customHeight="1" x14ac:dyDescent="0.2">
      <c r="A254" s="324"/>
      <c r="B254" s="110"/>
      <c r="C254" s="110"/>
      <c r="D254" s="110"/>
      <c r="E254" s="110"/>
      <c r="F254" s="110"/>
      <c r="G254" s="111" t="s">
        <v>76</v>
      </c>
      <c r="H254" s="93">
        <f>H220+H4</f>
        <v>18711235</v>
      </c>
      <c r="I254" s="93">
        <f>I220+I4</f>
        <v>14169050</v>
      </c>
      <c r="J254" s="93">
        <f>J220+J4</f>
        <v>14578220</v>
      </c>
      <c r="K254" s="70"/>
      <c r="L254" s="70"/>
      <c r="M254" s="70"/>
    </row>
    <row r="255" spans="1:18" ht="20.100000000000001" customHeight="1" x14ac:dyDescent="0.2">
      <c r="A255" s="325"/>
      <c r="B255" s="325"/>
      <c r="C255" s="325"/>
      <c r="D255" s="325"/>
      <c r="E255" s="325"/>
      <c r="F255" s="325"/>
      <c r="G255" s="325"/>
      <c r="H255" s="45"/>
      <c r="I255" s="45"/>
      <c r="J255" s="45"/>
      <c r="O255" s="37"/>
      <c r="P255" s="37"/>
      <c r="Q255" s="37"/>
      <c r="R255" s="37"/>
    </row>
    <row r="256" spans="1:18" ht="20.100000000000001" customHeight="1" x14ac:dyDescent="0.2">
      <c r="A256" s="325"/>
      <c r="B256" s="325"/>
      <c r="C256" s="325"/>
      <c r="D256" s="325"/>
      <c r="E256" s="325"/>
      <c r="F256" s="325"/>
      <c r="G256" s="325"/>
      <c r="H256" s="326"/>
      <c r="I256" s="326"/>
      <c r="J256" s="326"/>
      <c r="K256" s="81"/>
      <c r="L256" s="81"/>
      <c r="M256" s="81"/>
    </row>
    <row r="257" spans="1:13" ht="20.100000000000001" customHeight="1" x14ac:dyDescent="0.2">
      <c r="A257" s="325"/>
      <c r="B257" s="325"/>
      <c r="C257" s="325"/>
      <c r="D257" s="325"/>
      <c r="E257" s="325"/>
      <c r="F257" s="325"/>
      <c r="G257" s="325"/>
      <c r="H257" s="326"/>
      <c r="I257" s="326"/>
      <c r="J257" s="326"/>
      <c r="K257" s="79"/>
      <c r="L257" s="79"/>
      <c r="M257" s="79"/>
    </row>
    <row r="258" spans="1:13" ht="20.100000000000001" customHeight="1" x14ac:dyDescent="0.2">
      <c r="G258" s="327"/>
      <c r="H258" s="328"/>
      <c r="I258" s="328"/>
      <c r="J258" s="328"/>
      <c r="K258" s="70"/>
      <c r="L258" s="70"/>
      <c r="M258" s="70"/>
    </row>
    <row r="259" spans="1:13" ht="20.100000000000001" customHeight="1" x14ac:dyDescent="0.2">
      <c r="G259" s="327"/>
      <c r="H259" s="328"/>
    </row>
    <row r="260" spans="1:13" ht="16.5" customHeight="1" x14ac:dyDescent="0.2">
      <c r="G260" s="327"/>
      <c r="H260" s="328"/>
      <c r="I260" s="328"/>
      <c r="J260" s="328"/>
      <c r="K260" s="84"/>
      <c r="L260" s="84"/>
      <c r="M260" s="84"/>
    </row>
    <row r="261" spans="1:13" x14ac:dyDescent="0.2">
      <c r="H261" s="328"/>
      <c r="I261" s="328"/>
      <c r="J261" s="328"/>
    </row>
    <row r="263" spans="1:13" x14ac:dyDescent="0.2">
      <c r="H263" s="328"/>
    </row>
    <row r="264" spans="1:13" x14ac:dyDescent="0.2">
      <c r="H264" s="328"/>
    </row>
    <row r="266" spans="1:13" x14ac:dyDescent="0.2">
      <c r="H266" s="328"/>
    </row>
  </sheetData>
  <mergeCells count="1">
    <mergeCell ref="A1:J1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  <rowBreaks count="1" manualBreakCount="1">
    <brk id="89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94"/>
  <sheetViews>
    <sheetView view="pageBreakPreview" zoomScaleNormal="100" zoomScaleSheetLayoutView="100" workbookViewId="0">
      <selection sqref="A1:K1"/>
    </sheetView>
  </sheetViews>
  <sheetFormatPr defaultColWidth="9.140625" defaultRowHeight="15" x14ac:dyDescent="0.25"/>
  <cols>
    <col min="1" max="1" width="5.5703125" style="47" customWidth="1"/>
    <col min="2" max="2" width="5.42578125" style="47" customWidth="1"/>
    <col min="3" max="3" width="6.42578125" style="47" customWidth="1"/>
    <col min="4" max="5" width="15.42578125" style="47" hidden="1" customWidth="1"/>
    <col min="6" max="6" width="1.85546875" style="47" hidden="1" customWidth="1"/>
    <col min="7" max="7" width="5.42578125" style="410" customWidth="1"/>
    <col min="8" max="8" width="40" style="47" customWidth="1"/>
    <col min="9" max="9" width="15.140625" style="416" customWidth="1"/>
    <col min="10" max="10" width="17" style="47" customWidth="1"/>
    <col min="11" max="11" width="16.85546875" style="47" customWidth="1"/>
    <col min="12" max="12" width="15.28515625" style="16" customWidth="1"/>
    <col min="13" max="13" width="14.140625" style="1" customWidth="1"/>
    <col min="14" max="15" width="13.28515625" style="1" bestFit="1" customWidth="1"/>
    <col min="16" max="16" width="9.140625" style="15"/>
    <col min="17" max="17" width="12.7109375" style="15" bestFit="1" customWidth="1"/>
    <col min="18" max="16384" width="9.140625" style="15"/>
  </cols>
  <sheetData>
    <row r="1" spans="1:17" ht="30" customHeight="1" x14ac:dyDescent="0.25">
      <c r="A1" s="431" t="s">
        <v>77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</row>
    <row r="2" spans="1:17" s="4" customFormat="1" ht="95.25" customHeight="1" x14ac:dyDescent="0.25">
      <c r="A2" s="329" t="s">
        <v>78</v>
      </c>
      <c r="B2" s="329" t="s">
        <v>79</v>
      </c>
      <c r="C2" s="329" t="s">
        <v>14</v>
      </c>
      <c r="D2" s="329" t="s">
        <v>80</v>
      </c>
      <c r="E2" s="329" t="s">
        <v>81</v>
      </c>
      <c r="F2" s="329"/>
      <c r="G2" s="330" t="s">
        <v>82</v>
      </c>
      <c r="H2" s="331" t="s">
        <v>83</v>
      </c>
      <c r="I2" s="319" t="s">
        <v>501</v>
      </c>
      <c r="J2" s="319" t="s">
        <v>482</v>
      </c>
      <c r="K2" s="319" t="s">
        <v>502</v>
      </c>
      <c r="L2" s="2"/>
      <c r="M2" s="3"/>
      <c r="N2" s="3"/>
      <c r="O2" s="3"/>
    </row>
    <row r="3" spans="1:17" s="6" customFormat="1" ht="12.75" customHeight="1" x14ac:dyDescent="0.25">
      <c r="A3" s="332">
        <v>1</v>
      </c>
      <c r="B3" s="332">
        <v>2</v>
      </c>
      <c r="C3" s="332">
        <v>3</v>
      </c>
      <c r="D3" s="332">
        <v>4</v>
      </c>
      <c r="E3" s="332">
        <v>5</v>
      </c>
      <c r="F3" s="332">
        <v>6</v>
      </c>
      <c r="G3" s="332" t="s">
        <v>506</v>
      </c>
      <c r="H3" s="320">
        <v>5</v>
      </c>
      <c r="I3" s="333">
        <v>6</v>
      </c>
      <c r="J3" s="48">
        <v>7</v>
      </c>
      <c r="K3" s="48">
        <v>8</v>
      </c>
      <c r="L3" s="5"/>
      <c r="M3" s="5"/>
      <c r="N3" s="5"/>
      <c r="O3" s="5"/>
    </row>
    <row r="4" spans="1:17" ht="28.5" customHeight="1" x14ac:dyDescent="0.25">
      <c r="A4" s="247"/>
      <c r="B4" s="247"/>
      <c r="C4" s="247"/>
      <c r="D4" s="247"/>
      <c r="E4" s="247"/>
      <c r="F4" s="247"/>
      <c r="G4" s="334"/>
      <c r="H4" s="335" t="s">
        <v>84</v>
      </c>
      <c r="I4" s="245"/>
      <c r="J4" s="245"/>
      <c r="K4" s="245"/>
      <c r="L4" s="304"/>
    </row>
    <row r="5" spans="1:17" ht="30" customHeight="1" x14ac:dyDescent="0.25">
      <c r="A5" s="336"/>
      <c r="B5" s="336"/>
      <c r="C5" s="336"/>
      <c r="D5" s="336"/>
      <c r="E5" s="336"/>
      <c r="F5" s="336"/>
      <c r="G5" s="337"/>
      <c r="H5" s="338" t="s">
        <v>85</v>
      </c>
      <c r="I5" s="248"/>
      <c r="J5" s="248"/>
      <c r="K5" s="248"/>
      <c r="L5" s="305"/>
      <c r="M5" s="11"/>
    </row>
    <row r="6" spans="1:17" s="4" customFormat="1" ht="20.100000000000001" customHeight="1" x14ac:dyDescent="0.25">
      <c r="A6" s="258">
        <v>3</v>
      </c>
      <c r="B6" s="258"/>
      <c r="C6" s="258"/>
      <c r="D6" s="258"/>
      <c r="E6" s="258"/>
      <c r="F6" s="258"/>
      <c r="G6" s="312"/>
      <c r="H6" s="339" t="s">
        <v>86</v>
      </c>
      <c r="I6" s="340">
        <f>I7+I42+I187</f>
        <v>7150000</v>
      </c>
      <c r="J6" s="340">
        <f>J7+J42+J187</f>
        <v>7364500</v>
      </c>
      <c r="K6" s="340">
        <f>K7+K42+K187</f>
        <v>7585440</v>
      </c>
      <c r="L6" s="7"/>
      <c r="M6" s="7"/>
      <c r="N6" s="7"/>
      <c r="O6" s="8"/>
    </row>
    <row r="7" spans="1:17" s="4" customFormat="1" ht="20.100000000000001" customHeight="1" x14ac:dyDescent="0.25">
      <c r="A7" s="258"/>
      <c r="B7" s="258">
        <v>31</v>
      </c>
      <c r="C7" s="258"/>
      <c r="D7" s="258"/>
      <c r="E7" s="258"/>
      <c r="F7" s="258"/>
      <c r="G7" s="312"/>
      <c r="H7" s="339" t="s">
        <v>17</v>
      </c>
      <c r="I7" s="340">
        <f>I8+I19+I33</f>
        <v>6091800</v>
      </c>
      <c r="J7" s="49">
        <f>J8+J19+J33</f>
        <v>6282550</v>
      </c>
      <c r="K7" s="49">
        <f>K8+K19+K33</f>
        <v>6462800</v>
      </c>
      <c r="L7" s="2"/>
      <c r="M7" s="3"/>
      <c r="N7" s="8"/>
      <c r="O7" s="8"/>
    </row>
    <row r="8" spans="1:17" s="4" customFormat="1" ht="20.100000000000001" customHeight="1" x14ac:dyDescent="0.25">
      <c r="A8" s="258"/>
      <c r="B8" s="258"/>
      <c r="C8" s="258">
        <v>311</v>
      </c>
      <c r="D8" s="258"/>
      <c r="E8" s="258"/>
      <c r="F8" s="258"/>
      <c r="G8" s="314" t="s">
        <v>416</v>
      </c>
      <c r="H8" s="339" t="s">
        <v>18</v>
      </c>
      <c r="I8" s="340">
        <f>I9+I16+I14</f>
        <v>5110000</v>
      </c>
      <c r="J8" s="340">
        <f>J9+J16+J14</f>
        <v>5263300</v>
      </c>
      <c r="K8" s="340">
        <f>K9+K16+K14</f>
        <v>5421190</v>
      </c>
      <c r="L8" s="7"/>
      <c r="M8" s="8"/>
      <c r="N8" s="3"/>
      <c r="O8" s="3"/>
      <c r="Q8" s="9"/>
    </row>
    <row r="9" spans="1:17" ht="20.100000000000001" hidden="1" customHeight="1" x14ac:dyDescent="0.25">
      <c r="A9" s="257"/>
      <c r="B9" s="257"/>
      <c r="C9" s="257"/>
      <c r="D9" s="257">
        <v>3111</v>
      </c>
      <c r="E9" s="257"/>
      <c r="F9" s="257"/>
      <c r="G9" s="314" t="s">
        <v>416</v>
      </c>
      <c r="H9" s="341" t="s">
        <v>19</v>
      </c>
      <c r="I9" s="53">
        <f t="shared" ref="I9:K9" si="0">I10</f>
        <v>4705000</v>
      </c>
      <c r="J9" s="50">
        <f t="shared" si="0"/>
        <v>4846150</v>
      </c>
      <c r="K9" s="50">
        <f t="shared" si="0"/>
        <v>4991530</v>
      </c>
      <c r="L9" s="10"/>
      <c r="M9" s="10"/>
      <c r="N9" s="11"/>
    </row>
    <row r="10" spans="1:17" ht="20.100000000000001" hidden="1" customHeight="1" x14ac:dyDescent="0.25">
      <c r="A10" s="257"/>
      <c r="B10" s="257"/>
      <c r="C10" s="257"/>
      <c r="D10" s="257"/>
      <c r="E10" s="257">
        <v>31111</v>
      </c>
      <c r="F10" s="257"/>
      <c r="G10" s="314" t="s">
        <v>416</v>
      </c>
      <c r="H10" s="341" t="s">
        <v>87</v>
      </c>
      <c r="I10" s="53">
        <f>I11+I12</f>
        <v>4705000</v>
      </c>
      <c r="J10" s="53">
        <f t="shared" ref="J10:K10" si="1">J11+J12</f>
        <v>4846150</v>
      </c>
      <c r="K10" s="53">
        <f t="shared" si="1"/>
        <v>4991530</v>
      </c>
      <c r="M10" s="11"/>
      <c r="N10" s="11"/>
    </row>
    <row r="11" spans="1:17" ht="20.100000000000001" hidden="1" customHeight="1" x14ac:dyDescent="0.25">
      <c r="A11" s="257"/>
      <c r="B11" s="257"/>
      <c r="C11" s="257"/>
      <c r="D11" s="257"/>
      <c r="E11" s="257"/>
      <c r="F11" s="257">
        <v>311110</v>
      </c>
      <c r="G11" s="314" t="s">
        <v>416</v>
      </c>
      <c r="H11" s="341" t="s">
        <v>88</v>
      </c>
      <c r="I11" s="53">
        <v>4500000</v>
      </c>
      <c r="J11" s="50">
        <v>4641150</v>
      </c>
      <c r="K11" s="50">
        <v>4786530</v>
      </c>
      <c r="M11" s="11"/>
    </row>
    <row r="12" spans="1:17" s="252" customFormat="1" ht="20.100000000000001" hidden="1" customHeight="1" x14ac:dyDescent="0.25">
      <c r="A12" s="257"/>
      <c r="B12" s="257"/>
      <c r="C12" s="257"/>
      <c r="D12" s="257"/>
      <c r="E12" s="257"/>
      <c r="F12" s="257">
        <v>311111</v>
      </c>
      <c r="G12" s="314" t="s">
        <v>489</v>
      </c>
      <c r="H12" s="341" t="s">
        <v>490</v>
      </c>
      <c r="I12" s="53">
        <v>205000</v>
      </c>
      <c r="J12" s="50">
        <v>205000</v>
      </c>
      <c r="K12" s="50">
        <v>205000</v>
      </c>
      <c r="L12" s="18"/>
      <c r="M12" s="11"/>
      <c r="N12" s="1"/>
      <c r="O12" s="1"/>
    </row>
    <row r="13" spans="1:17" ht="14.25" hidden="1" customHeight="1" x14ac:dyDescent="0.25">
      <c r="A13" s="257"/>
      <c r="B13" s="257"/>
      <c r="C13" s="257"/>
      <c r="D13" s="257">
        <v>3113</v>
      </c>
      <c r="E13" s="257"/>
      <c r="F13" s="257"/>
      <c r="G13" s="314" t="s">
        <v>416</v>
      </c>
      <c r="H13" s="341" t="s">
        <v>20</v>
      </c>
      <c r="I13" s="53">
        <f>I14</f>
        <v>0</v>
      </c>
      <c r="J13" s="50">
        <f>J14</f>
        <v>0</v>
      </c>
      <c r="K13" s="50">
        <f>K14</f>
        <v>0</v>
      </c>
      <c r="Q13" s="12"/>
    </row>
    <row r="14" spans="1:17" ht="15" hidden="1" customHeight="1" x14ac:dyDescent="0.25">
      <c r="A14" s="257"/>
      <c r="B14" s="257"/>
      <c r="C14" s="257"/>
      <c r="D14" s="257"/>
      <c r="E14" s="257">
        <v>31131</v>
      </c>
      <c r="F14" s="257"/>
      <c r="G14" s="314" t="s">
        <v>416</v>
      </c>
      <c r="H14" s="341" t="s">
        <v>20</v>
      </c>
      <c r="I14" s="53">
        <f>I15</f>
        <v>0</v>
      </c>
      <c r="J14" s="53">
        <f t="shared" ref="J14:K14" si="2">J15</f>
        <v>0</v>
      </c>
      <c r="K14" s="53">
        <f t="shared" si="2"/>
        <v>0</v>
      </c>
    </row>
    <row r="15" spans="1:17" ht="15" hidden="1" customHeight="1" x14ac:dyDescent="0.25">
      <c r="A15" s="257"/>
      <c r="B15" s="257"/>
      <c r="C15" s="257"/>
      <c r="D15" s="257"/>
      <c r="E15" s="257"/>
      <c r="F15" s="257">
        <v>311310</v>
      </c>
      <c r="G15" s="314" t="s">
        <v>416</v>
      </c>
      <c r="H15" s="341" t="s">
        <v>20</v>
      </c>
      <c r="I15" s="53">
        <v>0</v>
      </c>
      <c r="J15" s="50">
        <v>0</v>
      </c>
      <c r="K15" s="50">
        <v>0</v>
      </c>
    </row>
    <row r="16" spans="1:17" ht="20.100000000000001" hidden="1" customHeight="1" x14ac:dyDescent="0.25">
      <c r="A16" s="257"/>
      <c r="B16" s="257"/>
      <c r="C16" s="257"/>
      <c r="D16" s="257">
        <v>3114</v>
      </c>
      <c r="E16" s="257"/>
      <c r="F16" s="257"/>
      <c r="G16" s="314" t="s">
        <v>416</v>
      </c>
      <c r="H16" s="341" t="s">
        <v>21</v>
      </c>
      <c r="I16" s="53">
        <f t="shared" ref="I16:K17" si="3">I17</f>
        <v>405000</v>
      </c>
      <c r="J16" s="50">
        <f t="shared" si="3"/>
        <v>417150</v>
      </c>
      <c r="K16" s="50">
        <f t="shared" si="3"/>
        <v>429660</v>
      </c>
      <c r="M16" s="11"/>
      <c r="O16" s="11"/>
    </row>
    <row r="17" spans="1:17" ht="20.100000000000001" hidden="1" customHeight="1" x14ac:dyDescent="0.25">
      <c r="A17" s="257"/>
      <c r="B17" s="257"/>
      <c r="C17" s="257"/>
      <c r="D17" s="257"/>
      <c r="E17" s="257">
        <v>31141</v>
      </c>
      <c r="F17" s="257"/>
      <c r="G17" s="314" t="s">
        <v>416</v>
      </c>
      <c r="H17" s="341" t="s">
        <v>21</v>
      </c>
      <c r="I17" s="53">
        <f t="shared" si="3"/>
        <v>405000</v>
      </c>
      <c r="J17" s="50">
        <f t="shared" si="3"/>
        <v>417150</v>
      </c>
      <c r="K17" s="50">
        <f t="shared" si="3"/>
        <v>429660</v>
      </c>
      <c r="L17" s="10"/>
      <c r="M17" s="11"/>
      <c r="P17" s="12"/>
      <c r="Q17" s="12"/>
    </row>
    <row r="18" spans="1:17" ht="20.100000000000001" hidden="1" customHeight="1" x14ac:dyDescent="0.25">
      <c r="A18" s="257"/>
      <c r="B18" s="257"/>
      <c r="C18" s="257"/>
      <c r="D18" s="257"/>
      <c r="E18" s="257"/>
      <c r="F18" s="257">
        <v>311410</v>
      </c>
      <c r="G18" s="314" t="s">
        <v>416</v>
      </c>
      <c r="H18" s="341" t="s">
        <v>21</v>
      </c>
      <c r="I18" s="53">
        <v>405000</v>
      </c>
      <c r="J18" s="50">
        <v>417150</v>
      </c>
      <c r="K18" s="50">
        <v>429660</v>
      </c>
      <c r="L18" s="10"/>
      <c r="M18" s="11"/>
      <c r="P18" s="12"/>
      <c r="Q18" s="12"/>
    </row>
    <row r="19" spans="1:17" s="4" customFormat="1" ht="20.100000000000001" customHeight="1" x14ac:dyDescent="0.25">
      <c r="A19" s="258"/>
      <c r="B19" s="258"/>
      <c r="C19" s="258">
        <v>312</v>
      </c>
      <c r="D19" s="258"/>
      <c r="E19" s="258"/>
      <c r="F19" s="258"/>
      <c r="G19" s="314" t="s">
        <v>416</v>
      </c>
      <c r="H19" s="339" t="s">
        <v>22</v>
      </c>
      <c r="I19" s="340">
        <f t="shared" ref="I19" si="4">I20</f>
        <v>138800</v>
      </c>
      <c r="J19" s="49">
        <f>J20</f>
        <v>142970</v>
      </c>
      <c r="K19" s="49">
        <f>K20</f>
        <v>147260</v>
      </c>
      <c r="L19" s="7"/>
      <c r="M19" s="8"/>
      <c r="N19" s="3"/>
      <c r="O19" s="3"/>
    </row>
    <row r="20" spans="1:17" ht="18" hidden="1" customHeight="1" x14ac:dyDescent="0.25">
      <c r="A20" s="257"/>
      <c r="B20" s="257"/>
      <c r="C20" s="257"/>
      <c r="D20" s="257">
        <v>3121</v>
      </c>
      <c r="E20" s="257"/>
      <c r="F20" s="257"/>
      <c r="G20" s="314" t="s">
        <v>416</v>
      </c>
      <c r="H20" s="341" t="s">
        <v>22</v>
      </c>
      <c r="I20" s="342">
        <f>I21+I23+I31+I25+I27+I29</f>
        <v>138800</v>
      </c>
      <c r="J20" s="342">
        <f t="shared" ref="J20:K20" si="5">J21+J23+J31+J25+J27+J29</f>
        <v>142970</v>
      </c>
      <c r="K20" s="342">
        <f t="shared" si="5"/>
        <v>147260</v>
      </c>
      <c r="L20" s="10"/>
      <c r="M20" s="11"/>
    </row>
    <row r="21" spans="1:17" ht="20.100000000000001" hidden="1" customHeight="1" x14ac:dyDescent="0.25">
      <c r="A21" s="257"/>
      <c r="B21" s="257"/>
      <c r="C21" s="257"/>
      <c r="D21" s="257"/>
      <c r="E21" s="255" t="s">
        <v>89</v>
      </c>
      <c r="F21" s="255"/>
      <c r="G21" s="314" t="s">
        <v>416</v>
      </c>
      <c r="H21" s="255" t="s">
        <v>90</v>
      </c>
      <c r="I21" s="53">
        <f>I22</f>
        <v>14000</v>
      </c>
      <c r="J21" s="50">
        <f>J22</f>
        <v>14420</v>
      </c>
      <c r="K21" s="50">
        <f>K22</f>
        <v>14850</v>
      </c>
    </row>
    <row r="22" spans="1:17" ht="20.100000000000001" hidden="1" customHeight="1" x14ac:dyDescent="0.25">
      <c r="A22" s="257"/>
      <c r="B22" s="257"/>
      <c r="C22" s="257"/>
      <c r="D22" s="257"/>
      <c r="E22" s="255"/>
      <c r="F22" s="255" t="s">
        <v>91</v>
      </c>
      <c r="G22" s="314" t="s">
        <v>416</v>
      </c>
      <c r="H22" s="255" t="s">
        <v>90</v>
      </c>
      <c r="I22" s="53">
        <v>14000</v>
      </c>
      <c r="J22" s="50">
        <v>14420</v>
      </c>
      <c r="K22" s="50">
        <v>14850</v>
      </c>
    </row>
    <row r="23" spans="1:17" ht="20.100000000000001" hidden="1" customHeight="1" x14ac:dyDescent="0.25">
      <c r="A23" s="257"/>
      <c r="B23" s="257"/>
      <c r="C23" s="257"/>
      <c r="D23" s="257"/>
      <c r="E23" s="255" t="s">
        <v>92</v>
      </c>
      <c r="F23" s="255"/>
      <c r="G23" s="314" t="s">
        <v>416</v>
      </c>
      <c r="H23" s="255" t="s">
        <v>93</v>
      </c>
      <c r="I23" s="53">
        <f>I24</f>
        <v>19800</v>
      </c>
      <c r="J23" s="50">
        <f>J24</f>
        <v>20390</v>
      </c>
      <c r="K23" s="50">
        <f>K24</f>
        <v>21000</v>
      </c>
      <c r="L23" s="10"/>
      <c r="M23" s="11"/>
    </row>
    <row r="24" spans="1:17" ht="20.100000000000001" hidden="1" customHeight="1" x14ac:dyDescent="0.25">
      <c r="A24" s="257"/>
      <c r="B24" s="257"/>
      <c r="C24" s="257"/>
      <c r="D24" s="257"/>
      <c r="E24" s="255"/>
      <c r="F24" s="255" t="s">
        <v>94</v>
      </c>
      <c r="G24" s="314" t="s">
        <v>416</v>
      </c>
      <c r="H24" s="255" t="s">
        <v>93</v>
      </c>
      <c r="I24" s="53">
        <f>600*33</f>
        <v>19800</v>
      </c>
      <c r="J24" s="50">
        <v>20390</v>
      </c>
      <c r="K24" s="50">
        <v>21000</v>
      </c>
      <c r="L24" s="10"/>
      <c r="M24" s="11"/>
    </row>
    <row r="25" spans="1:17" ht="20.100000000000001" hidden="1" customHeight="1" x14ac:dyDescent="0.25">
      <c r="A25" s="257"/>
      <c r="B25" s="257"/>
      <c r="C25" s="257"/>
      <c r="D25" s="257"/>
      <c r="E25" s="255" t="s">
        <v>95</v>
      </c>
      <c r="F25" s="255"/>
      <c r="G25" s="314" t="s">
        <v>416</v>
      </c>
      <c r="H25" s="255" t="s">
        <v>96</v>
      </c>
      <c r="I25" s="53">
        <f>I26</f>
        <v>0</v>
      </c>
      <c r="J25" s="53">
        <f t="shared" ref="J25:K25" si="6">J26</f>
        <v>0</v>
      </c>
      <c r="K25" s="53">
        <f t="shared" si="6"/>
        <v>0</v>
      </c>
    </row>
    <row r="26" spans="1:17" ht="20.100000000000001" hidden="1" customHeight="1" x14ac:dyDescent="0.25">
      <c r="A26" s="257"/>
      <c r="B26" s="257"/>
      <c r="C26" s="257"/>
      <c r="D26" s="257"/>
      <c r="E26" s="255"/>
      <c r="F26" s="255" t="s">
        <v>97</v>
      </c>
      <c r="G26" s="314" t="s">
        <v>416</v>
      </c>
      <c r="H26" s="255" t="s">
        <v>96</v>
      </c>
      <c r="I26" s="53">
        <v>0</v>
      </c>
      <c r="J26" s="53">
        <v>0</v>
      </c>
      <c r="K26" s="53">
        <v>0</v>
      </c>
    </row>
    <row r="27" spans="1:17" ht="20.100000000000001" hidden="1" customHeight="1" x14ac:dyDescent="0.25">
      <c r="A27" s="257"/>
      <c r="B27" s="257"/>
      <c r="C27" s="257"/>
      <c r="D27" s="257"/>
      <c r="E27" s="255" t="s">
        <v>98</v>
      </c>
      <c r="F27" s="255"/>
      <c r="G27" s="314" t="s">
        <v>416</v>
      </c>
      <c r="H27" s="255" t="s">
        <v>99</v>
      </c>
      <c r="I27" s="53">
        <f>I28</f>
        <v>0</v>
      </c>
      <c r="J27" s="53">
        <f t="shared" ref="J27:K27" si="7">J28</f>
        <v>0</v>
      </c>
      <c r="K27" s="53">
        <f t="shared" si="7"/>
        <v>0</v>
      </c>
    </row>
    <row r="28" spans="1:17" ht="20.100000000000001" hidden="1" customHeight="1" x14ac:dyDescent="0.25">
      <c r="A28" s="257"/>
      <c r="B28" s="257"/>
      <c r="C28" s="257"/>
      <c r="D28" s="257"/>
      <c r="E28" s="255"/>
      <c r="F28" s="255" t="s">
        <v>100</v>
      </c>
      <c r="G28" s="314" t="s">
        <v>416</v>
      </c>
      <c r="H28" s="255" t="s">
        <v>99</v>
      </c>
      <c r="I28" s="53">
        <v>0</v>
      </c>
      <c r="J28" s="50">
        <v>0</v>
      </c>
      <c r="K28" s="50">
        <v>0</v>
      </c>
    </row>
    <row r="29" spans="1:17" s="303" customFormat="1" ht="20.100000000000001" hidden="1" customHeight="1" x14ac:dyDescent="0.2">
      <c r="A29" s="257"/>
      <c r="B29" s="257"/>
      <c r="C29" s="257"/>
      <c r="D29" s="257"/>
      <c r="E29" s="255" t="s">
        <v>297</v>
      </c>
      <c r="F29" s="255"/>
      <c r="G29" s="314" t="s">
        <v>416</v>
      </c>
      <c r="H29" s="68" t="s">
        <v>298</v>
      </c>
      <c r="I29" s="53">
        <f>I30</f>
        <v>49500</v>
      </c>
      <c r="J29" s="50">
        <f>J30</f>
        <v>50990</v>
      </c>
      <c r="K29" s="50">
        <f>K30</f>
        <v>52520</v>
      </c>
      <c r="L29" s="18"/>
      <c r="M29" s="1"/>
      <c r="N29" s="1"/>
      <c r="O29" s="1"/>
    </row>
    <row r="30" spans="1:17" s="303" customFormat="1" ht="20.100000000000001" hidden="1" customHeight="1" x14ac:dyDescent="0.2">
      <c r="A30" s="257"/>
      <c r="B30" s="257"/>
      <c r="C30" s="257"/>
      <c r="D30" s="257"/>
      <c r="E30" s="255"/>
      <c r="F30" s="255" t="s">
        <v>299</v>
      </c>
      <c r="G30" s="314" t="s">
        <v>416</v>
      </c>
      <c r="H30" s="68" t="s">
        <v>298</v>
      </c>
      <c r="I30" s="53">
        <f>33*1500</f>
        <v>49500</v>
      </c>
      <c r="J30" s="53">
        <v>50990</v>
      </c>
      <c r="K30" s="53">
        <v>52520</v>
      </c>
      <c r="L30" s="18"/>
      <c r="M30" s="1"/>
      <c r="N30" s="1"/>
      <c r="O30" s="1"/>
    </row>
    <row r="31" spans="1:17" ht="20.100000000000001" hidden="1" customHeight="1" x14ac:dyDescent="0.25">
      <c r="A31" s="257"/>
      <c r="B31" s="257"/>
      <c r="C31" s="257"/>
      <c r="D31" s="257"/>
      <c r="E31" s="255" t="s">
        <v>101</v>
      </c>
      <c r="F31" s="255"/>
      <c r="G31" s="314" t="s">
        <v>416</v>
      </c>
      <c r="H31" s="255" t="s">
        <v>102</v>
      </c>
      <c r="I31" s="53">
        <f>I32</f>
        <v>55500</v>
      </c>
      <c r="J31" s="50">
        <f>J32</f>
        <v>57170</v>
      </c>
      <c r="K31" s="50">
        <f>K32</f>
        <v>58890</v>
      </c>
    </row>
    <row r="32" spans="1:17" ht="34.5" hidden="1" customHeight="1" x14ac:dyDescent="0.25">
      <c r="A32" s="257"/>
      <c r="B32" s="257"/>
      <c r="C32" s="257"/>
      <c r="D32" s="257"/>
      <c r="E32" s="255"/>
      <c r="F32" s="255" t="s">
        <v>103</v>
      </c>
      <c r="G32" s="314" t="s">
        <v>416</v>
      </c>
      <c r="H32" s="255" t="s">
        <v>104</v>
      </c>
      <c r="I32" s="53">
        <v>55500</v>
      </c>
      <c r="J32" s="50">
        <v>57170</v>
      </c>
      <c r="K32" s="50">
        <v>58890</v>
      </c>
    </row>
    <row r="33" spans="1:15" s="4" customFormat="1" ht="20.100000000000001" customHeight="1" x14ac:dyDescent="0.25">
      <c r="A33" s="258"/>
      <c r="B33" s="258"/>
      <c r="C33" s="258">
        <v>313</v>
      </c>
      <c r="D33" s="258"/>
      <c r="E33" s="258"/>
      <c r="F33" s="258"/>
      <c r="G33" s="314" t="s">
        <v>416</v>
      </c>
      <c r="H33" s="339" t="s">
        <v>105</v>
      </c>
      <c r="I33" s="54">
        <f>I34+I39</f>
        <v>843000</v>
      </c>
      <c r="J33" s="49">
        <f>J34+J39</f>
        <v>876280</v>
      </c>
      <c r="K33" s="49">
        <f>K34+K39</f>
        <v>894350</v>
      </c>
      <c r="L33" s="7"/>
      <c r="M33" s="3"/>
      <c r="N33" s="3"/>
      <c r="O33" s="3"/>
    </row>
    <row r="34" spans="1:15" ht="20.100000000000001" hidden="1" customHeight="1" x14ac:dyDescent="0.25">
      <c r="A34" s="257"/>
      <c r="B34" s="257"/>
      <c r="C34" s="257"/>
      <c r="D34" s="257">
        <v>3132</v>
      </c>
      <c r="E34" s="257"/>
      <c r="F34" s="257"/>
      <c r="G34" s="314" t="s">
        <v>416</v>
      </c>
      <c r="H34" s="341" t="s">
        <v>24</v>
      </c>
      <c r="I34" s="342">
        <f>I35+I37</f>
        <v>843000</v>
      </c>
      <c r="J34" s="50">
        <f>J35+J37</f>
        <v>876280</v>
      </c>
      <c r="K34" s="50">
        <f>K35+K37</f>
        <v>894350</v>
      </c>
    </row>
    <row r="35" spans="1:15" ht="20.100000000000001" hidden="1" customHeight="1" x14ac:dyDescent="0.25">
      <c r="A35" s="257"/>
      <c r="B35" s="257"/>
      <c r="C35" s="257"/>
      <c r="D35" s="257"/>
      <c r="E35" s="257">
        <v>31321</v>
      </c>
      <c r="F35" s="257"/>
      <c r="G35" s="314" t="s">
        <v>416</v>
      </c>
      <c r="H35" s="341" t="s">
        <v>24</v>
      </c>
      <c r="I35" s="53">
        <f>I36</f>
        <v>843000</v>
      </c>
      <c r="J35" s="50">
        <f>J36</f>
        <v>876280</v>
      </c>
      <c r="K35" s="50">
        <f>K36</f>
        <v>894350</v>
      </c>
    </row>
    <row r="36" spans="1:15" ht="20.100000000000001" hidden="1" customHeight="1" x14ac:dyDescent="0.25">
      <c r="A36" s="257"/>
      <c r="B36" s="257"/>
      <c r="C36" s="257"/>
      <c r="D36" s="257"/>
      <c r="E36" s="257"/>
      <c r="F36" s="257">
        <v>313210</v>
      </c>
      <c r="G36" s="314" t="s">
        <v>416</v>
      </c>
      <c r="H36" s="341" t="s">
        <v>24</v>
      </c>
      <c r="I36" s="53">
        <v>843000</v>
      </c>
      <c r="J36" s="50">
        <v>876280</v>
      </c>
      <c r="K36" s="50">
        <v>894350</v>
      </c>
    </row>
    <row r="37" spans="1:15" ht="32.25" hidden="1" customHeight="1" x14ac:dyDescent="0.25">
      <c r="A37" s="257"/>
      <c r="B37" s="257"/>
      <c r="C37" s="257"/>
      <c r="D37" s="257"/>
      <c r="E37" s="257">
        <v>31322</v>
      </c>
      <c r="F37" s="257"/>
      <c r="G37" s="314" t="s">
        <v>416</v>
      </c>
      <c r="H37" s="341" t="s">
        <v>106</v>
      </c>
      <c r="I37" s="53">
        <f>I38</f>
        <v>0</v>
      </c>
      <c r="J37" s="50">
        <f>J38</f>
        <v>0</v>
      </c>
      <c r="K37" s="50">
        <f>K38</f>
        <v>0</v>
      </c>
      <c r="M37" s="11"/>
    </row>
    <row r="38" spans="1:15" ht="35.25" hidden="1" customHeight="1" x14ac:dyDescent="0.25">
      <c r="A38" s="257"/>
      <c r="B38" s="257"/>
      <c r="C38" s="257"/>
      <c r="D38" s="257"/>
      <c r="E38" s="257"/>
      <c r="F38" s="257">
        <v>313220</v>
      </c>
      <c r="G38" s="314" t="s">
        <v>416</v>
      </c>
      <c r="H38" s="341" t="s">
        <v>106</v>
      </c>
      <c r="I38" s="53">
        <v>0</v>
      </c>
      <c r="J38" s="50">
        <v>0</v>
      </c>
      <c r="K38" s="50">
        <v>0</v>
      </c>
      <c r="M38" s="11"/>
    </row>
    <row r="39" spans="1:15" ht="28.5" hidden="1" customHeight="1" x14ac:dyDescent="0.25">
      <c r="A39" s="257"/>
      <c r="B39" s="257"/>
      <c r="C39" s="257"/>
      <c r="D39" s="257">
        <v>3133</v>
      </c>
      <c r="E39" s="257"/>
      <c r="F39" s="257"/>
      <c r="G39" s="314" t="s">
        <v>416</v>
      </c>
      <c r="H39" s="341" t="s">
        <v>25</v>
      </c>
      <c r="I39" s="53">
        <f t="shared" ref="I39:K39" si="8">I40</f>
        <v>0</v>
      </c>
      <c r="J39" s="50">
        <f t="shared" si="8"/>
        <v>0</v>
      </c>
      <c r="K39" s="50">
        <f t="shared" si="8"/>
        <v>0</v>
      </c>
      <c r="L39" s="10"/>
      <c r="M39" s="11"/>
      <c r="N39" s="11"/>
    </row>
    <row r="40" spans="1:15" ht="32.25" hidden="1" customHeight="1" x14ac:dyDescent="0.25">
      <c r="A40" s="257"/>
      <c r="B40" s="257"/>
      <c r="C40" s="257"/>
      <c r="D40" s="257"/>
      <c r="E40" s="257">
        <v>31332</v>
      </c>
      <c r="F40" s="257"/>
      <c r="G40" s="314" t="s">
        <v>416</v>
      </c>
      <c r="H40" s="341" t="s">
        <v>25</v>
      </c>
      <c r="I40" s="53">
        <f>I41</f>
        <v>0</v>
      </c>
      <c r="J40" s="50">
        <f>J41</f>
        <v>0</v>
      </c>
      <c r="K40" s="50">
        <f>K41</f>
        <v>0</v>
      </c>
    </row>
    <row r="41" spans="1:15" ht="36.75" hidden="1" customHeight="1" x14ac:dyDescent="0.25">
      <c r="A41" s="257"/>
      <c r="B41" s="257"/>
      <c r="C41" s="257"/>
      <c r="D41" s="257"/>
      <c r="E41" s="257"/>
      <c r="F41" s="257">
        <v>313320</v>
      </c>
      <c r="G41" s="314" t="s">
        <v>416</v>
      </c>
      <c r="H41" s="341" t="s">
        <v>25</v>
      </c>
      <c r="I41" s="53">
        <v>0</v>
      </c>
      <c r="J41" s="50">
        <v>0</v>
      </c>
      <c r="K41" s="50">
        <v>0</v>
      </c>
    </row>
    <row r="42" spans="1:15" s="4" customFormat="1" ht="20.100000000000001" customHeight="1" x14ac:dyDescent="0.25">
      <c r="A42" s="258"/>
      <c r="B42" s="258">
        <v>32</v>
      </c>
      <c r="C42" s="258"/>
      <c r="D42" s="258"/>
      <c r="E42" s="258"/>
      <c r="F42" s="258"/>
      <c r="G42" s="314"/>
      <c r="H42" s="339" t="s">
        <v>26</v>
      </c>
      <c r="I42" s="340">
        <f>I43+I64+I101+I159+I163</f>
        <v>1058200</v>
      </c>
      <c r="J42" s="340">
        <f t="shared" ref="J42:K42" si="9">J43+J64+J101+J159+J163</f>
        <v>1081950</v>
      </c>
      <c r="K42" s="340">
        <f t="shared" si="9"/>
        <v>1122640</v>
      </c>
      <c r="L42" s="2"/>
      <c r="M42" s="3"/>
      <c r="N42" s="3"/>
      <c r="O42" s="3"/>
    </row>
    <row r="43" spans="1:15" s="4" customFormat="1" ht="20.100000000000001" customHeight="1" x14ac:dyDescent="0.25">
      <c r="A43" s="343"/>
      <c r="B43" s="343"/>
      <c r="C43" s="344">
        <v>321</v>
      </c>
      <c r="D43" s="344"/>
      <c r="E43" s="343"/>
      <c r="F43" s="343"/>
      <c r="G43" s="314" t="s">
        <v>416</v>
      </c>
      <c r="H43" s="345" t="s">
        <v>27</v>
      </c>
      <c r="I43" s="54">
        <f>I44+I53+I58</f>
        <v>115000</v>
      </c>
      <c r="J43" s="54">
        <f t="shared" ref="J43:K43" si="10">J44+J53+J58</f>
        <v>118450</v>
      </c>
      <c r="K43" s="54">
        <f t="shared" si="10"/>
        <v>122000</v>
      </c>
      <c r="L43" s="2"/>
      <c r="M43" s="3"/>
      <c r="N43" s="3"/>
      <c r="O43" s="3"/>
    </row>
    <row r="44" spans="1:15" ht="20.100000000000001" hidden="1" customHeight="1" x14ac:dyDescent="0.25">
      <c r="A44" s="346"/>
      <c r="B44" s="346"/>
      <c r="C44" s="257"/>
      <c r="D44" s="257">
        <v>3211</v>
      </c>
      <c r="E44" s="346"/>
      <c r="F44" s="346"/>
      <c r="G44" s="314" t="s">
        <v>416</v>
      </c>
      <c r="H44" s="341" t="s">
        <v>28</v>
      </c>
      <c r="I44" s="53">
        <f>I45+I47+I49+I51</f>
        <v>0</v>
      </c>
      <c r="J44" s="53">
        <f t="shared" ref="J44:K44" si="11">J45+J47+J49+J51</f>
        <v>0</v>
      </c>
      <c r="K44" s="53">
        <f t="shared" si="11"/>
        <v>0</v>
      </c>
    </row>
    <row r="45" spans="1:15" ht="20.100000000000001" hidden="1" customHeight="1" x14ac:dyDescent="0.25">
      <c r="A45" s="346"/>
      <c r="B45" s="346"/>
      <c r="C45" s="257"/>
      <c r="D45" s="257"/>
      <c r="E45" s="257">
        <v>32111</v>
      </c>
      <c r="F45" s="257"/>
      <c r="G45" s="314" t="s">
        <v>416</v>
      </c>
      <c r="H45" s="341" t="s">
        <v>107</v>
      </c>
      <c r="I45" s="53">
        <f>I46</f>
        <v>0</v>
      </c>
      <c r="J45" s="53">
        <f t="shared" ref="J45:K45" si="12">J46</f>
        <v>0</v>
      </c>
      <c r="K45" s="53">
        <f t="shared" si="12"/>
        <v>0</v>
      </c>
    </row>
    <row r="46" spans="1:15" ht="20.100000000000001" hidden="1" customHeight="1" x14ac:dyDescent="0.25">
      <c r="A46" s="346"/>
      <c r="B46" s="346"/>
      <c r="C46" s="257"/>
      <c r="D46" s="257"/>
      <c r="E46" s="257"/>
      <c r="F46" s="257">
        <v>321110</v>
      </c>
      <c r="G46" s="314" t="s">
        <v>416</v>
      </c>
      <c r="H46" s="341" t="s">
        <v>107</v>
      </c>
      <c r="I46" s="53">
        <v>0</v>
      </c>
      <c r="J46" s="50">
        <v>0</v>
      </c>
      <c r="K46" s="50">
        <v>0</v>
      </c>
    </row>
    <row r="47" spans="1:15" ht="30" hidden="1" customHeight="1" x14ac:dyDescent="0.25">
      <c r="A47" s="346"/>
      <c r="B47" s="346"/>
      <c r="C47" s="257"/>
      <c r="D47" s="257"/>
      <c r="E47" s="257">
        <v>32113</v>
      </c>
      <c r="F47" s="257"/>
      <c r="G47" s="314" t="s">
        <v>416</v>
      </c>
      <c r="H47" s="341" t="s">
        <v>108</v>
      </c>
      <c r="I47" s="53">
        <f>I48</f>
        <v>0</v>
      </c>
      <c r="J47" s="53">
        <f t="shared" ref="J47:K47" si="13">J48</f>
        <v>0</v>
      </c>
      <c r="K47" s="53">
        <f t="shared" si="13"/>
        <v>0</v>
      </c>
    </row>
    <row r="48" spans="1:15" ht="30" hidden="1" customHeight="1" x14ac:dyDescent="0.25">
      <c r="A48" s="346"/>
      <c r="B48" s="346"/>
      <c r="C48" s="257"/>
      <c r="D48" s="257"/>
      <c r="E48" s="257"/>
      <c r="F48" s="257">
        <v>321130</v>
      </c>
      <c r="G48" s="314" t="s">
        <v>416</v>
      </c>
      <c r="H48" s="341" t="s">
        <v>108</v>
      </c>
      <c r="I48" s="53">
        <v>0</v>
      </c>
      <c r="J48" s="50">
        <v>0</v>
      </c>
      <c r="K48" s="50">
        <v>0</v>
      </c>
    </row>
    <row r="49" spans="1:15" ht="30" hidden="1" customHeight="1" x14ac:dyDescent="0.25">
      <c r="A49" s="346"/>
      <c r="B49" s="346"/>
      <c r="C49" s="257"/>
      <c r="D49" s="257"/>
      <c r="E49" s="257">
        <v>32115</v>
      </c>
      <c r="F49" s="257"/>
      <c r="G49" s="314" t="s">
        <v>416</v>
      </c>
      <c r="H49" s="341" t="s">
        <v>109</v>
      </c>
      <c r="I49" s="53">
        <f>I50</f>
        <v>0</v>
      </c>
      <c r="J49" s="53">
        <f t="shared" ref="J49:K49" si="14">J50</f>
        <v>0</v>
      </c>
      <c r="K49" s="53">
        <f t="shared" si="14"/>
        <v>0</v>
      </c>
    </row>
    <row r="50" spans="1:15" ht="30" hidden="1" customHeight="1" x14ac:dyDescent="0.25">
      <c r="A50" s="346"/>
      <c r="B50" s="346"/>
      <c r="C50" s="257"/>
      <c r="D50" s="257"/>
      <c r="E50" s="257"/>
      <c r="F50" s="257">
        <v>321150</v>
      </c>
      <c r="G50" s="314" t="s">
        <v>416</v>
      </c>
      <c r="H50" s="341" t="s">
        <v>109</v>
      </c>
      <c r="I50" s="53">
        <v>0</v>
      </c>
      <c r="J50" s="50">
        <v>0</v>
      </c>
      <c r="K50" s="50">
        <v>0</v>
      </c>
    </row>
    <row r="51" spans="1:15" ht="20.100000000000001" hidden="1" customHeight="1" x14ac:dyDescent="0.25">
      <c r="A51" s="346"/>
      <c r="B51" s="346"/>
      <c r="C51" s="257"/>
      <c r="D51" s="257"/>
      <c r="E51" s="257">
        <v>32119</v>
      </c>
      <c r="F51" s="257"/>
      <c r="G51" s="314" t="s">
        <v>416</v>
      </c>
      <c r="H51" s="341" t="s">
        <v>110</v>
      </c>
      <c r="I51" s="53">
        <f>I52</f>
        <v>0</v>
      </c>
      <c r="J51" s="53">
        <f t="shared" ref="J51:K51" si="15">J52</f>
        <v>0</v>
      </c>
      <c r="K51" s="53">
        <f t="shared" si="15"/>
        <v>0</v>
      </c>
    </row>
    <row r="52" spans="1:15" ht="15" hidden="1" customHeight="1" x14ac:dyDescent="0.25">
      <c r="A52" s="346"/>
      <c r="B52" s="346"/>
      <c r="C52" s="257"/>
      <c r="D52" s="257"/>
      <c r="E52" s="257"/>
      <c r="F52" s="257">
        <v>321190</v>
      </c>
      <c r="G52" s="314" t="s">
        <v>416</v>
      </c>
      <c r="H52" s="341" t="s">
        <v>110</v>
      </c>
      <c r="I52" s="53">
        <v>0</v>
      </c>
      <c r="J52" s="50">
        <v>0</v>
      </c>
      <c r="K52" s="50">
        <v>0</v>
      </c>
    </row>
    <row r="53" spans="1:15" ht="27" hidden="1" customHeight="1" x14ac:dyDescent="0.25">
      <c r="A53" s="346"/>
      <c r="B53" s="346"/>
      <c r="C53" s="257"/>
      <c r="D53" s="257">
        <v>3212</v>
      </c>
      <c r="E53" s="346"/>
      <c r="F53" s="346"/>
      <c r="G53" s="314" t="s">
        <v>416</v>
      </c>
      <c r="H53" s="341" t="s">
        <v>29</v>
      </c>
      <c r="I53" s="53">
        <f>I54+I56</f>
        <v>115000</v>
      </c>
      <c r="J53" s="50">
        <f>J54+J56</f>
        <v>118450</v>
      </c>
      <c r="K53" s="50">
        <f>K54+K56</f>
        <v>122000</v>
      </c>
    </row>
    <row r="54" spans="1:15" ht="20.100000000000001" hidden="1" customHeight="1" x14ac:dyDescent="0.25">
      <c r="A54" s="346"/>
      <c r="B54" s="346"/>
      <c r="C54" s="257"/>
      <c r="D54" s="257"/>
      <c r="E54" s="257">
        <v>32121</v>
      </c>
      <c r="F54" s="257"/>
      <c r="G54" s="314" t="s">
        <v>416</v>
      </c>
      <c r="H54" s="341" t="s">
        <v>111</v>
      </c>
      <c r="I54" s="53">
        <f>I55</f>
        <v>90000</v>
      </c>
      <c r="J54" s="50">
        <f>J55</f>
        <v>92700</v>
      </c>
      <c r="K54" s="50">
        <f>K55</f>
        <v>95480</v>
      </c>
      <c r="L54" s="10"/>
    </row>
    <row r="55" spans="1:15" ht="20.100000000000001" hidden="1" customHeight="1" x14ac:dyDescent="0.25">
      <c r="A55" s="346"/>
      <c r="B55" s="346"/>
      <c r="C55" s="257"/>
      <c r="D55" s="257"/>
      <c r="E55" s="257"/>
      <c r="F55" s="257">
        <v>321210</v>
      </c>
      <c r="G55" s="314" t="s">
        <v>416</v>
      </c>
      <c r="H55" s="341" t="s">
        <v>111</v>
      </c>
      <c r="I55" s="53">
        <v>90000</v>
      </c>
      <c r="J55" s="50">
        <v>92700</v>
      </c>
      <c r="K55" s="50">
        <v>95480</v>
      </c>
    </row>
    <row r="56" spans="1:15" ht="20.100000000000001" hidden="1" customHeight="1" x14ac:dyDescent="0.25">
      <c r="A56" s="346"/>
      <c r="B56" s="346"/>
      <c r="C56" s="257"/>
      <c r="D56" s="257"/>
      <c r="E56" s="257">
        <v>32123</v>
      </c>
      <c r="F56" s="257"/>
      <c r="G56" s="314" t="s">
        <v>416</v>
      </c>
      <c r="H56" s="341" t="s">
        <v>112</v>
      </c>
      <c r="I56" s="53">
        <f>I57</f>
        <v>25000</v>
      </c>
      <c r="J56" s="50">
        <f>J57</f>
        <v>25750</v>
      </c>
      <c r="K56" s="50">
        <f>K57</f>
        <v>26520</v>
      </c>
      <c r="L56" s="10"/>
    </row>
    <row r="57" spans="1:15" ht="20.100000000000001" hidden="1" customHeight="1" x14ac:dyDescent="0.25">
      <c r="A57" s="346"/>
      <c r="B57" s="346"/>
      <c r="C57" s="257"/>
      <c r="D57" s="257"/>
      <c r="E57" s="257"/>
      <c r="F57" s="257">
        <v>321230</v>
      </c>
      <c r="G57" s="314" t="s">
        <v>416</v>
      </c>
      <c r="H57" s="255" t="s">
        <v>317</v>
      </c>
      <c r="I57" s="118">
        <v>25000</v>
      </c>
      <c r="J57" s="50">
        <v>25750</v>
      </c>
      <c r="K57" s="50">
        <v>26520</v>
      </c>
      <c r="L57" s="10"/>
    </row>
    <row r="58" spans="1:15" ht="20.100000000000001" hidden="1" customHeight="1" x14ac:dyDescent="0.25">
      <c r="A58" s="346"/>
      <c r="B58" s="346"/>
      <c r="C58" s="257"/>
      <c r="D58" s="257">
        <v>3213</v>
      </c>
      <c r="E58" s="346"/>
      <c r="F58" s="346"/>
      <c r="G58" s="314" t="s">
        <v>416</v>
      </c>
      <c r="H58" s="341" t="s">
        <v>30</v>
      </c>
      <c r="I58" s="53">
        <f>I59+I62</f>
        <v>0</v>
      </c>
      <c r="J58" s="53">
        <f t="shared" ref="J58:K58" si="16">J59+J62</f>
        <v>0</v>
      </c>
      <c r="K58" s="53">
        <f t="shared" si="16"/>
        <v>0</v>
      </c>
      <c r="L58" s="10"/>
      <c r="M58" s="11"/>
    </row>
    <row r="59" spans="1:15" ht="20.100000000000001" hidden="1" customHeight="1" x14ac:dyDescent="0.25">
      <c r="A59" s="346"/>
      <c r="B59" s="346"/>
      <c r="C59" s="346"/>
      <c r="D59" s="346"/>
      <c r="E59" s="255" t="s">
        <v>113</v>
      </c>
      <c r="F59" s="255"/>
      <c r="G59" s="314" t="s">
        <v>416</v>
      </c>
      <c r="H59" s="341" t="s">
        <v>114</v>
      </c>
      <c r="I59" s="53">
        <f>I60+I61</f>
        <v>0</v>
      </c>
      <c r="J59" s="53">
        <f t="shared" ref="J59:K59" si="17">J60+J61</f>
        <v>0</v>
      </c>
      <c r="K59" s="53">
        <f t="shared" si="17"/>
        <v>0</v>
      </c>
      <c r="L59" s="10"/>
    </row>
    <row r="60" spans="1:15" ht="20.100000000000001" hidden="1" customHeight="1" x14ac:dyDescent="0.25">
      <c r="A60" s="346"/>
      <c r="B60" s="346"/>
      <c r="C60" s="346"/>
      <c r="D60" s="346"/>
      <c r="E60" s="255"/>
      <c r="F60" s="255" t="s">
        <v>115</v>
      </c>
      <c r="G60" s="314" t="s">
        <v>416</v>
      </c>
      <c r="H60" s="341" t="s">
        <v>116</v>
      </c>
      <c r="I60" s="53">
        <v>0</v>
      </c>
      <c r="J60" s="50">
        <v>0</v>
      </c>
      <c r="K60" s="50">
        <v>0</v>
      </c>
    </row>
    <row r="61" spans="1:15" ht="20.100000000000001" hidden="1" customHeight="1" x14ac:dyDescent="0.25">
      <c r="A61" s="346"/>
      <c r="B61" s="346"/>
      <c r="C61" s="346"/>
      <c r="D61" s="346"/>
      <c r="E61" s="255"/>
      <c r="F61" s="255" t="s">
        <v>117</v>
      </c>
      <c r="G61" s="314" t="s">
        <v>416</v>
      </c>
      <c r="H61" s="341" t="s">
        <v>118</v>
      </c>
      <c r="I61" s="53">
        <v>0</v>
      </c>
      <c r="J61" s="50">
        <v>0</v>
      </c>
      <c r="K61" s="50">
        <v>0</v>
      </c>
    </row>
    <row r="62" spans="1:15" ht="20.100000000000001" hidden="1" customHeight="1" x14ac:dyDescent="0.25">
      <c r="A62" s="346"/>
      <c r="B62" s="346"/>
      <c r="C62" s="346"/>
      <c r="D62" s="346"/>
      <c r="E62" s="255" t="s">
        <v>119</v>
      </c>
      <c r="F62" s="255"/>
      <c r="G62" s="314" t="s">
        <v>416</v>
      </c>
      <c r="H62" s="255" t="s">
        <v>120</v>
      </c>
      <c r="I62" s="53">
        <f>I63</f>
        <v>0</v>
      </c>
      <c r="J62" s="53">
        <f t="shared" ref="J62:K62" si="18">J63</f>
        <v>0</v>
      </c>
      <c r="K62" s="53">
        <f t="shared" si="18"/>
        <v>0</v>
      </c>
    </row>
    <row r="63" spans="1:15" ht="20.100000000000001" hidden="1" customHeight="1" x14ac:dyDescent="0.25">
      <c r="A63" s="346"/>
      <c r="B63" s="346"/>
      <c r="C63" s="346"/>
      <c r="D63" s="346"/>
      <c r="E63" s="255"/>
      <c r="F63" s="255" t="s">
        <v>121</v>
      </c>
      <c r="G63" s="314" t="s">
        <v>416</v>
      </c>
      <c r="H63" s="255" t="s">
        <v>120</v>
      </c>
      <c r="I63" s="53">
        <v>0</v>
      </c>
      <c r="J63" s="50">
        <v>0</v>
      </c>
      <c r="K63" s="50">
        <v>0</v>
      </c>
    </row>
    <row r="64" spans="1:15" s="4" customFormat="1" ht="20.100000000000001" customHeight="1" x14ac:dyDescent="0.25">
      <c r="A64" s="258"/>
      <c r="B64" s="258"/>
      <c r="C64" s="258">
        <v>322</v>
      </c>
      <c r="D64" s="258"/>
      <c r="E64" s="258"/>
      <c r="F64" s="258"/>
      <c r="G64" s="314" t="s">
        <v>416</v>
      </c>
      <c r="H64" s="339" t="s">
        <v>31</v>
      </c>
      <c r="I64" s="340">
        <f>I65+I77+I82+I90+I93+I98</f>
        <v>908900</v>
      </c>
      <c r="J64" s="340">
        <f t="shared" ref="J64:K64" si="19">J65+J77+J82+J90+J93+J98</f>
        <v>928170</v>
      </c>
      <c r="K64" s="340">
        <f t="shared" si="19"/>
        <v>964260</v>
      </c>
      <c r="L64" s="2"/>
      <c r="M64" s="3"/>
      <c r="N64" s="3"/>
      <c r="O64" s="3"/>
    </row>
    <row r="65" spans="1:13" ht="20.100000000000001" hidden="1" customHeight="1" x14ac:dyDescent="0.25">
      <c r="A65" s="257"/>
      <c r="B65" s="257"/>
      <c r="C65" s="257"/>
      <c r="D65" s="257">
        <v>3221</v>
      </c>
      <c r="E65" s="257"/>
      <c r="F65" s="257"/>
      <c r="G65" s="314" t="s">
        <v>416</v>
      </c>
      <c r="H65" s="341" t="s">
        <v>122</v>
      </c>
      <c r="I65" s="53">
        <f>I66+I69+I71+I73+I75</f>
        <v>18000</v>
      </c>
      <c r="J65" s="53">
        <f t="shared" ref="J65:K65" si="20">J66+J69+J71+J73+J75</f>
        <v>10540</v>
      </c>
      <c r="K65" s="53">
        <f t="shared" si="20"/>
        <v>19100</v>
      </c>
    </row>
    <row r="66" spans="1:13" ht="20.100000000000001" hidden="1" customHeight="1" x14ac:dyDescent="0.25">
      <c r="A66" s="257"/>
      <c r="B66" s="257"/>
      <c r="C66" s="257"/>
      <c r="D66" s="257"/>
      <c r="E66" s="255" t="s">
        <v>123</v>
      </c>
      <c r="F66" s="255"/>
      <c r="G66" s="314" t="s">
        <v>416</v>
      </c>
      <c r="H66" s="347" t="s">
        <v>124</v>
      </c>
      <c r="I66" s="53">
        <f>I67+I68</f>
        <v>18000</v>
      </c>
      <c r="J66" s="50">
        <f>J67+J68</f>
        <v>10540</v>
      </c>
      <c r="K66" s="50">
        <f>K67+K68</f>
        <v>19100</v>
      </c>
      <c r="L66" s="10"/>
    </row>
    <row r="67" spans="1:13" ht="20.100000000000001" hidden="1" customHeight="1" x14ac:dyDescent="0.25">
      <c r="A67" s="257"/>
      <c r="B67" s="257"/>
      <c r="C67" s="257"/>
      <c r="D67" s="257"/>
      <c r="E67" s="255"/>
      <c r="F67" s="255" t="s">
        <v>125</v>
      </c>
      <c r="G67" s="314" t="s">
        <v>416</v>
      </c>
      <c r="H67" s="347" t="s">
        <v>124</v>
      </c>
      <c r="I67" s="53">
        <v>15000</v>
      </c>
      <c r="J67" s="50">
        <v>6540</v>
      </c>
      <c r="K67" s="50">
        <v>11100</v>
      </c>
      <c r="L67" s="10"/>
    </row>
    <row r="68" spans="1:13" ht="20.100000000000001" hidden="1" customHeight="1" x14ac:dyDescent="0.25">
      <c r="A68" s="257"/>
      <c r="B68" s="257"/>
      <c r="C68" s="257"/>
      <c r="D68" s="257"/>
      <c r="E68" s="255"/>
      <c r="F68" s="255" t="s">
        <v>126</v>
      </c>
      <c r="G68" s="314" t="s">
        <v>416</v>
      </c>
      <c r="H68" s="347" t="s">
        <v>127</v>
      </c>
      <c r="I68" s="53">
        <v>3000</v>
      </c>
      <c r="J68" s="50">
        <v>4000</v>
      </c>
      <c r="K68" s="50">
        <v>8000</v>
      </c>
      <c r="L68" s="10"/>
    </row>
    <row r="69" spans="1:13" ht="28.5" hidden="1" customHeight="1" x14ac:dyDescent="0.25">
      <c r="A69" s="257"/>
      <c r="B69" s="257"/>
      <c r="C69" s="257"/>
      <c r="D69" s="257"/>
      <c r="E69" s="255" t="s">
        <v>128</v>
      </c>
      <c r="F69" s="255"/>
      <c r="G69" s="314" t="s">
        <v>416</v>
      </c>
      <c r="H69" s="255" t="s">
        <v>129</v>
      </c>
      <c r="I69" s="53">
        <f>I70</f>
        <v>0</v>
      </c>
      <c r="J69" s="53">
        <f t="shared" ref="J69:K69" si="21">J70</f>
        <v>0</v>
      </c>
      <c r="K69" s="53">
        <f t="shared" si="21"/>
        <v>0</v>
      </c>
    </row>
    <row r="70" spans="1:13" ht="30.75" hidden="1" customHeight="1" x14ac:dyDescent="0.25">
      <c r="A70" s="257"/>
      <c r="B70" s="257"/>
      <c r="C70" s="257"/>
      <c r="D70" s="257"/>
      <c r="E70" s="255"/>
      <c r="F70" s="255" t="s">
        <v>130</v>
      </c>
      <c r="G70" s="314" t="s">
        <v>416</v>
      </c>
      <c r="H70" s="255" t="s">
        <v>129</v>
      </c>
      <c r="I70" s="53">
        <v>0</v>
      </c>
      <c r="J70" s="50">
        <v>0</v>
      </c>
      <c r="K70" s="50">
        <v>0</v>
      </c>
    </row>
    <row r="71" spans="1:13" ht="20.100000000000001" hidden="1" customHeight="1" x14ac:dyDescent="0.25">
      <c r="A71" s="257"/>
      <c r="B71" s="257"/>
      <c r="C71" s="257"/>
      <c r="D71" s="257"/>
      <c r="E71" s="255" t="s">
        <v>131</v>
      </c>
      <c r="F71" s="255"/>
      <c r="G71" s="314" t="s">
        <v>416</v>
      </c>
      <c r="H71" s="255" t="s">
        <v>132</v>
      </c>
      <c r="I71" s="53">
        <f>I72</f>
        <v>0</v>
      </c>
      <c r="J71" s="53">
        <f t="shared" ref="J71:K71" si="22">J72</f>
        <v>0</v>
      </c>
      <c r="K71" s="53">
        <f t="shared" si="22"/>
        <v>0</v>
      </c>
    </row>
    <row r="72" spans="1:13" ht="20.100000000000001" hidden="1" customHeight="1" x14ac:dyDescent="0.25">
      <c r="A72" s="257"/>
      <c r="B72" s="257"/>
      <c r="C72" s="257"/>
      <c r="D72" s="257"/>
      <c r="E72" s="255"/>
      <c r="F72" s="255" t="s">
        <v>133</v>
      </c>
      <c r="G72" s="314" t="s">
        <v>416</v>
      </c>
      <c r="H72" s="255" t="s">
        <v>132</v>
      </c>
      <c r="I72" s="53">
        <v>0</v>
      </c>
      <c r="J72" s="50">
        <v>0</v>
      </c>
      <c r="K72" s="50">
        <v>0</v>
      </c>
    </row>
    <row r="73" spans="1:13" ht="20.100000000000001" hidden="1" customHeight="1" x14ac:dyDescent="0.25">
      <c r="A73" s="257"/>
      <c r="B73" s="257"/>
      <c r="C73" s="257"/>
      <c r="D73" s="257"/>
      <c r="E73" s="255" t="s">
        <v>134</v>
      </c>
      <c r="F73" s="255"/>
      <c r="G73" s="314" t="s">
        <v>416</v>
      </c>
      <c r="H73" s="255" t="s">
        <v>135</v>
      </c>
      <c r="I73" s="53">
        <f>I74</f>
        <v>0</v>
      </c>
      <c r="J73" s="53">
        <f t="shared" ref="J73:K73" si="23">J74</f>
        <v>0</v>
      </c>
      <c r="K73" s="53">
        <f t="shared" si="23"/>
        <v>0</v>
      </c>
    </row>
    <row r="74" spans="1:13" ht="20.100000000000001" hidden="1" customHeight="1" x14ac:dyDescent="0.25">
      <c r="A74" s="257"/>
      <c r="B74" s="257"/>
      <c r="C74" s="257"/>
      <c r="D74" s="257"/>
      <c r="E74" s="255"/>
      <c r="F74" s="255" t="s">
        <v>136</v>
      </c>
      <c r="G74" s="314" t="s">
        <v>416</v>
      </c>
      <c r="H74" s="255" t="s">
        <v>135</v>
      </c>
      <c r="I74" s="53">
        <v>0</v>
      </c>
      <c r="J74" s="50">
        <v>0</v>
      </c>
      <c r="K74" s="50">
        <v>0</v>
      </c>
    </row>
    <row r="75" spans="1:13" ht="30" hidden="1" customHeight="1" x14ac:dyDescent="0.25">
      <c r="A75" s="257"/>
      <c r="B75" s="257"/>
      <c r="C75" s="257"/>
      <c r="D75" s="257"/>
      <c r="E75" s="255" t="s">
        <v>137</v>
      </c>
      <c r="F75" s="255"/>
      <c r="G75" s="314" t="s">
        <v>416</v>
      </c>
      <c r="H75" s="255" t="s">
        <v>138</v>
      </c>
      <c r="I75" s="53">
        <f>I76</f>
        <v>0</v>
      </c>
      <c r="J75" s="53">
        <f t="shared" ref="J75:K75" si="24">J76</f>
        <v>0</v>
      </c>
      <c r="K75" s="53">
        <f t="shared" si="24"/>
        <v>0</v>
      </c>
    </row>
    <row r="76" spans="1:13" ht="30" hidden="1" customHeight="1" x14ac:dyDescent="0.25">
      <c r="A76" s="257"/>
      <c r="B76" s="257"/>
      <c r="C76" s="257"/>
      <c r="D76" s="257"/>
      <c r="E76" s="255"/>
      <c r="F76" s="255" t="s">
        <v>139</v>
      </c>
      <c r="G76" s="314" t="s">
        <v>416</v>
      </c>
      <c r="H76" s="255" t="s">
        <v>138</v>
      </c>
      <c r="I76" s="53">
        <v>0</v>
      </c>
      <c r="J76" s="50">
        <v>0</v>
      </c>
      <c r="K76" s="50">
        <v>0</v>
      </c>
    </row>
    <row r="77" spans="1:13" ht="20.100000000000001" hidden="1" customHeight="1" x14ac:dyDescent="0.25">
      <c r="A77" s="257"/>
      <c r="B77" s="257"/>
      <c r="C77" s="257"/>
      <c r="D77" s="257">
        <v>3222</v>
      </c>
      <c r="E77" s="257"/>
      <c r="F77" s="257"/>
      <c r="G77" s="314" t="s">
        <v>416</v>
      </c>
      <c r="H77" s="341" t="s">
        <v>33</v>
      </c>
      <c r="I77" s="53">
        <f>I78+I80</f>
        <v>890900</v>
      </c>
      <c r="J77" s="50">
        <f>J78+J80</f>
        <v>917630</v>
      </c>
      <c r="K77" s="50">
        <f>K78+K80</f>
        <v>945160</v>
      </c>
    </row>
    <row r="78" spans="1:13" ht="20.100000000000001" hidden="1" customHeight="1" x14ac:dyDescent="0.25">
      <c r="A78" s="257"/>
      <c r="B78" s="257"/>
      <c r="C78" s="257"/>
      <c r="D78" s="257"/>
      <c r="E78" s="255" t="s">
        <v>140</v>
      </c>
      <c r="F78" s="255"/>
      <c r="G78" s="314" t="s">
        <v>416</v>
      </c>
      <c r="H78" s="255" t="s">
        <v>141</v>
      </c>
      <c r="I78" s="53">
        <f>I79</f>
        <v>628000</v>
      </c>
      <c r="J78" s="50">
        <f>J79</f>
        <v>646840</v>
      </c>
      <c r="K78" s="50">
        <f>K79</f>
        <v>666250</v>
      </c>
    </row>
    <row r="79" spans="1:13" ht="20.100000000000001" hidden="1" customHeight="1" x14ac:dyDescent="0.25">
      <c r="A79" s="257"/>
      <c r="B79" s="257"/>
      <c r="C79" s="257"/>
      <c r="D79" s="257"/>
      <c r="E79" s="255"/>
      <c r="F79" s="255" t="s">
        <v>142</v>
      </c>
      <c r="G79" s="314" t="s">
        <v>416</v>
      </c>
      <c r="H79" s="255" t="s">
        <v>141</v>
      </c>
      <c r="I79" s="53">
        <f>900000-272000</f>
        <v>628000</v>
      </c>
      <c r="J79" s="50">
        <v>646840</v>
      </c>
      <c r="K79" s="50">
        <v>666250</v>
      </c>
    </row>
    <row r="80" spans="1:13" ht="20.100000000000001" hidden="1" customHeight="1" x14ac:dyDescent="0.25">
      <c r="A80" s="257"/>
      <c r="B80" s="257"/>
      <c r="C80" s="257"/>
      <c r="D80" s="257"/>
      <c r="E80" s="255" t="s">
        <v>143</v>
      </c>
      <c r="F80" s="255"/>
      <c r="G80" s="314" t="s">
        <v>416</v>
      </c>
      <c r="H80" s="255" t="s">
        <v>144</v>
      </c>
      <c r="I80" s="53">
        <f>I81</f>
        <v>262900</v>
      </c>
      <c r="J80" s="50">
        <f>J81</f>
        <v>270790</v>
      </c>
      <c r="K80" s="50">
        <f>K81</f>
        <v>278910</v>
      </c>
      <c r="M80" s="11"/>
    </row>
    <row r="81" spans="1:13" ht="20.100000000000001" hidden="1" customHeight="1" x14ac:dyDescent="0.25">
      <c r="A81" s="257"/>
      <c r="B81" s="257"/>
      <c r="C81" s="257"/>
      <c r="D81" s="257"/>
      <c r="E81" s="255"/>
      <c r="F81" s="255" t="s">
        <v>145</v>
      </c>
      <c r="G81" s="314" t="s">
        <v>416</v>
      </c>
      <c r="H81" s="255" t="s">
        <v>144</v>
      </c>
      <c r="I81" s="53">
        <f>275000-4300-7800</f>
        <v>262900</v>
      </c>
      <c r="J81" s="50">
        <v>270790</v>
      </c>
      <c r="K81" s="50">
        <v>278910</v>
      </c>
      <c r="M81" s="11"/>
    </row>
    <row r="82" spans="1:13" ht="20.100000000000001" hidden="1" customHeight="1" x14ac:dyDescent="0.25">
      <c r="A82" s="257"/>
      <c r="B82" s="257"/>
      <c r="C82" s="257"/>
      <c r="D82" s="257">
        <v>3223</v>
      </c>
      <c r="E82" s="257"/>
      <c r="F82" s="257"/>
      <c r="G82" s="314" t="s">
        <v>416</v>
      </c>
      <c r="H82" s="341" t="s">
        <v>34</v>
      </c>
      <c r="I82" s="53">
        <f>I83+I86+I88</f>
        <v>0</v>
      </c>
      <c r="J82" s="53">
        <f t="shared" ref="J82:K82" si="25">J83+J86+J88</f>
        <v>0</v>
      </c>
      <c r="K82" s="53">
        <f t="shared" si="25"/>
        <v>0</v>
      </c>
    </row>
    <row r="83" spans="1:13" ht="20.100000000000001" hidden="1" customHeight="1" x14ac:dyDescent="0.25">
      <c r="A83" s="257"/>
      <c r="B83" s="257"/>
      <c r="C83" s="257"/>
      <c r="D83" s="257"/>
      <c r="E83" s="255" t="s">
        <v>146</v>
      </c>
      <c r="F83" s="255"/>
      <c r="G83" s="314" t="s">
        <v>416</v>
      </c>
      <c r="H83" s="255" t="s">
        <v>147</v>
      </c>
      <c r="I83" s="53">
        <f>I84+I85</f>
        <v>0</v>
      </c>
      <c r="J83" s="53">
        <f t="shared" ref="J83:K83" si="26">J84+J85</f>
        <v>0</v>
      </c>
      <c r="K83" s="53">
        <f t="shared" si="26"/>
        <v>0</v>
      </c>
      <c r="L83" s="10"/>
    </row>
    <row r="84" spans="1:13" ht="20.100000000000001" hidden="1" customHeight="1" x14ac:dyDescent="0.25">
      <c r="A84" s="257"/>
      <c r="B84" s="257"/>
      <c r="C84" s="257"/>
      <c r="D84" s="257"/>
      <c r="E84" s="255"/>
      <c r="F84" s="255" t="s">
        <v>148</v>
      </c>
      <c r="G84" s="314" t="s">
        <v>416</v>
      </c>
      <c r="H84" s="255" t="s">
        <v>147</v>
      </c>
      <c r="I84" s="53">
        <v>0</v>
      </c>
      <c r="J84" s="50">
        <v>0</v>
      </c>
      <c r="K84" s="50">
        <v>0</v>
      </c>
      <c r="L84" s="10"/>
    </row>
    <row r="85" spans="1:13" ht="20.100000000000001" hidden="1" customHeight="1" x14ac:dyDescent="0.25">
      <c r="A85" s="257"/>
      <c r="B85" s="257"/>
      <c r="C85" s="257"/>
      <c r="D85" s="257"/>
      <c r="E85" s="255"/>
      <c r="F85" s="255" t="s">
        <v>149</v>
      </c>
      <c r="G85" s="314" t="s">
        <v>416</v>
      </c>
      <c r="H85" s="255" t="s">
        <v>150</v>
      </c>
      <c r="I85" s="53">
        <v>0</v>
      </c>
      <c r="J85" s="50">
        <v>0</v>
      </c>
      <c r="K85" s="50">
        <v>0</v>
      </c>
      <c r="L85" s="10"/>
    </row>
    <row r="86" spans="1:13" ht="20.100000000000001" hidden="1" customHeight="1" x14ac:dyDescent="0.25">
      <c r="A86" s="257"/>
      <c r="B86" s="257"/>
      <c r="C86" s="257"/>
      <c r="D86" s="257"/>
      <c r="E86" s="255" t="s">
        <v>151</v>
      </c>
      <c r="F86" s="255"/>
      <c r="G86" s="314" t="s">
        <v>416</v>
      </c>
      <c r="H86" s="255" t="s">
        <v>152</v>
      </c>
      <c r="I86" s="53">
        <f>I87</f>
        <v>0</v>
      </c>
      <c r="J86" s="53">
        <f t="shared" ref="J86:K86" si="27">J87</f>
        <v>0</v>
      </c>
      <c r="K86" s="53">
        <f t="shared" si="27"/>
        <v>0</v>
      </c>
      <c r="L86" s="10"/>
    </row>
    <row r="87" spans="1:13" ht="20.100000000000001" hidden="1" customHeight="1" x14ac:dyDescent="0.25">
      <c r="A87" s="257"/>
      <c r="B87" s="257"/>
      <c r="C87" s="257"/>
      <c r="D87" s="257"/>
      <c r="E87" s="255"/>
      <c r="F87" s="255" t="s">
        <v>153</v>
      </c>
      <c r="G87" s="314" t="s">
        <v>416</v>
      </c>
      <c r="H87" s="255" t="s">
        <v>152</v>
      </c>
      <c r="I87" s="53">
        <v>0</v>
      </c>
      <c r="J87" s="50">
        <v>0</v>
      </c>
      <c r="K87" s="50">
        <v>0</v>
      </c>
      <c r="L87" s="10"/>
    </row>
    <row r="88" spans="1:13" ht="20.100000000000001" hidden="1" customHeight="1" x14ac:dyDescent="0.25">
      <c r="A88" s="257"/>
      <c r="B88" s="257"/>
      <c r="C88" s="257"/>
      <c r="D88" s="257"/>
      <c r="E88" s="255" t="s">
        <v>154</v>
      </c>
      <c r="F88" s="255"/>
      <c r="G88" s="314" t="s">
        <v>416</v>
      </c>
      <c r="H88" s="255" t="s">
        <v>155</v>
      </c>
      <c r="I88" s="53">
        <f>I89</f>
        <v>0</v>
      </c>
      <c r="J88" s="53">
        <f t="shared" ref="J88:K88" si="28">J89</f>
        <v>0</v>
      </c>
      <c r="K88" s="53">
        <f t="shared" si="28"/>
        <v>0</v>
      </c>
      <c r="L88" s="10"/>
    </row>
    <row r="89" spans="1:13" ht="20.100000000000001" hidden="1" customHeight="1" x14ac:dyDescent="0.25">
      <c r="A89" s="257"/>
      <c r="B89" s="257"/>
      <c r="C89" s="257"/>
      <c r="D89" s="257"/>
      <c r="E89" s="255"/>
      <c r="F89" s="255" t="s">
        <v>156</v>
      </c>
      <c r="G89" s="314" t="s">
        <v>416</v>
      </c>
      <c r="H89" s="255" t="s">
        <v>155</v>
      </c>
      <c r="I89" s="53">
        <v>0</v>
      </c>
      <c r="J89" s="50">
        <v>0</v>
      </c>
      <c r="K89" s="50">
        <v>0</v>
      </c>
      <c r="L89" s="10"/>
    </row>
    <row r="90" spans="1:13" ht="31.5" hidden="1" customHeight="1" x14ac:dyDescent="0.25">
      <c r="A90" s="257"/>
      <c r="B90" s="257"/>
      <c r="C90" s="257"/>
      <c r="D90" s="257">
        <v>3224</v>
      </c>
      <c r="E90" s="257"/>
      <c r="F90" s="257"/>
      <c r="G90" s="314" t="s">
        <v>416</v>
      </c>
      <c r="H90" s="348" t="s">
        <v>157</v>
      </c>
      <c r="I90" s="53">
        <f>I91</f>
        <v>0</v>
      </c>
      <c r="J90" s="53">
        <f t="shared" ref="J90:K90" si="29">J91</f>
        <v>0</v>
      </c>
      <c r="K90" s="53">
        <f t="shared" si="29"/>
        <v>0</v>
      </c>
    </row>
    <row r="91" spans="1:13" ht="30.75" hidden="1" customHeight="1" x14ac:dyDescent="0.25">
      <c r="A91" s="257"/>
      <c r="B91" s="257"/>
      <c r="C91" s="257"/>
      <c r="D91" s="257"/>
      <c r="E91" s="255" t="s">
        <v>158</v>
      </c>
      <c r="F91" s="255"/>
      <c r="G91" s="314" t="s">
        <v>416</v>
      </c>
      <c r="H91" s="255" t="s">
        <v>159</v>
      </c>
      <c r="I91" s="53">
        <f>I92</f>
        <v>0</v>
      </c>
      <c r="J91" s="53">
        <f t="shared" ref="J91:K91" si="30">J92</f>
        <v>0</v>
      </c>
      <c r="K91" s="53">
        <f t="shared" si="30"/>
        <v>0</v>
      </c>
    </row>
    <row r="92" spans="1:13" ht="30" hidden="1" customHeight="1" x14ac:dyDescent="0.25">
      <c r="A92" s="257"/>
      <c r="B92" s="257"/>
      <c r="C92" s="257"/>
      <c r="D92" s="257"/>
      <c r="E92" s="255"/>
      <c r="F92" s="255" t="s">
        <v>160</v>
      </c>
      <c r="G92" s="314" t="s">
        <v>416</v>
      </c>
      <c r="H92" s="255" t="s">
        <v>159</v>
      </c>
      <c r="I92" s="53">
        <v>0</v>
      </c>
      <c r="J92" s="50">
        <v>0</v>
      </c>
      <c r="K92" s="50">
        <v>0</v>
      </c>
    </row>
    <row r="93" spans="1:13" ht="20.100000000000001" hidden="1" customHeight="1" x14ac:dyDescent="0.25">
      <c r="A93" s="257"/>
      <c r="B93" s="257"/>
      <c r="C93" s="257"/>
      <c r="D93" s="257">
        <v>3225</v>
      </c>
      <c r="E93" s="257"/>
      <c r="F93" s="257"/>
      <c r="G93" s="314" t="s">
        <v>416</v>
      </c>
      <c r="H93" s="348" t="s">
        <v>161</v>
      </c>
      <c r="I93" s="53">
        <f>I94+I96</f>
        <v>0</v>
      </c>
      <c r="J93" s="53">
        <f t="shared" ref="J93:K93" si="31">J94+J96</f>
        <v>0</v>
      </c>
      <c r="K93" s="53">
        <f t="shared" si="31"/>
        <v>0</v>
      </c>
    </row>
    <row r="94" spans="1:13" ht="20.100000000000001" hidden="1" customHeight="1" x14ac:dyDescent="0.25">
      <c r="A94" s="257"/>
      <c r="B94" s="257"/>
      <c r="C94" s="257"/>
      <c r="D94" s="257"/>
      <c r="E94" s="255" t="s">
        <v>162</v>
      </c>
      <c r="F94" s="255"/>
      <c r="G94" s="314" t="s">
        <v>416</v>
      </c>
      <c r="H94" s="255" t="s">
        <v>163</v>
      </c>
      <c r="I94" s="53">
        <f>I95</f>
        <v>0</v>
      </c>
      <c r="J94" s="53">
        <f t="shared" ref="J94:K94" si="32">J95</f>
        <v>0</v>
      </c>
      <c r="K94" s="53">
        <f t="shared" si="32"/>
        <v>0</v>
      </c>
    </row>
    <row r="95" spans="1:13" ht="20.100000000000001" hidden="1" customHeight="1" x14ac:dyDescent="0.25">
      <c r="A95" s="257"/>
      <c r="B95" s="257"/>
      <c r="C95" s="257"/>
      <c r="D95" s="257"/>
      <c r="E95" s="255"/>
      <c r="F95" s="255" t="s">
        <v>164</v>
      </c>
      <c r="G95" s="314" t="s">
        <v>416</v>
      </c>
      <c r="H95" s="255" t="s">
        <v>163</v>
      </c>
      <c r="I95" s="53">
        <v>0</v>
      </c>
      <c r="J95" s="50">
        <v>0</v>
      </c>
      <c r="K95" s="50">
        <v>0</v>
      </c>
    </row>
    <row r="96" spans="1:13" ht="20.100000000000001" hidden="1" customHeight="1" x14ac:dyDescent="0.25">
      <c r="A96" s="257"/>
      <c r="B96" s="257"/>
      <c r="C96" s="257"/>
      <c r="D96" s="257"/>
      <c r="E96" s="255" t="s">
        <v>165</v>
      </c>
      <c r="F96" s="255"/>
      <c r="G96" s="314" t="s">
        <v>416</v>
      </c>
      <c r="H96" s="255" t="s">
        <v>166</v>
      </c>
      <c r="I96" s="53">
        <f>I97</f>
        <v>0</v>
      </c>
      <c r="J96" s="53">
        <f t="shared" ref="J96:K96" si="33">J97</f>
        <v>0</v>
      </c>
      <c r="K96" s="53">
        <f t="shared" si="33"/>
        <v>0</v>
      </c>
    </row>
    <row r="97" spans="1:15" ht="20.100000000000001" hidden="1" customHeight="1" x14ac:dyDescent="0.25">
      <c r="A97" s="257"/>
      <c r="B97" s="257"/>
      <c r="C97" s="257"/>
      <c r="D97" s="257"/>
      <c r="E97" s="255"/>
      <c r="F97" s="255" t="s">
        <v>167</v>
      </c>
      <c r="G97" s="314" t="s">
        <v>416</v>
      </c>
      <c r="H97" s="255" t="s">
        <v>166</v>
      </c>
      <c r="I97" s="53">
        <v>0</v>
      </c>
      <c r="J97" s="50">
        <v>0</v>
      </c>
      <c r="K97" s="50">
        <v>0</v>
      </c>
    </row>
    <row r="98" spans="1:15" ht="20.100000000000001" hidden="1" customHeight="1" x14ac:dyDescent="0.25">
      <c r="A98" s="257"/>
      <c r="B98" s="257"/>
      <c r="C98" s="257"/>
      <c r="D98" s="257">
        <v>3227</v>
      </c>
      <c r="E98" s="257"/>
      <c r="F98" s="257"/>
      <c r="G98" s="314" t="s">
        <v>416</v>
      </c>
      <c r="H98" s="341" t="s">
        <v>37</v>
      </c>
      <c r="I98" s="53">
        <f>I99</f>
        <v>0</v>
      </c>
      <c r="J98" s="53">
        <f t="shared" ref="J98:K98" si="34">J99</f>
        <v>0</v>
      </c>
      <c r="K98" s="53">
        <f t="shared" si="34"/>
        <v>0</v>
      </c>
    </row>
    <row r="99" spans="1:15" ht="20.100000000000001" hidden="1" customHeight="1" x14ac:dyDescent="0.25">
      <c r="A99" s="257"/>
      <c r="B99" s="257"/>
      <c r="C99" s="257"/>
      <c r="D99" s="257"/>
      <c r="E99" s="255" t="s">
        <v>168</v>
      </c>
      <c r="F99" s="255"/>
      <c r="G99" s="314" t="s">
        <v>416</v>
      </c>
      <c r="H99" s="349" t="s">
        <v>169</v>
      </c>
      <c r="I99" s="53">
        <f>I100</f>
        <v>0</v>
      </c>
      <c r="J99" s="53">
        <f t="shared" ref="J99:K99" si="35">J100</f>
        <v>0</v>
      </c>
      <c r="K99" s="53">
        <f t="shared" si="35"/>
        <v>0</v>
      </c>
    </row>
    <row r="100" spans="1:15" ht="20.100000000000001" hidden="1" customHeight="1" x14ac:dyDescent="0.25">
      <c r="A100" s="257"/>
      <c r="B100" s="257"/>
      <c r="C100" s="257"/>
      <c r="D100" s="257"/>
      <c r="E100" s="255"/>
      <c r="F100" s="255" t="s">
        <v>170</v>
      </c>
      <c r="G100" s="314" t="s">
        <v>416</v>
      </c>
      <c r="H100" s="349" t="s">
        <v>169</v>
      </c>
      <c r="I100" s="53">
        <v>0</v>
      </c>
      <c r="J100" s="50">
        <v>0</v>
      </c>
      <c r="K100" s="50">
        <v>0</v>
      </c>
    </row>
    <row r="101" spans="1:15" s="4" customFormat="1" ht="20.100000000000001" customHeight="1" x14ac:dyDescent="0.25">
      <c r="A101" s="258"/>
      <c r="B101" s="258"/>
      <c r="C101" s="350">
        <v>323</v>
      </c>
      <c r="D101" s="258"/>
      <c r="E101" s="259"/>
      <c r="F101" s="259"/>
      <c r="G101" s="314" t="s">
        <v>416</v>
      </c>
      <c r="H101" s="259" t="s">
        <v>38</v>
      </c>
      <c r="I101" s="54">
        <f>I102+I111+I114+I117+I125+I130+I135+I143+I146</f>
        <v>34300</v>
      </c>
      <c r="J101" s="54">
        <f t="shared" ref="J101:K101" si="36">J102+J111+J114+J117+J125+J130+J135+J143+J146</f>
        <v>35330</v>
      </c>
      <c r="K101" s="54">
        <f t="shared" si="36"/>
        <v>36380</v>
      </c>
      <c r="L101" s="7"/>
      <c r="M101" s="3"/>
      <c r="N101" s="3"/>
      <c r="O101" s="3"/>
    </row>
    <row r="102" spans="1:15" s="1" customFormat="1" ht="20.100000000000001" hidden="1" customHeight="1" x14ac:dyDescent="0.25">
      <c r="A102" s="351"/>
      <c r="B102" s="351"/>
      <c r="C102" s="351"/>
      <c r="D102" s="351">
        <v>3231</v>
      </c>
      <c r="E102" s="351"/>
      <c r="F102" s="351"/>
      <c r="G102" s="314" t="s">
        <v>416</v>
      </c>
      <c r="H102" s="255" t="s">
        <v>171</v>
      </c>
      <c r="I102" s="53">
        <f>I103+I105+I107+I109</f>
        <v>7300</v>
      </c>
      <c r="J102" s="53">
        <f>J103+J105+J107+J109</f>
        <v>7520</v>
      </c>
      <c r="K102" s="53">
        <f>K103+K105+K107+K109</f>
        <v>7740</v>
      </c>
      <c r="L102" s="16"/>
    </row>
    <row r="103" spans="1:15" ht="20.100000000000001" hidden="1" customHeight="1" x14ac:dyDescent="0.25">
      <c r="A103" s="257"/>
      <c r="B103" s="257"/>
      <c r="C103" s="257"/>
      <c r="D103" s="257"/>
      <c r="E103" s="255" t="s">
        <v>172</v>
      </c>
      <c r="F103" s="255"/>
      <c r="G103" s="314" t="s">
        <v>416</v>
      </c>
      <c r="H103" s="255" t="s">
        <v>173</v>
      </c>
      <c r="I103" s="53">
        <f t="shared" ref="I103:K103" si="37">I104</f>
        <v>2300</v>
      </c>
      <c r="J103" s="50">
        <f t="shared" si="37"/>
        <v>2370</v>
      </c>
      <c r="K103" s="50">
        <f t="shared" si="37"/>
        <v>2440</v>
      </c>
      <c r="L103" s="10"/>
    </row>
    <row r="104" spans="1:15" ht="20.100000000000001" hidden="1" customHeight="1" x14ac:dyDescent="0.25">
      <c r="A104" s="257"/>
      <c r="B104" s="257"/>
      <c r="C104" s="257"/>
      <c r="D104" s="257"/>
      <c r="E104" s="255"/>
      <c r="F104" s="255" t="s">
        <v>174</v>
      </c>
      <c r="G104" s="314" t="s">
        <v>416</v>
      </c>
      <c r="H104" s="255" t="s">
        <v>173</v>
      </c>
      <c r="I104" s="53">
        <v>2300</v>
      </c>
      <c r="J104" s="50">
        <v>2370</v>
      </c>
      <c r="K104" s="50">
        <v>2440</v>
      </c>
      <c r="L104" s="10"/>
    </row>
    <row r="105" spans="1:15" ht="20.100000000000001" hidden="1" customHeight="1" x14ac:dyDescent="0.25">
      <c r="A105" s="257"/>
      <c r="B105" s="257"/>
      <c r="C105" s="257"/>
      <c r="D105" s="257"/>
      <c r="E105" s="255" t="s">
        <v>175</v>
      </c>
      <c r="F105" s="255"/>
      <c r="G105" s="314" t="s">
        <v>416</v>
      </c>
      <c r="H105" s="255" t="s">
        <v>176</v>
      </c>
      <c r="I105" s="53">
        <f>I106</f>
        <v>0</v>
      </c>
      <c r="J105" s="53">
        <f t="shared" ref="J105:K105" si="38">J106</f>
        <v>0</v>
      </c>
      <c r="K105" s="53">
        <f t="shared" si="38"/>
        <v>0</v>
      </c>
      <c r="L105" s="10"/>
    </row>
    <row r="106" spans="1:15" ht="20.100000000000001" hidden="1" customHeight="1" x14ac:dyDescent="0.25">
      <c r="A106" s="257"/>
      <c r="B106" s="257"/>
      <c r="C106" s="257"/>
      <c r="D106" s="257"/>
      <c r="E106" s="255"/>
      <c r="F106" s="255" t="s">
        <v>177</v>
      </c>
      <c r="G106" s="314" t="s">
        <v>416</v>
      </c>
      <c r="H106" s="255" t="s">
        <v>176</v>
      </c>
      <c r="I106" s="53">
        <v>0</v>
      </c>
      <c r="J106" s="50">
        <v>0</v>
      </c>
      <c r="K106" s="50">
        <v>0</v>
      </c>
      <c r="L106" s="10"/>
    </row>
    <row r="107" spans="1:15" ht="20.100000000000001" hidden="1" customHeight="1" x14ac:dyDescent="0.25">
      <c r="A107" s="257"/>
      <c r="B107" s="257"/>
      <c r="C107" s="257"/>
      <c r="D107" s="257"/>
      <c r="E107" s="255" t="s">
        <v>178</v>
      </c>
      <c r="F107" s="255"/>
      <c r="G107" s="314" t="s">
        <v>416</v>
      </c>
      <c r="H107" s="255" t="s">
        <v>179</v>
      </c>
      <c r="I107" s="53">
        <f>I108</f>
        <v>5000</v>
      </c>
      <c r="J107" s="50">
        <f>J108</f>
        <v>5150</v>
      </c>
      <c r="K107" s="50">
        <f>K108</f>
        <v>5300</v>
      </c>
      <c r="L107" s="10"/>
    </row>
    <row r="108" spans="1:15" ht="20.100000000000001" hidden="1" customHeight="1" x14ac:dyDescent="0.25">
      <c r="A108" s="257"/>
      <c r="B108" s="257"/>
      <c r="C108" s="257"/>
      <c r="D108" s="257"/>
      <c r="E108" s="255"/>
      <c r="F108" s="255" t="s">
        <v>180</v>
      </c>
      <c r="G108" s="314" t="s">
        <v>416</v>
      </c>
      <c r="H108" s="255" t="s">
        <v>179</v>
      </c>
      <c r="I108" s="53">
        <v>5000</v>
      </c>
      <c r="J108" s="50">
        <v>5150</v>
      </c>
      <c r="K108" s="50">
        <v>5300</v>
      </c>
      <c r="L108" s="10"/>
    </row>
    <row r="109" spans="1:15" ht="20.100000000000001" hidden="1" customHeight="1" x14ac:dyDescent="0.25">
      <c r="A109" s="257"/>
      <c r="B109" s="257"/>
      <c r="C109" s="257"/>
      <c r="D109" s="257"/>
      <c r="E109" s="255" t="s">
        <v>181</v>
      </c>
      <c r="F109" s="255"/>
      <c r="G109" s="314" t="s">
        <v>416</v>
      </c>
      <c r="H109" s="255" t="s">
        <v>182</v>
      </c>
      <c r="I109" s="53">
        <f>I110</f>
        <v>0</v>
      </c>
      <c r="J109" s="53">
        <f t="shared" ref="J109:K109" si="39">J110</f>
        <v>0</v>
      </c>
      <c r="K109" s="53">
        <f t="shared" si="39"/>
        <v>0</v>
      </c>
      <c r="L109" s="10"/>
    </row>
    <row r="110" spans="1:15" ht="20.100000000000001" hidden="1" customHeight="1" x14ac:dyDescent="0.25">
      <c r="A110" s="257"/>
      <c r="B110" s="257"/>
      <c r="C110" s="257"/>
      <c r="D110" s="257"/>
      <c r="E110" s="255"/>
      <c r="F110" s="255" t="s">
        <v>183</v>
      </c>
      <c r="G110" s="314" t="s">
        <v>416</v>
      </c>
      <c r="H110" s="255" t="s">
        <v>182</v>
      </c>
      <c r="I110" s="53">
        <v>0</v>
      </c>
      <c r="J110" s="50">
        <v>0</v>
      </c>
      <c r="K110" s="50">
        <v>0</v>
      </c>
      <c r="L110" s="10"/>
    </row>
    <row r="111" spans="1:15" ht="20.100000000000001" hidden="1" customHeight="1" x14ac:dyDescent="0.25">
      <c r="A111" s="257"/>
      <c r="B111" s="257"/>
      <c r="C111" s="257"/>
      <c r="D111" s="257">
        <v>3232</v>
      </c>
      <c r="E111" s="255"/>
      <c r="F111" s="255"/>
      <c r="G111" s="314" t="s">
        <v>416</v>
      </c>
      <c r="H111" s="255" t="s">
        <v>40</v>
      </c>
      <c r="I111" s="53">
        <f>I112</f>
        <v>0</v>
      </c>
      <c r="J111" s="53">
        <f t="shared" ref="J111:K111" si="40">J112</f>
        <v>0</v>
      </c>
      <c r="K111" s="53">
        <f t="shared" si="40"/>
        <v>0</v>
      </c>
    </row>
    <row r="112" spans="1:15" ht="30" hidden="1" customHeight="1" x14ac:dyDescent="0.25">
      <c r="A112" s="257"/>
      <c r="B112" s="257"/>
      <c r="C112" s="257"/>
      <c r="D112" s="257"/>
      <c r="E112" s="255" t="s">
        <v>184</v>
      </c>
      <c r="F112" s="255"/>
      <c r="G112" s="314" t="s">
        <v>416</v>
      </c>
      <c r="H112" s="255" t="s">
        <v>185</v>
      </c>
      <c r="I112" s="53">
        <f>I113</f>
        <v>0</v>
      </c>
      <c r="J112" s="53">
        <f t="shared" ref="J112:K112" si="41">J113</f>
        <v>0</v>
      </c>
      <c r="K112" s="53">
        <f t="shared" si="41"/>
        <v>0</v>
      </c>
      <c r="L112" s="10"/>
    </row>
    <row r="113" spans="1:13" ht="30" hidden="1" customHeight="1" x14ac:dyDescent="0.25">
      <c r="A113" s="257"/>
      <c r="B113" s="257"/>
      <c r="C113" s="257"/>
      <c r="D113" s="257"/>
      <c r="E113" s="255"/>
      <c r="F113" s="255" t="s">
        <v>186</v>
      </c>
      <c r="G113" s="314" t="s">
        <v>416</v>
      </c>
      <c r="H113" s="255" t="s">
        <v>185</v>
      </c>
      <c r="I113" s="53">
        <v>0</v>
      </c>
      <c r="J113" s="50">
        <v>0</v>
      </c>
      <c r="K113" s="50">
        <v>0</v>
      </c>
      <c r="L113" s="10"/>
    </row>
    <row r="114" spans="1:13" ht="20.100000000000001" hidden="1" customHeight="1" x14ac:dyDescent="0.25">
      <c r="A114" s="257"/>
      <c r="B114" s="257"/>
      <c r="C114" s="257"/>
      <c r="D114" s="257">
        <v>3233</v>
      </c>
      <c r="E114" s="257"/>
      <c r="F114" s="257"/>
      <c r="G114" s="314" t="s">
        <v>416</v>
      </c>
      <c r="H114" s="341" t="s">
        <v>41</v>
      </c>
      <c r="I114" s="53">
        <f>I115</f>
        <v>0</v>
      </c>
      <c r="J114" s="53">
        <f t="shared" ref="J114:K114" si="42">J115</f>
        <v>0</v>
      </c>
      <c r="K114" s="53">
        <f t="shared" si="42"/>
        <v>0</v>
      </c>
    </row>
    <row r="115" spans="1:13" ht="20.100000000000001" hidden="1" customHeight="1" x14ac:dyDescent="0.25">
      <c r="A115" s="257"/>
      <c r="B115" s="257"/>
      <c r="C115" s="257"/>
      <c r="D115" s="257"/>
      <c r="E115" s="255" t="s">
        <v>187</v>
      </c>
      <c r="F115" s="255"/>
      <c r="G115" s="314" t="s">
        <v>416</v>
      </c>
      <c r="H115" s="341" t="s">
        <v>188</v>
      </c>
      <c r="I115" s="53">
        <f>I116</f>
        <v>0</v>
      </c>
      <c r="J115" s="53">
        <f t="shared" ref="J115:K115" si="43">J116</f>
        <v>0</v>
      </c>
      <c r="K115" s="53">
        <f t="shared" si="43"/>
        <v>0</v>
      </c>
    </row>
    <row r="116" spans="1:13" ht="20.100000000000001" hidden="1" customHeight="1" x14ac:dyDescent="0.25">
      <c r="A116" s="257"/>
      <c r="B116" s="257"/>
      <c r="C116" s="257"/>
      <c r="D116" s="257"/>
      <c r="E116" s="255"/>
      <c r="F116" s="255" t="s">
        <v>189</v>
      </c>
      <c r="G116" s="314" t="s">
        <v>416</v>
      </c>
      <c r="H116" s="341" t="s">
        <v>188</v>
      </c>
      <c r="I116" s="53">
        <v>0</v>
      </c>
      <c r="J116" s="50">
        <v>0</v>
      </c>
      <c r="K116" s="50">
        <v>0</v>
      </c>
    </row>
    <row r="117" spans="1:13" ht="20.100000000000001" hidden="1" customHeight="1" x14ac:dyDescent="0.25">
      <c r="A117" s="257"/>
      <c r="B117" s="257"/>
      <c r="C117" s="257"/>
      <c r="D117" s="257">
        <v>3234</v>
      </c>
      <c r="E117" s="257"/>
      <c r="F117" s="257"/>
      <c r="G117" s="314" t="s">
        <v>416</v>
      </c>
      <c r="H117" s="341" t="s">
        <v>42</v>
      </c>
      <c r="I117" s="53">
        <f>I122+I120+I118</f>
        <v>3000</v>
      </c>
      <c r="J117" s="53">
        <f t="shared" ref="J117:K117" si="44">J122+J120+J118</f>
        <v>3090</v>
      </c>
      <c r="K117" s="53">
        <f t="shared" si="44"/>
        <v>3180</v>
      </c>
      <c r="M117" s="11"/>
    </row>
    <row r="118" spans="1:13" ht="20.100000000000001" hidden="1" customHeight="1" x14ac:dyDescent="0.25">
      <c r="A118" s="257"/>
      <c r="B118" s="257"/>
      <c r="C118" s="257"/>
      <c r="D118" s="257"/>
      <c r="E118" s="255" t="s">
        <v>190</v>
      </c>
      <c r="F118" s="255"/>
      <c r="G118" s="314" t="s">
        <v>416</v>
      </c>
      <c r="H118" s="255" t="s">
        <v>191</v>
      </c>
      <c r="I118" s="53">
        <f>I119</f>
        <v>0</v>
      </c>
      <c r="J118" s="53">
        <f t="shared" ref="J118:K118" si="45">J119</f>
        <v>0</v>
      </c>
      <c r="K118" s="53">
        <f t="shared" si="45"/>
        <v>0</v>
      </c>
    </row>
    <row r="119" spans="1:13" ht="20.100000000000001" hidden="1" customHeight="1" x14ac:dyDescent="0.25">
      <c r="A119" s="257"/>
      <c r="B119" s="257"/>
      <c r="C119" s="257"/>
      <c r="D119" s="257"/>
      <c r="E119" s="255"/>
      <c r="F119" s="255" t="s">
        <v>192</v>
      </c>
      <c r="G119" s="314" t="s">
        <v>416</v>
      </c>
      <c r="H119" s="255" t="s">
        <v>191</v>
      </c>
      <c r="I119" s="53">
        <v>0</v>
      </c>
      <c r="J119" s="50">
        <v>0</v>
      </c>
      <c r="K119" s="50">
        <v>0</v>
      </c>
    </row>
    <row r="120" spans="1:13" ht="20.100000000000001" hidden="1" customHeight="1" x14ac:dyDescent="0.25">
      <c r="A120" s="257"/>
      <c r="B120" s="257"/>
      <c r="C120" s="257"/>
      <c r="D120" s="257"/>
      <c r="E120" s="255" t="s">
        <v>193</v>
      </c>
      <c r="F120" s="255"/>
      <c r="G120" s="314" t="s">
        <v>416</v>
      </c>
      <c r="H120" s="255" t="s">
        <v>194</v>
      </c>
      <c r="I120" s="53">
        <f>I121</f>
        <v>0</v>
      </c>
      <c r="J120" s="53">
        <f t="shared" ref="J120:K120" si="46">J121</f>
        <v>0</v>
      </c>
      <c r="K120" s="53">
        <f t="shared" si="46"/>
        <v>0</v>
      </c>
      <c r="L120" s="10"/>
    </row>
    <row r="121" spans="1:13" ht="20.100000000000001" hidden="1" customHeight="1" x14ac:dyDescent="0.25">
      <c r="A121" s="257"/>
      <c r="B121" s="257"/>
      <c r="C121" s="257"/>
      <c r="D121" s="257"/>
      <c r="E121" s="255"/>
      <c r="F121" s="255" t="s">
        <v>195</v>
      </c>
      <c r="G121" s="314" t="s">
        <v>416</v>
      </c>
      <c r="H121" s="255" t="s">
        <v>194</v>
      </c>
      <c r="I121" s="53">
        <v>0</v>
      </c>
      <c r="J121" s="50">
        <v>0</v>
      </c>
      <c r="K121" s="50">
        <v>0</v>
      </c>
      <c r="L121" s="10"/>
    </row>
    <row r="122" spans="1:13" ht="20.100000000000001" hidden="1" customHeight="1" x14ac:dyDescent="0.25">
      <c r="A122" s="257"/>
      <c r="B122" s="257"/>
      <c r="C122" s="257"/>
      <c r="D122" s="257"/>
      <c r="E122" s="255" t="s">
        <v>196</v>
      </c>
      <c r="F122" s="255"/>
      <c r="G122" s="314" t="s">
        <v>416</v>
      </c>
      <c r="H122" s="255" t="s">
        <v>197</v>
      </c>
      <c r="I122" s="53">
        <f>I124+I123</f>
        <v>3000</v>
      </c>
      <c r="J122" s="53">
        <f t="shared" ref="J122:K122" si="47">J124+J123</f>
        <v>3090</v>
      </c>
      <c r="K122" s="53">
        <f t="shared" si="47"/>
        <v>3180</v>
      </c>
    </row>
    <row r="123" spans="1:13" ht="20.100000000000001" hidden="1" customHeight="1" x14ac:dyDescent="0.25">
      <c r="A123" s="257"/>
      <c r="B123" s="257"/>
      <c r="C123" s="257"/>
      <c r="D123" s="257"/>
      <c r="E123" s="255"/>
      <c r="F123" s="255" t="s">
        <v>198</v>
      </c>
      <c r="G123" s="314" t="s">
        <v>416</v>
      </c>
      <c r="H123" s="255" t="s">
        <v>197</v>
      </c>
      <c r="I123" s="53">
        <v>0</v>
      </c>
      <c r="J123" s="50">
        <v>0</v>
      </c>
      <c r="K123" s="50">
        <v>0</v>
      </c>
    </row>
    <row r="124" spans="1:13" ht="90" hidden="1" x14ac:dyDescent="0.25">
      <c r="A124" s="257"/>
      <c r="B124" s="257"/>
      <c r="C124" s="257"/>
      <c r="D124" s="257"/>
      <c r="E124" s="255"/>
      <c r="F124" s="255" t="s">
        <v>199</v>
      </c>
      <c r="G124" s="314" t="s">
        <v>416</v>
      </c>
      <c r="H124" s="255" t="s">
        <v>200</v>
      </c>
      <c r="I124" s="53">
        <v>3000</v>
      </c>
      <c r="J124" s="50">
        <v>3090</v>
      </c>
      <c r="K124" s="50">
        <v>3180</v>
      </c>
    </row>
    <row r="125" spans="1:13" ht="20.100000000000001" hidden="1" customHeight="1" x14ac:dyDescent="0.25">
      <c r="A125" s="257"/>
      <c r="B125" s="257"/>
      <c r="C125" s="257"/>
      <c r="D125" s="257">
        <v>3235</v>
      </c>
      <c r="E125" s="257"/>
      <c r="F125" s="257"/>
      <c r="G125" s="314" t="s">
        <v>416</v>
      </c>
      <c r="H125" s="341" t="s">
        <v>43</v>
      </c>
      <c r="I125" s="53">
        <f>I126+I128</f>
        <v>0</v>
      </c>
      <c r="J125" s="53">
        <f t="shared" ref="J125:K125" si="48">J126+J128</f>
        <v>0</v>
      </c>
      <c r="K125" s="53">
        <f t="shared" si="48"/>
        <v>0</v>
      </c>
    </row>
    <row r="126" spans="1:13" ht="20.100000000000001" hidden="1" customHeight="1" x14ac:dyDescent="0.25">
      <c r="A126" s="257"/>
      <c r="B126" s="257"/>
      <c r="C126" s="257"/>
      <c r="D126" s="257"/>
      <c r="E126" s="255" t="s">
        <v>201</v>
      </c>
      <c r="F126" s="255"/>
      <c r="G126" s="314" t="s">
        <v>416</v>
      </c>
      <c r="H126" s="255" t="s">
        <v>202</v>
      </c>
      <c r="I126" s="53">
        <f>I127</f>
        <v>0</v>
      </c>
      <c r="J126" s="53">
        <f t="shared" ref="J126:K126" si="49">J127</f>
        <v>0</v>
      </c>
      <c r="K126" s="53">
        <f t="shared" si="49"/>
        <v>0</v>
      </c>
    </row>
    <row r="127" spans="1:13" ht="90" hidden="1" x14ac:dyDescent="0.25">
      <c r="A127" s="257"/>
      <c r="B127" s="257"/>
      <c r="C127" s="257"/>
      <c r="D127" s="257"/>
      <c r="E127" s="255"/>
      <c r="F127" s="255" t="s">
        <v>203</v>
      </c>
      <c r="G127" s="314" t="s">
        <v>416</v>
      </c>
      <c r="H127" s="255" t="s">
        <v>202</v>
      </c>
      <c r="I127" s="53">
        <v>0</v>
      </c>
      <c r="J127" s="50">
        <v>0</v>
      </c>
      <c r="K127" s="50">
        <v>0</v>
      </c>
    </row>
    <row r="128" spans="1:13" ht="20.100000000000001" hidden="1" customHeight="1" x14ac:dyDescent="0.25">
      <c r="A128" s="257"/>
      <c r="B128" s="257"/>
      <c r="C128" s="257"/>
      <c r="D128" s="257"/>
      <c r="E128" s="255" t="s">
        <v>204</v>
      </c>
      <c r="F128" s="255"/>
      <c r="G128" s="314" t="s">
        <v>416</v>
      </c>
      <c r="H128" s="255" t="s">
        <v>205</v>
      </c>
      <c r="I128" s="53">
        <f>I129</f>
        <v>0</v>
      </c>
      <c r="J128" s="53">
        <f t="shared" ref="J128:K128" si="50">J129</f>
        <v>0</v>
      </c>
      <c r="K128" s="53">
        <f t="shared" si="50"/>
        <v>0</v>
      </c>
    </row>
    <row r="129" spans="1:12" ht="20.100000000000001" hidden="1" customHeight="1" x14ac:dyDescent="0.25">
      <c r="A129" s="257"/>
      <c r="B129" s="257"/>
      <c r="C129" s="257"/>
      <c r="D129" s="257"/>
      <c r="E129" s="255"/>
      <c r="F129" s="255" t="s">
        <v>206</v>
      </c>
      <c r="G129" s="314" t="s">
        <v>416</v>
      </c>
      <c r="H129" s="255" t="s">
        <v>205</v>
      </c>
      <c r="I129" s="53">
        <v>0</v>
      </c>
      <c r="J129" s="50">
        <v>0</v>
      </c>
      <c r="K129" s="50">
        <v>0</v>
      </c>
    </row>
    <row r="130" spans="1:12" ht="20.100000000000001" hidden="1" customHeight="1" x14ac:dyDescent="0.25">
      <c r="A130" s="257"/>
      <c r="B130" s="257"/>
      <c r="C130" s="257"/>
      <c r="D130" s="257">
        <v>3236</v>
      </c>
      <c r="E130" s="257"/>
      <c r="F130" s="257"/>
      <c r="G130" s="314" t="s">
        <v>416</v>
      </c>
      <c r="H130" s="341" t="s">
        <v>44</v>
      </c>
      <c r="I130" s="53">
        <f>I131+I133</f>
        <v>0</v>
      </c>
      <c r="J130" s="53">
        <f t="shared" ref="J130:K130" si="51">J131+J133</f>
        <v>0</v>
      </c>
      <c r="K130" s="53">
        <f t="shared" si="51"/>
        <v>0</v>
      </c>
    </row>
    <row r="131" spans="1:12" ht="20.100000000000001" hidden="1" customHeight="1" x14ac:dyDescent="0.25">
      <c r="A131" s="257"/>
      <c r="B131" s="257"/>
      <c r="C131" s="257"/>
      <c r="D131" s="257"/>
      <c r="E131" s="255" t="s">
        <v>207</v>
      </c>
      <c r="F131" s="255"/>
      <c r="G131" s="314" t="s">
        <v>416</v>
      </c>
      <c r="H131" s="255" t="s">
        <v>208</v>
      </c>
      <c r="I131" s="53">
        <f>I132</f>
        <v>0</v>
      </c>
      <c r="J131" s="53">
        <f t="shared" ref="J131:K131" si="52">J132</f>
        <v>0</v>
      </c>
      <c r="K131" s="53">
        <f t="shared" si="52"/>
        <v>0</v>
      </c>
      <c r="L131" s="10"/>
    </row>
    <row r="132" spans="1:12" ht="20.100000000000001" hidden="1" customHeight="1" x14ac:dyDescent="0.25">
      <c r="A132" s="257"/>
      <c r="B132" s="257"/>
      <c r="C132" s="257"/>
      <c r="D132" s="257"/>
      <c r="E132" s="255"/>
      <c r="F132" s="255" t="s">
        <v>209</v>
      </c>
      <c r="G132" s="314" t="s">
        <v>416</v>
      </c>
      <c r="H132" s="255" t="s">
        <v>208</v>
      </c>
      <c r="I132" s="53">
        <v>0</v>
      </c>
      <c r="J132" s="50">
        <v>0</v>
      </c>
      <c r="K132" s="50">
        <v>0</v>
      </c>
      <c r="L132" s="10"/>
    </row>
    <row r="133" spans="1:12" ht="20.100000000000001" hidden="1" customHeight="1" x14ac:dyDescent="0.25">
      <c r="A133" s="257"/>
      <c r="B133" s="257"/>
      <c r="C133" s="257"/>
      <c r="D133" s="257"/>
      <c r="E133" s="255" t="s">
        <v>210</v>
      </c>
      <c r="F133" s="255"/>
      <c r="G133" s="314" t="s">
        <v>416</v>
      </c>
      <c r="H133" s="255" t="s">
        <v>211</v>
      </c>
      <c r="I133" s="53">
        <f>I134</f>
        <v>0</v>
      </c>
      <c r="J133" s="53">
        <f t="shared" ref="J133:K133" si="53">J134</f>
        <v>0</v>
      </c>
      <c r="K133" s="53">
        <f t="shared" si="53"/>
        <v>0</v>
      </c>
      <c r="L133" s="10"/>
    </row>
    <row r="134" spans="1:12" ht="20.100000000000001" hidden="1" customHeight="1" x14ac:dyDescent="0.25">
      <c r="A134" s="257"/>
      <c r="B134" s="257"/>
      <c r="C134" s="257"/>
      <c r="D134" s="257"/>
      <c r="E134" s="255"/>
      <c r="F134" s="255" t="s">
        <v>212</v>
      </c>
      <c r="G134" s="314" t="s">
        <v>416</v>
      </c>
      <c r="H134" s="255" t="s">
        <v>211</v>
      </c>
      <c r="I134" s="53">
        <v>0</v>
      </c>
      <c r="J134" s="50">
        <v>0</v>
      </c>
      <c r="K134" s="50">
        <v>0</v>
      </c>
      <c r="L134" s="10"/>
    </row>
    <row r="135" spans="1:12" ht="20.100000000000001" hidden="1" customHeight="1" x14ac:dyDescent="0.25">
      <c r="A135" s="257"/>
      <c r="B135" s="257"/>
      <c r="C135" s="257"/>
      <c r="D135" s="257">
        <v>3237</v>
      </c>
      <c r="E135" s="257"/>
      <c r="F135" s="257"/>
      <c r="G135" s="314" t="s">
        <v>416</v>
      </c>
      <c r="H135" s="341" t="s">
        <v>213</v>
      </c>
      <c r="I135" s="53">
        <f>I136+I138+I140</f>
        <v>0</v>
      </c>
      <c r="J135" s="53">
        <f t="shared" ref="J135:K135" si="54">J136+J138+J140</f>
        <v>0</v>
      </c>
      <c r="K135" s="53">
        <f t="shared" si="54"/>
        <v>0</v>
      </c>
      <c r="L135" s="10"/>
    </row>
    <row r="136" spans="1:12" ht="20.100000000000001" hidden="1" customHeight="1" x14ac:dyDescent="0.25">
      <c r="A136" s="257"/>
      <c r="B136" s="257"/>
      <c r="C136" s="257"/>
      <c r="D136" s="257"/>
      <c r="E136" s="255" t="s">
        <v>214</v>
      </c>
      <c r="F136" s="255"/>
      <c r="G136" s="314" t="s">
        <v>416</v>
      </c>
      <c r="H136" s="255" t="s">
        <v>215</v>
      </c>
      <c r="I136" s="53">
        <f>I137</f>
        <v>0</v>
      </c>
      <c r="J136" s="53">
        <f t="shared" ref="J136:K136" si="55">J137</f>
        <v>0</v>
      </c>
      <c r="K136" s="53">
        <f t="shared" si="55"/>
        <v>0</v>
      </c>
      <c r="L136" s="10"/>
    </row>
    <row r="137" spans="1:12" ht="20.100000000000001" hidden="1" customHeight="1" x14ac:dyDescent="0.25">
      <c r="A137" s="257"/>
      <c r="B137" s="257"/>
      <c r="C137" s="257"/>
      <c r="D137" s="257"/>
      <c r="E137" s="255"/>
      <c r="F137" s="255" t="s">
        <v>216</v>
      </c>
      <c r="G137" s="314" t="s">
        <v>416</v>
      </c>
      <c r="H137" s="255" t="s">
        <v>215</v>
      </c>
      <c r="I137" s="53">
        <v>0</v>
      </c>
      <c r="J137" s="50">
        <v>0</v>
      </c>
      <c r="K137" s="50">
        <v>0</v>
      </c>
      <c r="L137" s="10"/>
    </row>
    <row r="138" spans="1:12" ht="20.100000000000001" hidden="1" customHeight="1" x14ac:dyDescent="0.25">
      <c r="A138" s="257"/>
      <c r="B138" s="257"/>
      <c r="C138" s="257"/>
      <c r="D138" s="257"/>
      <c r="E138" s="255" t="s">
        <v>217</v>
      </c>
      <c r="F138" s="255"/>
      <c r="G138" s="314" t="s">
        <v>416</v>
      </c>
      <c r="H138" s="255" t="s">
        <v>218</v>
      </c>
      <c r="I138" s="53">
        <f>I139</f>
        <v>0</v>
      </c>
      <c r="J138" s="53">
        <f t="shared" ref="J138:K138" si="56">J139</f>
        <v>0</v>
      </c>
      <c r="K138" s="53">
        <f t="shared" si="56"/>
        <v>0</v>
      </c>
      <c r="L138" s="10"/>
    </row>
    <row r="139" spans="1:12" ht="20.100000000000001" hidden="1" customHeight="1" x14ac:dyDescent="0.25">
      <c r="A139" s="257"/>
      <c r="B139" s="257"/>
      <c r="C139" s="257"/>
      <c r="D139" s="257"/>
      <c r="E139" s="255"/>
      <c r="F139" s="255" t="s">
        <v>219</v>
      </c>
      <c r="G139" s="314" t="s">
        <v>416</v>
      </c>
      <c r="H139" s="255" t="s">
        <v>218</v>
      </c>
      <c r="I139" s="53">
        <v>0</v>
      </c>
      <c r="J139" s="50">
        <v>0</v>
      </c>
      <c r="K139" s="50">
        <v>0</v>
      </c>
      <c r="L139" s="10"/>
    </row>
    <row r="140" spans="1:12" ht="20.100000000000001" hidden="1" customHeight="1" x14ac:dyDescent="0.25">
      <c r="A140" s="257"/>
      <c r="B140" s="257"/>
      <c r="C140" s="257"/>
      <c r="D140" s="257"/>
      <c r="E140" s="255" t="s">
        <v>220</v>
      </c>
      <c r="F140" s="255"/>
      <c r="G140" s="314" t="s">
        <v>416</v>
      </c>
      <c r="H140" s="255" t="s">
        <v>221</v>
      </c>
      <c r="I140" s="53">
        <f>I141+I142</f>
        <v>0</v>
      </c>
      <c r="J140" s="53">
        <f t="shared" ref="J140:K140" si="57">J141+J142</f>
        <v>0</v>
      </c>
      <c r="K140" s="53">
        <f t="shared" si="57"/>
        <v>0</v>
      </c>
      <c r="L140" s="10"/>
    </row>
    <row r="141" spans="1:12" ht="20.100000000000001" hidden="1" customHeight="1" x14ac:dyDescent="0.25">
      <c r="A141" s="257"/>
      <c r="B141" s="257"/>
      <c r="C141" s="257"/>
      <c r="D141" s="257"/>
      <c r="E141" s="255"/>
      <c r="F141" s="255" t="s">
        <v>222</v>
      </c>
      <c r="G141" s="314" t="s">
        <v>416</v>
      </c>
      <c r="H141" s="255" t="s">
        <v>221</v>
      </c>
      <c r="I141" s="53">
        <v>0</v>
      </c>
      <c r="J141" s="50">
        <v>0</v>
      </c>
      <c r="K141" s="50">
        <v>0</v>
      </c>
      <c r="L141" s="10"/>
    </row>
    <row r="142" spans="1:12" ht="20.100000000000001" hidden="1" customHeight="1" x14ac:dyDescent="0.25">
      <c r="A142" s="257"/>
      <c r="B142" s="257"/>
      <c r="C142" s="257"/>
      <c r="D142" s="257"/>
      <c r="E142" s="255"/>
      <c r="F142" s="255" t="s">
        <v>223</v>
      </c>
      <c r="G142" s="314" t="s">
        <v>416</v>
      </c>
      <c r="H142" s="255" t="s">
        <v>221</v>
      </c>
      <c r="I142" s="53">
        <v>0</v>
      </c>
      <c r="J142" s="50">
        <v>0</v>
      </c>
      <c r="K142" s="50">
        <v>0</v>
      </c>
      <c r="L142" s="10"/>
    </row>
    <row r="143" spans="1:12" ht="20.100000000000001" hidden="1" customHeight="1" x14ac:dyDescent="0.25">
      <c r="A143" s="257"/>
      <c r="B143" s="257"/>
      <c r="C143" s="257"/>
      <c r="D143" s="257">
        <v>3238</v>
      </c>
      <c r="E143" s="255"/>
      <c r="F143" s="255"/>
      <c r="G143" s="314" t="s">
        <v>416</v>
      </c>
      <c r="H143" s="255" t="s">
        <v>225</v>
      </c>
      <c r="I143" s="53">
        <f t="shared" ref="I143:K144" si="58">I144</f>
        <v>24000</v>
      </c>
      <c r="J143" s="50">
        <f t="shared" si="58"/>
        <v>24720</v>
      </c>
      <c r="K143" s="50">
        <f t="shared" si="58"/>
        <v>25460</v>
      </c>
    </row>
    <row r="144" spans="1:12" ht="20.100000000000001" hidden="1" customHeight="1" x14ac:dyDescent="0.25">
      <c r="A144" s="257"/>
      <c r="B144" s="257"/>
      <c r="C144" s="257"/>
      <c r="D144" s="257"/>
      <c r="E144" s="255" t="s">
        <v>224</v>
      </c>
      <c r="F144" s="255"/>
      <c r="G144" s="314" t="s">
        <v>416</v>
      </c>
      <c r="H144" s="255" t="s">
        <v>225</v>
      </c>
      <c r="I144" s="53">
        <f t="shared" si="58"/>
        <v>24000</v>
      </c>
      <c r="J144" s="50">
        <f t="shared" si="58"/>
        <v>24720</v>
      </c>
      <c r="K144" s="50">
        <f t="shared" si="58"/>
        <v>25460</v>
      </c>
      <c r="L144" s="10"/>
    </row>
    <row r="145" spans="1:15" ht="20.100000000000001" hidden="1" customHeight="1" x14ac:dyDescent="0.25">
      <c r="A145" s="257"/>
      <c r="B145" s="257"/>
      <c r="C145" s="257"/>
      <c r="D145" s="257"/>
      <c r="E145" s="255"/>
      <c r="F145" s="255" t="s">
        <v>226</v>
      </c>
      <c r="G145" s="314" t="s">
        <v>416</v>
      </c>
      <c r="H145" s="255" t="s">
        <v>225</v>
      </c>
      <c r="I145" s="53">
        <v>24000</v>
      </c>
      <c r="J145" s="50">
        <v>24720</v>
      </c>
      <c r="K145" s="50">
        <v>25460</v>
      </c>
      <c r="L145" s="10"/>
    </row>
    <row r="146" spans="1:15" ht="20.100000000000001" hidden="1" customHeight="1" x14ac:dyDescent="0.25">
      <c r="A146" s="257"/>
      <c r="B146" s="257"/>
      <c r="C146" s="257"/>
      <c r="D146" s="257">
        <v>3239</v>
      </c>
      <c r="E146" s="255"/>
      <c r="F146" s="255"/>
      <c r="G146" s="314" t="s">
        <v>416</v>
      </c>
      <c r="H146" s="255" t="s">
        <v>46</v>
      </c>
      <c r="I146" s="53">
        <f>I147+I149+I151+I153</f>
        <v>0</v>
      </c>
      <c r="J146" s="53">
        <f t="shared" ref="J146:K146" si="59">J147+J149+J151+J153</f>
        <v>0</v>
      </c>
      <c r="K146" s="53">
        <f t="shared" si="59"/>
        <v>0</v>
      </c>
    </row>
    <row r="147" spans="1:15" ht="20.100000000000001" hidden="1" customHeight="1" x14ac:dyDescent="0.25">
      <c r="A147" s="257"/>
      <c r="B147" s="257"/>
      <c r="C147" s="257"/>
      <c r="D147" s="257"/>
      <c r="E147" s="255" t="s">
        <v>227</v>
      </c>
      <c r="F147" s="255"/>
      <c r="G147" s="314" t="s">
        <v>416</v>
      </c>
      <c r="H147" s="255" t="s">
        <v>228</v>
      </c>
      <c r="I147" s="53">
        <f>I148</f>
        <v>0</v>
      </c>
      <c r="J147" s="53">
        <f t="shared" ref="J147:K147" si="60">J148</f>
        <v>0</v>
      </c>
      <c r="K147" s="53">
        <f t="shared" si="60"/>
        <v>0</v>
      </c>
      <c r="L147" s="10"/>
    </row>
    <row r="148" spans="1:15" ht="20.100000000000001" hidden="1" customHeight="1" x14ac:dyDescent="0.25">
      <c r="A148" s="257"/>
      <c r="B148" s="257"/>
      <c r="C148" s="257"/>
      <c r="D148" s="257"/>
      <c r="E148" s="255"/>
      <c r="F148" s="255" t="s">
        <v>229</v>
      </c>
      <c r="G148" s="314" t="s">
        <v>416</v>
      </c>
      <c r="H148" s="255" t="s">
        <v>228</v>
      </c>
      <c r="I148" s="53">
        <v>0</v>
      </c>
      <c r="J148" s="50">
        <v>0</v>
      </c>
      <c r="K148" s="50">
        <v>0</v>
      </c>
      <c r="L148" s="10"/>
    </row>
    <row r="149" spans="1:15" ht="20.100000000000001" hidden="1" customHeight="1" x14ac:dyDescent="0.25">
      <c r="A149" s="257"/>
      <c r="B149" s="257"/>
      <c r="C149" s="257"/>
      <c r="D149" s="257"/>
      <c r="E149" s="255" t="s">
        <v>230</v>
      </c>
      <c r="F149" s="255"/>
      <c r="G149" s="314" t="s">
        <v>416</v>
      </c>
      <c r="H149" s="255" t="s">
        <v>231</v>
      </c>
      <c r="I149" s="53">
        <f>I150</f>
        <v>0</v>
      </c>
      <c r="J149" s="53">
        <f t="shared" ref="J149:K149" si="61">J150</f>
        <v>0</v>
      </c>
      <c r="K149" s="53">
        <f t="shared" si="61"/>
        <v>0</v>
      </c>
      <c r="L149" s="10"/>
    </row>
    <row r="150" spans="1:15" ht="20.100000000000001" hidden="1" customHeight="1" x14ac:dyDescent="0.25">
      <c r="A150" s="257"/>
      <c r="B150" s="257"/>
      <c r="C150" s="257"/>
      <c r="D150" s="257"/>
      <c r="E150" s="255"/>
      <c r="F150" s="255" t="s">
        <v>232</v>
      </c>
      <c r="G150" s="314" t="s">
        <v>416</v>
      </c>
      <c r="H150" s="255" t="s">
        <v>231</v>
      </c>
      <c r="I150" s="53">
        <v>0</v>
      </c>
      <c r="J150" s="50">
        <v>0</v>
      </c>
      <c r="K150" s="50">
        <v>0</v>
      </c>
      <c r="L150" s="10"/>
    </row>
    <row r="151" spans="1:15" ht="20.100000000000001" hidden="1" customHeight="1" x14ac:dyDescent="0.25">
      <c r="A151" s="257"/>
      <c r="B151" s="257"/>
      <c r="C151" s="257"/>
      <c r="D151" s="257"/>
      <c r="E151" s="255" t="s">
        <v>233</v>
      </c>
      <c r="F151" s="255"/>
      <c r="G151" s="314" t="s">
        <v>416</v>
      </c>
      <c r="H151" s="255" t="s">
        <v>234</v>
      </c>
      <c r="I151" s="53">
        <f>I152</f>
        <v>0</v>
      </c>
      <c r="J151" s="53">
        <f t="shared" ref="J151:K151" si="62">J152</f>
        <v>0</v>
      </c>
      <c r="K151" s="53">
        <f t="shared" si="62"/>
        <v>0</v>
      </c>
      <c r="L151" s="10"/>
    </row>
    <row r="152" spans="1:15" ht="20.100000000000001" hidden="1" customHeight="1" x14ac:dyDescent="0.25">
      <c r="A152" s="257"/>
      <c r="B152" s="257"/>
      <c r="C152" s="257"/>
      <c r="D152" s="257"/>
      <c r="E152" s="255"/>
      <c r="F152" s="255" t="s">
        <v>235</v>
      </c>
      <c r="G152" s="314" t="s">
        <v>416</v>
      </c>
      <c r="H152" s="255" t="s">
        <v>234</v>
      </c>
      <c r="I152" s="53">
        <v>0</v>
      </c>
      <c r="J152" s="50">
        <v>0</v>
      </c>
      <c r="K152" s="50">
        <v>0</v>
      </c>
      <c r="L152" s="10"/>
    </row>
    <row r="153" spans="1:15" ht="20.100000000000001" hidden="1" customHeight="1" x14ac:dyDescent="0.25">
      <c r="A153" s="257"/>
      <c r="B153" s="257"/>
      <c r="C153" s="257"/>
      <c r="D153" s="257"/>
      <c r="E153" s="255" t="s">
        <v>236</v>
      </c>
      <c r="F153" s="255"/>
      <c r="G153" s="314" t="s">
        <v>416</v>
      </c>
      <c r="H153" s="255" t="s">
        <v>237</v>
      </c>
      <c r="I153" s="53">
        <f>I154+I155+I156+I157+I158</f>
        <v>0</v>
      </c>
      <c r="J153" s="53">
        <f t="shared" ref="J153:K153" si="63">J154+J155+J156+J157+J158</f>
        <v>0</v>
      </c>
      <c r="K153" s="53">
        <f t="shared" si="63"/>
        <v>0</v>
      </c>
      <c r="M153" s="11"/>
    </row>
    <row r="154" spans="1:15" ht="90" hidden="1" x14ac:dyDescent="0.25">
      <c r="A154" s="257"/>
      <c r="B154" s="257"/>
      <c r="C154" s="257"/>
      <c r="D154" s="257"/>
      <c r="E154" s="255"/>
      <c r="F154" s="255" t="s">
        <v>238</v>
      </c>
      <c r="G154" s="314" t="s">
        <v>416</v>
      </c>
      <c r="H154" s="255" t="s">
        <v>239</v>
      </c>
      <c r="I154" s="53">
        <v>0</v>
      </c>
      <c r="J154" s="50">
        <v>0</v>
      </c>
      <c r="K154" s="50">
        <v>0</v>
      </c>
      <c r="M154" s="11"/>
    </row>
    <row r="155" spans="1:15" ht="90" hidden="1" x14ac:dyDescent="0.25">
      <c r="A155" s="257"/>
      <c r="B155" s="257"/>
      <c r="C155" s="257"/>
      <c r="D155" s="257"/>
      <c r="E155" s="255"/>
      <c r="F155" s="255" t="s">
        <v>240</v>
      </c>
      <c r="G155" s="314" t="s">
        <v>416</v>
      </c>
      <c r="H155" s="255" t="s">
        <v>241</v>
      </c>
      <c r="I155" s="53">
        <v>0</v>
      </c>
      <c r="J155" s="50">
        <v>0</v>
      </c>
      <c r="K155" s="50">
        <v>0</v>
      </c>
      <c r="M155" s="11"/>
    </row>
    <row r="156" spans="1:15" ht="90" hidden="1" x14ac:dyDescent="0.25">
      <c r="A156" s="257"/>
      <c r="B156" s="257"/>
      <c r="C156" s="257"/>
      <c r="D156" s="257"/>
      <c r="E156" s="255"/>
      <c r="F156" s="255" t="s">
        <v>242</v>
      </c>
      <c r="G156" s="314" t="s">
        <v>416</v>
      </c>
      <c r="H156" s="255" t="s">
        <v>243</v>
      </c>
      <c r="I156" s="53">
        <v>0</v>
      </c>
      <c r="J156" s="50">
        <v>0</v>
      </c>
      <c r="K156" s="50">
        <v>0</v>
      </c>
      <c r="M156" s="11"/>
    </row>
    <row r="157" spans="1:15" ht="90" hidden="1" x14ac:dyDescent="0.25">
      <c r="A157" s="257"/>
      <c r="B157" s="257"/>
      <c r="C157" s="257"/>
      <c r="D157" s="257"/>
      <c r="E157" s="255"/>
      <c r="F157" s="255" t="s">
        <v>244</v>
      </c>
      <c r="G157" s="314" t="s">
        <v>416</v>
      </c>
      <c r="H157" s="255" t="s">
        <v>245</v>
      </c>
      <c r="I157" s="53">
        <v>0</v>
      </c>
      <c r="J157" s="50">
        <v>0</v>
      </c>
      <c r="K157" s="50">
        <v>0</v>
      </c>
      <c r="M157" s="11"/>
    </row>
    <row r="158" spans="1:15" ht="90" hidden="1" x14ac:dyDescent="0.25">
      <c r="A158" s="257"/>
      <c r="B158" s="257"/>
      <c r="C158" s="257"/>
      <c r="D158" s="257"/>
      <c r="E158" s="255"/>
      <c r="F158" s="255" t="s">
        <v>246</v>
      </c>
      <c r="G158" s="314" t="s">
        <v>416</v>
      </c>
      <c r="H158" s="255" t="s">
        <v>247</v>
      </c>
      <c r="I158" s="53">
        <v>0</v>
      </c>
      <c r="J158" s="50">
        <v>0</v>
      </c>
      <c r="K158" s="50">
        <v>0</v>
      </c>
      <c r="M158" s="11"/>
    </row>
    <row r="159" spans="1:15" s="4" customFormat="1" ht="31.5" hidden="1" customHeight="1" x14ac:dyDescent="0.25">
      <c r="A159" s="258"/>
      <c r="B159" s="258"/>
      <c r="C159" s="258">
        <v>324</v>
      </c>
      <c r="D159" s="258"/>
      <c r="E159" s="258"/>
      <c r="F159" s="258"/>
      <c r="G159" s="314"/>
      <c r="H159" s="339" t="s">
        <v>47</v>
      </c>
      <c r="I159" s="54">
        <f>I160</f>
        <v>0</v>
      </c>
      <c r="J159" s="54">
        <f t="shared" ref="J159:K159" si="64">J160</f>
        <v>0</v>
      </c>
      <c r="K159" s="54">
        <f t="shared" si="64"/>
        <v>0</v>
      </c>
      <c r="L159" s="2"/>
      <c r="M159" s="3"/>
      <c r="N159" s="3"/>
      <c r="O159" s="3"/>
    </row>
    <row r="160" spans="1:15" ht="30" hidden="1" customHeight="1" x14ac:dyDescent="0.25">
      <c r="A160" s="257"/>
      <c r="B160" s="257"/>
      <c r="C160" s="257"/>
      <c r="D160" s="257">
        <v>3241</v>
      </c>
      <c r="E160" s="257"/>
      <c r="F160" s="257"/>
      <c r="G160" s="314" t="s">
        <v>416</v>
      </c>
      <c r="H160" s="341" t="s">
        <v>47</v>
      </c>
      <c r="I160" s="53">
        <f>I161</f>
        <v>0</v>
      </c>
      <c r="J160" s="53">
        <f t="shared" ref="J160:K160" si="65">J161</f>
        <v>0</v>
      </c>
      <c r="K160" s="53">
        <f t="shared" si="65"/>
        <v>0</v>
      </c>
    </row>
    <row r="161" spans="1:15" ht="20.100000000000001" hidden="1" customHeight="1" x14ac:dyDescent="0.25">
      <c r="A161" s="257"/>
      <c r="B161" s="257"/>
      <c r="C161" s="257"/>
      <c r="D161" s="257"/>
      <c r="E161" s="255" t="s">
        <v>248</v>
      </c>
      <c r="F161" s="255"/>
      <c r="G161" s="314" t="s">
        <v>416</v>
      </c>
      <c r="H161" s="255" t="s">
        <v>249</v>
      </c>
      <c r="I161" s="53">
        <f>I162</f>
        <v>0</v>
      </c>
      <c r="J161" s="53">
        <f t="shared" ref="J161:K161" si="66">J162</f>
        <v>0</v>
      </c>
      <c r="K161" s="53">
        <f t="shared" si="66"/>
        <v>0</v>
      </c>
    </row>
    <row r="162" spans="1:15" ht="33.75" hidden="1" customHeight="1" x14ac:dyDescent="0.25">
      <c r="A162" s="257"/>
      <c r="B162" s="257"/>
      <c r="C162" s="257"/>
      <c r="D162" s="257"/>
      <c r="E162" s="255"/>
      <c r="F162" s="255" t="s">
        <v>250</v>
      </c>
      <c r="G162" s="314" t="s">
        <v>416</v>
      </c>
      <c r="H162" s="255" t="s">
        <v>251</v>
      </c>
      <c r="I162" s="53">
        <v>0</v>
      </c>
      <c r="J162" s="50">
        <v>0</v>
      </c>
      <c r="K162" s="50">
        <v>0</v>
      </c>
    </row>
    <row r="163" spans="1:15" s="4" customFormat="1" ht="20.100000000000001" hidden="1" customHeight="1" x14ac:dyDescent="0.25">
      <c r="A163" s="258"/>
      <c r="B163" s="258"/>
      <c r="C163" s="258">
        <v>329</v>
      </c>
      <c r="D163" s="258"/>
      <c r="E163" s="259"/>
      <c r="F163" s="259"/>
      <c r="G163" s="314"/>
      <c r="H163" s="259" t="s">
        <v>49</v>
      </c>
      <c r="I163" s="54">
        <f>I164+I167+I172+I175+I178+I184</f>
        <v>0</v>
      </c>
      <c r="J163" s="54">
        <f t="shared" ref="J163:K163" si="67">J164+J167+J172+J175+J178+J184</f>
        <v>0</v>
      </c>
      <c r="K163" s="54">
        <f t="shared" si="67"/>
        <v>0</v>
      </c>
      <c r="L163" s="2"/>
      <c r="M163" s="3"/>
      <c r="N163" s="3"/>
      <c r="O163" s="3"/>
    </row>
    <row r="164" spans="1:15" ht="29.25" hidden="1" customHeight="1" x14ac:dyDescent="0.25">
      <c r="A164" s="257"/>
      <c r="B164" s="257"/>
      <c r="C164" s="257"/>
      <c r="D164" s="257">
        <v>3291</v>
      </c>
      <c r="E164" s="257"/>
      <c r="F164" s="257"/>
      <c r="G164" s="314" t="s">
        <v>416</v>
      </c>
      <c r="H164" s="341" t="s">
        <v>252</v>
      </c>
      <c r="I164" s="53">
        <f>I165</f>
        <v>0</v>
      </c>
      <c r="J164" s="53">
        <f t="shared" ref="J164:K164" si="68">J165</f>
        <v>0</v>
      </c>
      <c r="K164" s="53">
        <f t="shared" si="68"/>
        <v>0</v>
      </c>
    </row>
    <row r="165" spans="1:15" ht="20.100000000000001" hidden="1" customHeight="1" x14ac:dyDescent="0.25">
      <c r="A165" s="257"/>
      <c r="B165" s="257"/>
      <c r="C165" s="257"/>
      <c r="D165" s="257"/>
      <c r="E165" s="255" t="s">
        <v>253</v>
      </c>
      <c r="F165" s="255"/>
      <c r="G165" s="314" t="s">
        <v>416</v>
      </c>
      <c r="H165" s="255" t="s">
        <v>254</v>
      </c>
      <c r="I165" s="53">
        <f>I166</f>
        <v>0</v>
      </c>
      <c r="J165" s="53">
        <f t="shared" ref="J165:K165" si="69">J166</f>
        <v>0</v>
      </c>
      <c r="K165" s="53">
        <f t="shared" si="69"/>
        <v>0</v>
      </c>
    </row>
    <row r="166" spans="1:15" ht="20.100000000000001" hidden="1" customHeight="1" x14ac:dyDescent="0.25">
      <c r="A166" s="257"/>
      <c r="B166" s="257"/>
      <c r="C166" s="257"/>
      <c r="D166" s="257"/>
      <c r="E166" s="255"/>
      <c r="F166" s="255" t="s">
        <v>255</v>
      </c>
      <c r="G166" s="314" t="s">
        <v>416</v>
      </c>
      <c r="H166" s="255" t="s">
        <v>254</v>
      </c>
      <c r="I166" s="53">
        <v>0</v>
      </c>
      <c r="J166" s="50">
        <v>0</v>
      </c>
      <c r="K166" s="50">
        <v>0</v>
      </c>
    </row>
    <row r="167" spans="1:15" ht="20.100000000000001" hidden="1" customHeight="1" x14ac:dyDescent="0.25">
      <c r="A167" s="257"/>
      <c r="B167" s="257"/>
      <c r="C167" s="257"/>
      <c r="D167" s="257">
        <v>3292</v>
      </c>
      <c r="E167" s="257"/>
      <c r="F167" s="257"/>
      <c r="G167" s="314" t="s">
        <v>416</v>
      </c>
      <c r="H167" s="341" t="s">
        <v>51</v>
      </c>
      <c r="I167" s="53">
        <f>I168+I170</f>
        <v>0</v>
      </c>
      <c r="J167" s="53">
        <f t="shared" ref="J167:K167" si="70">J168+J170</f>
        <v>0</v>
      </c>
      <c r="K167" s="53">
        <f t="shared" si="70"/>
        <v>0</v>
      </c>
    </row>
    <row r="168" spans="1:15" ht="20.100000000000001" hidden="1" customHeight="1" x14ac:dyDescent="0.25">
      <c r="A168" s="257"/>
      <c r="B168" s="257"/>
      <c r="C168" s="257"/>
      <c r="D168" s="257"/>
      <c r="E168" s="255" t="s">
        <v>256</v>
      </c>
      <c r="F168" s="255"/>
      <c r="G168" s="314" t="s">
        <v>416</v>
      </c>
      <c r="H168" s="255" t="s">
        <v>257</v>
      </c>
      <c r="I168" s="53">
        <f>I169</f>
        <v>0</v>
      </c>
      <c r="J168" s="53">
        <f t="shared" ref="J168:K168" si="71">J169</f>
        <v>0</v>
      </c>
      <c r="K168" s="53">
        <f t="shared" si="71"/>
        <v>0</v>
      </c>
    </row>
    <row r="169" spans="1:15" ht="20.100000000000001" hidden="1" customHeight="1" x14ac:dyDescent="0.25">
      <c r="A169" s="257"/>
      <c r="B169" s="257"/>
      <c r="C169" s="257"/>
      <c r="D169" s="257"/>
      <c r="E169" s="255"/>
      <c r="F169" s="255" t="s">
        <v>258</v>
      </c>
      <c r="G169" s="314" t="s">
        <v>416</v>
      </c>
      <c r="H169" s="255" t="s">
        <v>257</v>
      </c>
      <c r="I169" s="53">
        <v>0</v>
      </c>
      <c r="J169" s="50">
        <v>0</v>
      </c>
      <c r="K169" s="50">
        <v>0</v>
      </c>
    </row>
    <row r="170" spans="1:15" ht="20.100000000000001" hidden="1" customHeight="1" x14ac:dyDescent="0.25">
      <c r="A170" s="257"/>
      <c r="B170" s="257"/>
      <c r="C170" s="257"/>
      <c r="D170" s="257"/>
      <c r="E170" s="255" t="s">
        <v>259</v>
      </c>
      <c r="F170" s="255"/>
      <c r="G170" s="314" t="s">
        <v>416</v>
      </c>
      <c r="H170" s="255" t="s">
        <v>260</v>
      </c>
      <c r="I170" s="53">
        <f>I171</f>
        <v>0</v>
      </c>
      <c r="J170" s="53">
        <f t="shared" ref="J170:K170" si="72">J171</f>
        <v>0</v>
      </c>
      <c r="K170" s="53">
        <f t="shared" si="72"/>
        <v>0</v>
      </c>
    </row>
    <row r="171" spans="1:15" ht="20.100000000000001" hidden="1" customHeight="1" x14ac:dyDescent="0.25">
      <c r="A171" s="257"/>
      <c r="B171" s="257"/>
      <c r="C171" s="257"/>
      <c r="D171" s="257"/>
      <c r="E171" s="255"/>
      <c r="F171" s="255" t="s">
        <v>261</v>
      </c>
      <c r="G171" s="314" t="s">
        <v>416</v>
      </c>
      <c r="H171" s="255" t="s">
        <v>260</v>
      </c>
      <c r="I171" s="53">
        <v>0</v>
      </c>
      <c r="J171" s="50">
        <v>0</v>
      </c>
      <c r="K171" s="50">
        <v>0</v>
      </c>
    </row>
    <row r="172" spans="1:15" ht="20.100000000000001" hidden="1" customHeight="1" x14ac:dyDescent="0.25">
      <c r="A172" s="257"/>
      <c r="B172" s="257"/>
      <c r="C172" s="257"/>
      <c r="D172" s="257">
        <v>3293</v>
      </c>
      <c r="E172" s="257"/>
      <c r="F172" s="257"/>
      <c r="G172" s="314" t="s">
        <v>416</v>
      </c>
      <c r="H172" s="341" t="s">
        <v>52</v>
      </c>
      <c r="I172" s="53">
        <f>I173</f>
        <v>0</v>
      </c>
      <c r="J172" s="53">
        <f t="shared" ref="J172:K172" si="73">J173</f>
        <v>0</v>
      </c>
      <c r="K172" s="53">
        <f t="shared" si="73"/>
        <v>0</v>
      </c>
    </row>
    <row r="173" spans="1:15" ht="20.100000000000001" hidden="1" customHeight="1" x14ac:dyDescent="0.25">
      <c r="A173" s="257"/>
      <c r="B173" s="257"/>
      <c r="C173" s="257"/>
      <c r="D173" s="257"/>
      <c r="E173" s="255" t="s">
        <v>262</v>
      </c>
      <c r="F173" s="255"/>
      <c r="G173" s="314" t="s">
        <v>416</v>
      </c>
      <c r="H173" s="255" t="s">
        <v>52</v>
      </c>
      <c r="I173" s="53">
        <f>I174</f>
        <v>0</v>
      </c>
      <c r="J173" s="53">
        <f t="shared" ref="J173:K173" si="74">J174</f>
        <v>0</v>
      </c>
      <c r="K173" s="53">
        <f t="shared" si="74"/>
        <v>0</v>
      </c>
    </row>
    <row r="174" spans="1:15" ht="20.100000000000001" hidden="1" customHeight="1" x14ac:dyDescent="0.25">
      <c r="A174" s="257"/>
      <c r="B174" s="257"/>
      <c r="C174" s="257"/>
      <c r="D174" s="257"/>
      <c r="E174" s="255"/>
      <c r="F174" s="255" t="s">
        <v>263</v>
      </c>
      <c r="G174" s="314" t="s">
        <v>416</v>
      </c>
      <c r="H174" s="255" t="s">
        <v>52</v>
      </c>
      <c r="I174" s="53">
        <v>0</v>
      </c>
      <c r="J174" s="50">
        <v>0</v>
      </c>
      <c r="K174" s="50">
        <v>0</v>
      </c>
    </row>
    <row r="175" spans="1:15" ht="20.100000000000001" hidden="1" customHeight="1" x14ac:dyDescent="0.25">
      <c r="A175" s="257"/>
      <c r="B175" s="257"/>
      <c r="C175" s="257"/>
      <c r="D175" s="257">
        <v>3294</v>
      </c>
      <c r="E175" s="257"/>
      <c r="F175" s="257"/>
      <c r="G175" s="314" t="s">
        <v>416</v>
      </c>
      <c r="H175" s="341" t="s">
        <v>53</v>
      </c>
      <c r="I175" s="53">
        <f>I176</f>
        <v>0</v>
      </c>
      <c r="J175" s="53">
        <f t="shared" ref="J175:K175" si="75">J176</f>
        <v>0</v>
      </c>
      <c r="K175" s="53">
        <f t="shared" si="75"/>
        <v>0</v>
      </c>
    </row>
    <row r="176" spans="1:15" ht="20.100000000000001" hidden="1" customHeight="1" x14ac:dyDescent="0.25">
      <c r="A176" s="257"/>
      <c r="B176" s="257"/>
      <c r="C176" s="257"/>
      <c r="D176" s="257"/>
      <c r="E176" s="255" t="s">
        <v>264</v>
      </c>
      <c r="F176" s="255"/>
      <c r="G176" s="314" t="s">
        <v>416</v>
      </c>
      <c r="H176" s="255" t="s">
        <v>265</v>
      </c>
      <c r="I176" s="53">
        <f>I177</f>
        <v>0</v>
      </c>
      <c r="J176" s="53">
        <f t="shared" ref="J176:K176" si="76">J177</f>
        <v>0</v>
      </c>
      <c r="K176" s="53">
        <f t="shared" si="76"/>
        <v>0</v>
      </c>
    </row>
    <row r="177" spans="1:15" ht="20.100000000000001" hidden="1" customHeight="1" x14ac:dyDescent="0.25">
      <c r="A177" s="257"/>
      <c r="B177" s="257"/>
      <c r="C177" s="257"/>
      <c r="D177" s="257"/>
      <c r="E177" s="255"/>
      <c r="F177" s="255" t="s">
        <v>266</v>
      </c>
      <c r="G177" s="314" t="s">
        <v>416</v>
      </c>
      <c r="H177" s="255" t="s">
        <v>265</v>
      </c>
      <c r="I177" s="53">
        <v>0</v>
      </c>
      <c r="J177" s="50">
        <v>0</v>
      </c>
      <c r="K177" s="50">
        <v>0</v>
      </c>
    </row>
    <row r="178" spans="1:15" ht="20.100000000000001" hidden="1" customHeight="1" x14ac:dyDescent="0.25">
      <c r="A178" s="257"/>
      <c r="B178" s="257"/>
      <c r="C178" s="257"/>
      <c r="D178" s="257">
        <v>3295</v>
      </c>
      <c r="E178" s="257"/>
      <c r="F178" s="257"/>
      <c r="G178" s="314" t="s">
        <v>416</v>
      </c>
      <c r="H178" s="341" t="s">
        <v>54</v>
      </c>
      <c r="I178" s="53">
        <f>I179+I181</f>
        <v>0</v>
      </c>
      <c r="J178" s="53">
        <f t="shared" ref="J178:K178" si="77">J179+J181</f>
        <v>0</v>
      </c>
      <c r="K178" s="53">
        <f t="shared" si="77"/>
        <v>0</v>
      </c>
    </row>
    <row r="179" spans="1:15" ht="30" hidden="1" x14ac:dyDescent="0.25">
      <c r="A179" s="257"/>
      <c r="B179" s="257"/>
      <c r="C179" s="257"/>
      <c r="D179" s="257"/>
      <c r="E179" s="255" t="s">
        <v>267</v>
      </c>
      <c r="F179" s="255"/>
      <c r="G179" s="314" t="s">
        <v>416</v>
      </c>
      <c r="H179" s="255" t="s">
        <v>268</v>
      </c>
      <c r="I179" s="53">
        <f>I180</f>
        <v>0</v>
      </c>
      <c r="J179" s="53">
        <f t="shared" ref="J179:K179" si="78">J180</f>
        <v>0</v>
      </c>
      <c r="K179" s="53">
        <f t="shared" si="78"/>
        <v>0</v>
      </c>
    </row>
    <row r="180" spans="1:15" ht="90" hidden="1" x14ac:dyDescent="0.25">
      <c r="A180" s="257"/>
      <c r="B180" s="257"/>
      <c r="C180" s="257"/>
      <c r="D180" s="257"/>
      <c r="E180" s="255"/>
      <c r="F180" s="255" t="s">
        <v>269</v>
      </c>
      <c r="G180" s="314" t="s">
        <v>416</v>
      </c>
      <c r="H180" s="255" t="s">
        <v>268</v>
      </c>
      <c r="I180" s="53">
        <v>0</v>
      </c>
      <c r="J180" s="50">
        <v>0</v>
      </c>
      <c r="K180" s="50">
        <v>0</v>
      </c>
    </row>
    <row r="181" spans="1:15" ht="20.100000000000001" hidden="1" customHeight="1" x14ac:dyDescent="0.25">
      <c r="A181" s="257"/>
      <c r="B181" s="257"/>
      <c r="C181" s="257"/>
      <c r="D181" s="257"/>
      <c r="E181" s="255" t="s">
        <v>270</v>
      </c>
      <c r="F181" s="255"/>
      <c r="G181" s="314" t="s">
        <v>416</v>
      </c>
      <c r="H181" s="255" t="s">
        <v>271</v>
      </c>
      <c r="I181" s="53">
        <f>I182+I183</f>
        <v>0</v>
      </c>
      <c r="J181" s="53">
        <f t="shared" ref="J181:K181" si="79">J182+J183</f>
        <v>0</v>
      </c>
      <c r="K181" s="53">
        <f t="shared" si="79"/>
        <v>0</v>
      </c>
    </row>
    <row r="182" spans="1:15" ht="90" hidden="1" x14ac:dyDescent="0.25">
      <c r="A182" s="257"/>
      <c r="B182" s="257"/>
      <c r="C182" s="257"/>
      <c r="D182" s="257"/>
      <c r="E182" s="255"/>
      <c r="F182" s="255" t="s">
        <v>272</v>
      </c>
      <c r="G182" s="314" t="s">
        <v>416</v>
      </c>
      <c r="H182" s="255" t="s">
        <v>273</v>
      </c>
      <c r="I182" s="53">
        <v>0</v>
      </c>
      <c r="J182" s="50">
        <v>0</v>
      </c>
      <c r="K182" s="50">
        <v>0</v>
      </c>
    </row>
    <row r="183" spans="1:15" ht="20.100000000000001" hidden="1" customHeight="1" x14ac:dyDescent="0.25">
      <c r="A183" s="257"/>
      <c r="B183" s="257"/>
      <c r="C183" s="257"/>
      <c r="D183" s="257"/>
      <c r="E183" s="255"/>
      <c r="F183" s="255" t="s">
        <v>274</v>
      </c>
      <c r="G183" s="314" t="s">
        <v>416</v>
      </c>
      <c r="H183" s="255" t="s">
        <v>275</v>
      </c>
      <c r="I183" s="53">
        <v>0</v>
      </c>
      <c r="J183" s="50">
        <v>0</v>
      </c>
      <c r="K183" s="50">
        <v>0</v>
      </c>
    </row>
    <row r="184" spans="1:15" ht="20.100000000000001" hidden="1" customHeight="1" x14ac:dyDescent="0.25">
      <c r="A184" s="257"/>
      <c r="B184" s="257"/>
      <c r="C184" s="257"/>
      <c r="D184" s="257">
        <v>3299</v>
      </c>
      <c r="E184" s="257"/>
      <c r="F184" s="257"/>
      <c r="G184" s="314" t="s">
        <v>416</v>
      </c>
      <c r="H184" s="341" t="s">
        <v>49</v>
      </c>
      <c r="I184" s="53">
        <f>I185</f>
        <v>0</v>
      </c>
      <c r="J184" s="53">
        <f t="shared" ref="J184:K184" si="80">J185</f>
        <v>0</v>
      </c>
      <c r="K184" s="53">
        <f t="shared" si="80"/>
        <v>0</v>
      </c>
    </row>
    <row r="185" spans="1:15" ht="20.100000000000001" hidden="1" customHeight="1" x14ac:dyDescent="0.25">
      <c r="A185" s="257"/>
      <c r="B185" s="257"/>
      <c r="C185" s="257"/>
      <c r="D185" s="257"/>
      <c r="E185" s="255" t="s">
        <v>276</v>
      </c>
      <c r="F185" s="255"/>
      <c r="G185" s="314" t="s">
        <v>416</v>
      </c>
      <c r="H185" s="255" t="s">
        <v>49</v>
      </c>
      <c r="I185" s="53">
        <f>I186</f>
        <v>0</v>
      </c>
      <c r="J185" s="53">
        <f t="shared" ref="J185:K185" si="81">J186</f>
        <v>0</v>
      </c>
      <c r="K185" s="53">
        <f t="shared" si="81"/>
        <v>0</v>
      </c>
    </row>
    <row r="186" spans="1:15" ht="20.100000000000001" hidden="1" customHeight="1" x14ac:dyDescent="0.25">
      <c r="A186" s="257"/>
      <c r="B186" s="257"/>
      <c r="C186" s="257"/>
      <c r="D186" s="257"/>
      <c r="E186" s="255"/>
      <c r="F186" s="255" t="s">
        <v>277</v>
      </c>
      <c r="G186" s="314" t="s">
        <v>416</v>
      </c>
      <c r="H186" s="255" t="s">
        <v>49</v>
      </c>
      <c r="I186" s="53">
        <v>0</v>
      </c>
      <c r="J186" s="50">
        <v>0</v>
      </c>
      <c r="K186" s="50">
        <v>0</v>
      </c>
    </row>
    <row r="187" spans="1:15" s="4" customFormat="1" ht="20.100000000000001" hidden="1" customHeight="1" x14ac:dyDescent="0.25">
      <c r="A187" s="258"/>
      <c r="B187" s="258">
        <v>34</v>
      </c>
      <c r="C187" s="258"/>
      <c r="D187" s="258"/>
      <c r="E187" s="258"/>
      <c r="F187" s="258"/>
      <c r="G187" s="352"/>
      <c r="H187" s="339" t="s">
        <v>55</v>
      </c>
      <c r="I187" s="54">
        <f>I188</f>
        <v>0</v>
      </c>
      <c r="J187" s="54">
        <f t="shared" ref="J187:K187" si="82">J188</f>
        <v>0</v>
      </c>
      <c r="K187" s="54">
        <f t="shared" si="82"/>
        <v>0</v>
      </c>
      <c r="L187" s="2"/>
      <c r="M187" s="3"/>
      <c r="N187" s="3"/>
      <c r="O187" s="3"/>
    </row>
    <row r="188" spans="1:15" s="4" customFormat="1" ht="20.100000000000001" hidden="1" customHeight="1" x14ac:dyDescent="0.25">
      <c r="A188" s="258"/>
      <c r="B188" s="258"/>
      <c r="C188" s="258">
        <v>343</v>
      </c>
      <c r="D188" s="258"/>
      <c r="E188" s="258"/>
      <c r="F188" s="258"/>
      <c r="G188" s="352"/>
      <c r="H188" s="339" t="s">
        <v>56</v>
      </c>
      <c r="I188" s="54">
        <f>I189+I192</f>
        <v>0</v>
      </c>
      <c r="J188" s="54">
        <f>J189+J192</f>
        <v>0</v>
      </c>
      <c r="K188" s="54">
        <f>K189+K192</f>
        <v>0</v>
      </c>
      <c r="L188" s="2"/>
      <c r="M188" s="3"/>
      <c r="N188" s="3"/>
      <c r="O188" s="3"/>
    </row>
    <row r="189" spans="1:15" ht="20.100000000000001" hidden="1" customHeight="1" x14ac:dyDescent="0.25">
      <c r="A189" s="257"/>
      <c r="B189" s="257"/>
      <c r="C189" s="257"/>
      <c r="D189" s="257">
        <v>3431</v>
      </c>
      <c r="E189" s="257"/>
      <c r="F189" s="257"/>
      <c r="G189" s="314" t="s">
        <v>416</v>
      </c>
      <c r="H189" s="341" t="s">
        <v>57</v>
      </c>
      <c r="I189" s="53">
        <f>I190</f>
        <v>0</v>
      </c>
      <c r="J189" s="53">
        <f t="shared" ref="J189:K189" si="83">J190</f>
        <v>0</v>
      </c>
      <c r="K189" s="53">
        <f t="shared" si="83"/>
        <v>0</v>
      </c>
    </row>
    <row r="190" spans="1:15" ht="20.100000000000001" hidden="1" customHeight="1" x14ac:dyDescent="0.25">
      <c r="A190" s="257"/>
      <c r="B190" s="257"/>
      <c r="C190" s="257"/>
      <c r="D190" s="257"/>
      <c r="E190" s="255" t="s">
        <v>278</v>
      </c>
      <c r="F190" s="255"/>
      <c r="G190" s="314" t="s">
        <v>416</v>
      </c>
      <c r="H190" s="255" t="s">
        <v>279</v>
      </c>
      <c r="I190" s="53">
        <f>I191</f>
        <v>0</v>
      </c>
      <c r="J190" s="53">
        <f t="shared" ref="J190:K190" si="84">J191</f>
        <v>0</v>
      </c>
      <c r="K190" s="53">
        <f t="shared" si="84"/>
        <v>0</v>
      </c>
    </row>
    <row r="191" spans="1:15" ht="20.100000000000001" hidden="1" customHeight="1" x14ac:dyDescent="0.25">
      <c r="A191" s="257"/>
      <c r="B191" s="257"/>
      <c r="C191" s="257"/>
      <c r="D191" s="257"/>
      <c r="E191" s="255"/>
      <c r="F191" s="255" t="s">
        <v>280</v>
      </c>
      <c r="G191" s="314" t="s">
        <v>416</v>
      </c>
      <c r="H191" s="255" t="s">
        <v>279</v>
      </c>
      <c r="I191" s="53">
        <v>0</v>
      </c>
      <c r="J191" s="50">
        <v>0</v>
      </c>
      <c r="K191" s="50">
        <v>0</v>
      </c>
    </row>
    <row r="192" spans="1:15" ht="20.100000000000001" hidden="1" customHeight="1" x14ac:dyDescent="0.25">
      <c r="A192" s="257"/>
      <c r="B192" s="257"/>
      <c r="C192" s="257"/>
      <c r="D192" s="257">
        <v>3433</v>
      </c>
      <c r="E192" s="255"/>
      <c r="F192" s="255"/>
      <c r="G192" s="314" t="s">
        <v>416</v>
      </c>
      <c r="H192" s="255" t="s">
        <v>58</v>
      </c>
      <c r="I192" s="53">
        <f>I193</f>
        <v>0</v>
      </c>
      <c r="J192" s="53">
        <f t="shared" ref="J192:K192" si="85">J193</f>
        <v>0</v>
      </c>
      <c r="K192" s="53">
        <f t="shared" si="85"/>
        <v>0</v>
      </c>
    </row>
    <row r="193" spans="1:14" ht="20.100000000000001" hidden="1" customHeight="1" x14ac:dyDescent="0.25">
      <c r="A193" s="257"/>
      <c r="B193" s="257"/>
      <c r="C193" s="257"/>
      <c r="D193" s="257"/>
      <c r="E193" s="255" t="s">
        <v>281</v>
      </c>
      <c r="F193" s="255"/>
      <c r="G193" s="314" t="s">
        <v>416</v>
      </c>
      <c r="H193" s="255" t="s">
        <v>58</v>
      </c>
      <c r="I193" s="53">
        <f>I194</f>
        <v>0</v>
      </c>
      <c r="J193" s="53">
        <f t="shared" ref="J193:K193" si="86">J194</f>
        <v>0</v>
      </c>
      <c r="K193" s="53">
        <f t="shared" si="86"/>
        <v>0</v>
      </c>
    </row>
    <row r="194" spans="1:14" ht="20.100000000000001" hidden="1" customHeight="1" x14ac:dyDescent="0.25">
      <c r="A194" s="257"/>
      <c r="B194" s="257"/>
      <c r="C194" s="257"/>
      <c r="D194" s="257"/>
      <c r="E194" s="255"/>
      <c r="F194" s="255" t="s">
        <v>282</v>
      </c>
      <c r="G194" s="314" t="s">
        <v>416</v>
      </c>
      <c r="H194" s="255" t="s">
        <v>58</v>
      </c>
      <c r="I194" s="53">
        <v>0</v>
      </c>
      <c r="J194" s="50">
        <v>0</v>
      </c>
      <c r="K194" s="50">
        <v>0</v>
      </c>
    </row>
    <row r="195" spans="1:14" s="1" customFormat="1" ht="20.100000000000001" customHeight="1" x14ac:dyDescent="0.25">
      <c r="A195" s="353"/>
      <c r="B195" s="353"/>
      <c r="C195" s="353"/>
      <c r="D195" s="353"/>
      <c r="E195" s="353"/>
      <c r="F195" s="353"/>
      <c r="G195" s="354"/>
      <c r="H195" s="355" t="s">
        <v>493</v>
      </c>
      <c r="I195" s="123"/>
      <c r="J195" s="123"/>
      <c r="K195" s="123"/>
      <c r="L195" s="18"/>
    </row>
    <row r="196" spans="1:14" s="1" customFormat="1" ht="20.100000000000001" customHeight="1" x14ac:dyDescent="0.25">
      <c r="A196" s="350">
        <v>3</v>
      </c>
      <c r="B196" s="350"/>
      <c r="C196" s="350"/>
      <c r="D196" s="350"/>
      <c r="E196" s="350"/>
      <c r="F196" s="350"/>
      <c r="G196" s="356"/>
      <c r="H196" s="259" t="s">
        <v>86</v>
      </c>
      <c r="I196" s="122">
        <f>I197+I211</f>
        <v>90000</v>
      </c>
      <c r="J196" s="122">
        <f>J197+J211</f>
        <v>92700</v>
      </c>
      <c r="K196" s="122">
        <f t="shared" ref="K196" si="87">K197+K211</f>
        <v>95480</v>
      </c>
      <c r="L196" s="7"/>
      <c r="M196" s="7"/>
      <c r="N196" s="7"/>
    </row>
    <row r="197" spans="1:14" s="1" customFormat="1" ht="20.100000000000001" customHeight="1" x14ac:dyDescent="0.25">
      <c r="A197" s="350"/>
      <c r="B197" s="350">
        <v>31</v>
      </c>
      <c r="C197" s="350"/>
      <c r="D197" s="350"/>
      <c r="E197" s="350"/>
      <c r="F197" s="350"/>
      <c r="G197" s="356"/>
      <c r="H197" s="259" t="s">
        <v>17</v>
      </c>
      <c r="I197" s="122">
        <f>I198+I202</f>
        <v>85500</v>
      </c>
      <c r="J197" s="122">
        <f t="shared" ref="J197:K197" si="88">J198+J202</f>
        <v>88060</v>
      </c>
      <c r="K197" s="122">
        <f t="shared" si="88"/>
        <v>90710</v>
      </c>
      <c r="L197" s="7"/>
      <c r="M197" s="7"/>
      <c r="N197" s="7"/>
    </row>
    <row r="198" spans="1:14" s="1" customFormat="1" ht="20.100000000000001" customHeight="1" x14ac:dyDescent="0.25">
      <c r="A198" s="350"/>
      <c r="B198" s="350"/>
      <c r="C198" s="350">
        <v>311</v>
      </c>
      <c r="D198" s="350"/>
      <c r="E198" s="350"/>
      <c r="F198" s="350"/>
      <c r="G198" s="314" t="s">
        <v>417</v>
      </c>
      <c r="H198" s="259" t="s">
        <v>18</v>
      </c>
      <c r="I198" s="122">
        <f>I199</f>
        <v>71500</v>
      </c>
      <c r="J198" s="122">
        <f t="shared" ref="J198:K198" si="89">J199</f>
        <v>73640</v>
      </c>
      <c r="K198" s="122">
        <f t="shared" si="89"/>
        <v>75860</v>
      </c>
      <c r="L198" s="7"/>
      <c r="M198" s="7"/>
      <c r="N198" s="7"/>
    </row>
    <row r="199" spans="1:14" s="1" customFormat="1" ht="20.100000000000001" hidden="1" customHeight="1" x14ac:dyDescent="0.25">
      <c r="A199" s="350"/>
      <c r="B199" s="351"/>
      <c r="C199" s="351"/>
      <c r="D199" s="351">
        <v>3111</v>
      </c>
      <c r="E199" s="351"/>
      <c r="F199" s="351"/>
      <c r="G199" s="357" t="s">
        <v>417</v>
      </c>
      <c r="H199" s="255" t="s">
        <v>19</v>
      </c>
      <c r="I199" s="118">
        <f>I200</f>
        <v>71500</v>
      </c>
      <c r="J199" s="118">
        <f t="shared" ref="J199:K199" si="90">J200</f>
        <v>73640</v>
      </c>
      <c r="K199" s="118">
        <f t="shared" si="90"/>
        <v>75860</v>
      </c>
      <c r="L199" s="7"/>
      <c r="M199" s="7"/>
      <c r="N199" s="7"/>
    </row>
    <row r="200" spans="1:14" s="1" customFormat="1" ht="20.100000000000001" hidden="1" customHeight="1" x14ac:dyDescent="0.25">
      <c r="A200" s="350"/>
      <c r="B200" s="351"/>
      <c r="C200" s="351"/>
      <c r="D200" s="351"/>
      <c r="E200" s="255" t="s">
        <v>289</v>
      </c>
      <c r="F200" s="255"/>
      <c r="G200" s="357" t="s">
        <v>417</v>
      </c>
      <c r="H200" s="255" t="s">
        <v>290</v>
      </c>
      <c r="I200" s="118">
        <f>I201</f>
        <v>71500</v>
      </c>
      <c r="J200" s="118">
        <f t="shared" ref="J200:K200" si="91">J201</f>
        <v>73640</v>
      </c>
      <c r="K200" s="118">
        <f t="shared" si="91"/>
        <v>75860</v>
      </c>
      <c r="L200" s="7"/>
      <c r="M200" s="7"/>
      <c r="N200" s="7"/>
    </row>
    <row r="201" spans="1:14" s="1" customFormat="1" ht="20.100000000000001" hidden="1" customHeight="1" x14ac:dyDescent="0.25">
      <c r="A201" s="350"/>
      <c r="B201" s="351"/>
      <c r="C201" s="351"/>
      <c r="D201" s="351"/>
      <c r="E201" s="255"/>
      <c r="F201" s="255" t="s">
        <v>291</v>
      </c>
      <c r="G201" s="357" t="s">
        <v>417</v>
      </c>
      <c r="H201" s="255" t="s">
        <v>396</v>
      </c>
      <c r="I201" s="118">
        <v>71500</v>
      </c>
      <c r="J201" s="121">
        <v>73640</v>
      </c>
      <c r="K201" s="121">
        <v>75860</v>
      </c>
      <c r="L201" s="7"/>
      <c r="M201" s="7"/>
      <c r="N201" s="7"/>
    </row>
    <row r="202" spans="1:14" s="1" customFormat="1" ht="20.100000000000001" customHeight="1" x14ac:dyDescent="0.25">
      <c r="A202" s="350"/>
      <c r="B202" s="351"/>
      <c r="C202" s="350">
        <v>313</v>
      </c>
      <c r="D202" s="350"/>
      <c r="E202" s="350"/>
      <c r="F202" s="350"/>
      <c r="G202" s="314" t="s">
        <v>417</v>
      </c>
      <c r="H202" s="259" t="s">
        <v>105</v>
      </c>
      <c r="I202" s="122">
        <f>I203+I208</f>
        <v>14000</v>
      </c>
      <c r="J202" s="122">
        <f t="shared" ref="J202:K202" si="92">J203+J208</f>
        <v>14420</v>
      </c>
      <c r="K202" s="122">
        <f t="shared" si="92"/>
        <v>14850</v>
      </c>
      <c r="L202" s="7"/>
      <c r="M202" s="7"/>
      <c r="N202" s="7"/>
    </row>
    <row r="203" spans="1:14" s="1" customFormat="1" ht="20.100000000000001" hidden="1" customHeight="1" x14ac:dyDescent="0.25">
      <c r="A203" s="350"/>
      <c r="B203" s="351"/>
      <c r="C203" s="351"/>
      <c r="D203" s="351">
        <v>3132</v>
      </c>
      <c r="E203" s="351"/>
      <c r="F203" s="351"/>
      <c r="G203" s="357" t="s">
        <v>417</v>
      </c>
      <c r="H203" s="255" t="s">
        <v>24</v>
      </c>
      <c r="I203" s="118">
        <f>I204+I206</f>
        <v>14000</v>
      </c>
      <c r="J203" s="118">
        <f t="shared" ref="J203:K203" si="93">J204+J206</f>
        <v>14420</v>
      </c>
      <c r="K203" s="118">
        <f t="shared" si="93"/>
        <v>14850</v>
      </c>
      <c r="L203" s="7"/>
      <c r="M203" s="7"/>
      <c r="N203" s="7"/>
    </row>
    <row r="204" spans="1:14" s="1" customFormat="1" ht="20.100000000000001" hidden="1" customHeight="1" x14ac:dyDescent="0.25">
      <c r="A204" s="350"/>
      <c r="B204" s="351"/>
      <c r="C204" s="351"/>
      <c r="D204" s="351"/>
      <c r="E204" s="255" t="s">
        <v>300</v>
      </c>
      <c r="F204" s="255"/>
      <c r="G204" s="357" t="s">
        <v>417</v>
      </c>
      <c r="H204" s="255" t="s">
        <v>24</v>
      </c>
      <c r="I204" s="118">
        <f>I205</f>
        <v>14000</v>
      </c>
      <c r="J204" s="118">
        <f t="shared" ref="J204:K204" si="94">J205</f>
        <v>14420</v>
      </c>
      <c r="K204" s="118">
        <f t="shared" si="94"/>
        <v>14850</v>
      </c>
      <c r="L204" s="7"/>
      <c r="M204" s="7"/>
      <c r="N204" s="7"/>
    </row>
    <row r="205" spans="1:14" s="1" customFormat="1" ht="90" hidden="1" x14ac:dyDescent="0.25">
      <c r="A205" s="350"/>
      <c r="B205" s="351"/>
      <c r="C205" s="351"/>
      <c r="D205" s="351"/>
      <c r="E205" s="255"/>
      <c r="F205" s="255" t="s">
        <v>397</v>
      </c>
      <c r="G205" s="357" t="s">
        <v>417</v>
      </c>
      <c r="H205" s="255" t="s">
        <v>398</v>
      </c>
      <c r="I205" s="118">
        <v>14000</v>
      </c>
      <c r="J205" s="121">
        <v>14420</v>
      </c>
      <c r="K205" s="121">
        <v>14850</v>
      </c>
      <c r="L205" s="7"/>
      <c r="M205" s="7"/>
      <c r="N205" s="7"/>
    </row>
    <row r="206" spans="1:14" s="1" customFormat="1" ht="30" hidden="1" x14ac:dyDescent="0.25">
      <c r="A206" s="350"/>
      <c r="B206" s="351"/>
      <c r="C206" s="351"/>
      <c r="D206" s="351"/>
      <c r="E206" s="255" t="s">
        <v>302</v>
      </c>
      <c r="F206" s="255"/>
      <c r="G206" s="357" t="s">
        <v>417</v>
      </c>
      <c r="H206" s="255" t="s">
        <v>106</v>
      </c>
      <c r="I206" s="118">
        <f>I207</f>
        <v>0</v>
      </c>
      <c r="J206" s="118">
        <f t="shared" ref="J206:K206" si="95">J207</f>
        <v>0</v>
      </c>
      <c r="K206" s="118">
        <f t="shared" si="95"/>
        <v>0</v>
      </c>
      <c r="L206" s="7"/>
      <c r="M206" s="7"/>
      <c r="N206" s="7"/>
    </row>
    <row r="207" spans="1:14" s="1" customFormat="1" ht="90" hidden="1" x14ac:dyDescent="0.25">
      <c r="A207" s="350"/>
      <c r="B207" s="351"/>
      <c r="C207" s="351"/>
      <c r="D207" s="351"/>
      <c r="E207" s="255"/>
      <c r="F207" s="255" t="s">
        <v>399</v>
      </c>
      <c r="G207" s="357" t="s">
        <v>417</v>
      </c>
      <c r="H207" s="255" t="s">
        <v>398</v>
      </c>
      <c r="I207" s="118">
        <v>0</v>
      </c>
      <c r="J207" s="121">
        <v>0</v>
      </c>
      <c r="K207" s="121">
        <v>0</v>
      </c>
      <c r="L207" s="7"/>
      <c r="M207" s="7"/>
      <c r="N207" s="119"/>
    </row>
    <row r="208" spans="1:14" s="1" customFormat="1" ht="30" hidden="1" x14ac:dyDescent="0.25">
      <c r="A208" s="350"/>
      <c r="B208" s="351"/>
      <c r="C208" s="351"/>
      <c r="D208" s="351">
        <v>3133</v>
      </c>
      <c r="E208" s="351"/>
      <c r="F208" s="351"/>
      <c r="G208" s="357" t="s">
        <v>417</v>
      </c>
      <c r="H208" s="255" t="s">
        <v>25</v>
      </c>
      <c r="I208" s="118">
        <f>I209</f>
        <v>0</v>
      </c>
      <c r="J208" s="118">
        <f t="shared" ref="J208:K208" si="96">J209</f>
        <v>0</v>
      </c>
      <c r="K208" s="118">
        <f t="shared" si="96"/>
        <v>0</v>
      </c>
      <c r="L208" s="7"/>
      <c r="M208" s="7"/>
      <c r="N208" s="7"/>
    </row>
    <row r="209" spans="1:14" s="1" customFormat="1" ht="30" hidden="1" x14ac:dyDescent="0.25">
      <c r="A209" s="350"/>
      <c r="B209" s="351"/>
      <c r="C209" s="351"/>
      <c r="D209" s="351"/>
      <c r="E209" s="255" t="s">
        <v>304</v>
      </c>
      <c r="F209" s="255"/>
      <c r="G209" s="357" t="s">
        <v>417</v>
      </c>
      <c r="H209" s="255" t="s">
        <v>25</v>
      </c>
      <c r="I209" s="118">
        <f>I210</f>
        <v>0</v>
      </c>
      <c r="J209" s="118">
        <f t="shared" ref="J209:K209" si="97">J210</f>
        <v>0</v>
      </c>
      <c r="K209" s="118">
        <f t="shared" si="97"/>
        <v>0</v>
      </c>
      <c r="L209" s="7"/>
      <c r="M209" s="7"/>
      <c r="N209" s="7"/>
    </row>
    <row r="210" spans="1:14" s="1" customFormat="1" ht="90" hidden="1" x14ac:dyDescent="0.25">
      <c r="A210" s="350"/>
      <c r="B210" s="351"/>
      <c r="C210" s="351"/>
      <c r="D210" s="351"/>
      <c r="E210" s="255"/>
      <c r="F210" s="255" t="s">
        <v>400</v>
      </c>
      <c r="G210" s="357" t="s">
        <v>417</v>
      </c>
      <c r="H210" s="255" t="s">
        <v>401</v>
      </c>
      <c r="I210" s="118">
        <v>0</v>
      </c>
      <c r="J210" s="121">
        <v>0</v>
      </c>
      <c r="K210" s="121">
        <v>0</v>
      </c>
      <c r="L210" s="7"/>
      <c r="M210" s="7"/>
      <c r="N210" s="7"/>
    </row>
    <row r="211" spans="1:14" s="1" customFormat="1" ht="20.100000000000001" customHeight="1" x14ac:dyDescent="0.25">
      <c r="A211" s="350"/>
      <c r="B211" s="350">
        <v>32</v>
      </c>
      <c r="C211" s="350"/>
      <c r="D211" s="350"/>
      <c r="E211" s="350"/>
      <c r="F211" s="350"/>
      <c r="G211" s="356"/>
      <c r="H211" s="259" t="s">
        <v>26</v>
      </c>
      <c r="I211" s="122">
        <f>I212+I216</f>
        <v>4500</v>
      </c>
      <c r="J211" s="122">
        <f t="shared" ref="J211:K211" si="98">J212+J216</f>
        <v>4640</v>
      </c>
      <c r="K211" s="122">
        <f t="shared" si="98"/>
        <v>4770</v>
      </c>
      <c r="L211" s="18"/>
    </row>
    <row r="212" spans="1:14" s="1" customFormat="1" ht="20.100000000000001" customHeight="1" x14ac:dyDescent="0.25">
      <c r="A212" s="350"/>
      <c r="B212" s="350"/>
      <c r="C212" s="350">
        <v>321</v>
      </c>
      <c r="D212" s="350"/>
      <c r="E212" s="358"/>
      <c r="F212" s="358"/>
      <c r="G212" s="314" t="s">
        <v>417</v>
      </c>
      <c r="H212" s="259" t="s">
        <v>27</v>
      </c>
      <c r="I212" s="122">
        <f>I213</f>
        <v>4500</v>
      </c>
      <c r="J212" s="122">
        <f t="shared" ref="J212:K212" si="99">J213</f>
        <v>4640</v>
      </c>
      <c r="K212" s="122">
        <f t="shared" si="99"/>
        <v>4770</v>
      </c>
      <c r="L212" s="18"/>
    </row>
    <row r="213" spans="1:14" s="1" customFormat="1" ht="30" hidden="1" x14ac:dyDescent="0.25">
      <c r="A213" s="350"/>
      <c r="B213" s="350"/>
      <c r="C213" s="350"/>
      <c r="D213" s="351">
        <v>3212</v>
      </c>
      <c r="E213" s="359"/>
      <c r="F213" s="359"/>
      <c r="G213" s="357" t="s">
        <v>417</v>
      </c>
      <c r="H213" s="255" t="s">
        <v>29</v>
      </c>
      <c r="I213" s="118">
        <f>I214</f>
        <v>4500</v>
      </c>
      <c r="J213" s="118">
        <f t="shared" ref="J213:K213" si="100">J214</f>
        <v>4640</v>
      </c>
      <c r="K213" s="118">
        <f t="shared" si="100"/>
        <v>4770</v>
      </c>
      <c r="L213" s="18"/>
    </row>
    <row r="214" spans="1:14" s="1" customFormat="1" ht="20.100000000000001" hidden="1" customHeight="1" x14ac:dyDescent="0.25">
      <c r="A214" s="350"/>
      <c r="B214" s="350"/>
      <c r="C214" s="350"/>
      <c r="D214" s="350"/>
      <c r="E214" s="255" t="s">
        <v>314</v>
      </c>
      <c r="F214" s="255"/>
      <c r="G214" s="357" t="s">
        <v>417</v>
      </c>
      <c r="H214" s="255" t="s">
        <v>111</v>
      </c>
      <c r="I214" s="118">
        <f>I215</f>
        <v>4500</v>
      </c>
      <c r="J214" s="118">
        <f t="shared" ref="J214:K214" si="101">J215</f>
        <v>4640</v>
      </c>
      <c r="K214" s="118">
        <f t="shared" si="101"/>
        <v>4770</v>
      </c>
      <c r="L214" s="18"/>
    </row>
    <row r="215" spans="1:14" s="1" customFormat="1" ht="90" hidden="1" x14ac:dyDescent="0.25">
      <c r="A215" s="350"/>
      <c r="B215" s="350"/>
      <c r="C215" s="350"/>
      <c r="D215" s="350"/>
      <c r="E215" s="255"/>
      <c r="F215" s="255" t="s">
        <v>409</v>
      </c>
      <c r="G215" s="357" t="s">
        <v>417</v>
      </c>
      <c r="H215" s="255" t="s">
        <v>410</v>
      </c>
      <c r="I215" s="118">
        <v>4500</v>
      </c>
      <c r="J215" s="121">
        <v>4640</v>
      </c>
      <c r="K215" s="121">
        <v>4770</v>
      </c>
      <c r="L215" s="18"/>
    </row>
    <row r="216" spans="1:14" s="1" customFormat="1" ht="27" hidden="1" customHeight="1" x14ac:dyDescent="0.25">
      <c r="A216" s="350"/>
      <c r="B216" s="350"/>
      <c r="C216" s="350">
        <v>324</v>
      </c>
      <c r="D216" s="350"/>
      <c r="E216" s="350"/>
      <c r="F216" s="350"/>
      <c r="G216" s="357"/>
      <c r="H216" s="259" t="s">
        <v>47</v>
      </c>
      <c r="I216" s="122">
        <f t="shared" ref="I216:K217" si="102">I217</f>
        <v>0</v>
      </c>
      <c r="J216" s="120">
        <f t="shared" si="102"/>
        <v>0</v>
      </c>
      <c r="K216" s="120">
        <f t="shared" si="102"/>
        <v>0</v>
      </c>
      <c r="L216" s="18"/>
    </row>
    <row r="217" spans="1:14" s="1" customFormat="1" ht="31.5" hidden="1" customHeight="1" x14ac:dyDescent="0.25">
      <c r="A217" s="351"/>
      <c r="B217" s="351"/>
      <c r="C217" s="351"/>
      <c r="D217" s="351">
        <v>3241</v>
      </c>
      <c r="E217" s="351"/>
      <c r="F217" s="351"/>
      <c r="G217" s="357">
        <v>49</v>
      </c>
      <c r="H217" s="255" t="s">
        <v>47</v>
      </c>
      <c r="I217" s="118">
        <f>I218</f>
        <v>0</v>
      </c>
      <c r="J217" s="118">
        <f t="shared" si="102"/>
        <v>0</v>
      </c>
      <c r="K217" s="118">
        <f t="shared" si="102"/>
        <v>0</v>
      </c>
      <c r="L217" s="18"/>
    </row>
    <row r="218" spans="1:14" s="1" customFormat="1" ht="27" hidden="1" customHeight="1" x14ac:dyDescent="0.25">
      <c r="A218" s="351"/>
      <c r="B218" s="351"/>
      <c r="C218" s="351"/>
      <c r="D218" s="351"/>
      <c r="E218" s="255" t="s">
        <v>248</v>
      </c>
      <c r="F218" s="255"/>
      <c r="G218" s="357">
        <v>49</v>
      </c>
      <c r="H218" s="255" t="s">
        <v>47</v>
      </c>
      <c r="I218" s="118">
        <f>I219</f>
        <v>0</v>
      </c>
      <c r="J218" s="121">
        <f>J219</f>
        <v>0</v>
      </c>
      <c r="K218" s="121">
        <f>K219</f>
        <v>0</v>
      </c>
      <c r="L218" s="18"/>
    </row>
    <row r="219" spans="1:14" s="1" customFormat="1" ht="35.25" hidden="1" customHeight="1" x14ac:dyDescent="0.25">
      <c r="A219" s="351"/>
      <c r="B219" s="351"/>
      <c r="C219" s="351"/>
      <c r="D219" s="351"/>
      <c r="E219" s="255"/>
      <c r="F219" s="255" t="s">
        <v>250</v>
      </c>
      <c r="G219" s="357">
        <v>49</v>
      </c>
      <c r="H219" s="255" t="s">
        <v>47</v>
      </c>
      <c r="I219" s="118">
        <v>0</v>
      </c>
      <c r="J219" s="121">
        <v>0</v>
      </c>
      <c r="K219" s="121">
        <v>0</v>
      </c>
      <c r="L219" s="18"/>
    </row>
    <row r="220" spans="1:14" s="1" customFormat="1" hidden="1" x14ac:dyDescent="0.25">
      <c r="A220" s="353"/>
      <c r="B220" s="353"/>
      <c r="C220" s="353"/>
      <c r="D220" s="353"/>
      <c r="E220" s="353"/>
      <c r="F220" s="353"/>
      <c r="G220" s="354"/>
      <c r="H220" s="355" t="s">
        <v>433</v>
      </c>
      <c r="I220" s="353"/>
      <c r="J220" s="353"/>
      <c r="K220" s="353"/>
      <c r="L220" s="7"/>
      <c r="M220" s="7"/>
      <c r="N220" s="7"/>
    </row>
    <row r="221" spans="1:14" s="1" customFormat="1" ht="20.100000000000001" hidden="1" customHeight="1" x14ac:dyDescent="0.25">
      <c r="A221" s="350">
        <v>3</v>
      </c>
      <c r="B221" s="350"/>
      <c r="C221" s="350"/>
      <c r="D221" s="350"/>
      <c r="E221" s="350"/>
      <c r="F221" s="350"/>
      <c r="G221" s="356"/>
      <c r="H221" s="259" t="s">
        <v>86</v>
      </c>
      <c r="I221" s="122">
        <f>I222+I227</f>
        <v>0</v>
      </c>
      <c r="J221" s="122">
        <f t="shared" ref="J221:K221" si="103">J222+J227</f>
        <v>0</v>
      </c>
      <c r="K221" s="122">
        <f t="shared" si="103"/>
        <v>0</v>
      </c>
      <c r="L221" s="18"/>
    </row>
    <row r="222" spans="1:14" s="1" customFormat="1" ht="20.100000000000001" hidden="1" customHeight="1" x14ac:dyDescent="0.25">
      <c r="A222" s="350"/>
      <c r="B222" s="350">
        <v>31</v>
      </c>
      <c r="C222" s="350"/>
      <c r="D222" s="350"/>
      <c r="E222" s="350"/>
      <c r="F222" s="350"/>
      <c r="G222" s="356"/>
      <c r="H222" s="259" t="s">
        <v>17</v>
      </c>
      <c r="I222" s="122">
        <f>I223</f>
        <v>0</v>
      </c>
      <c r="J222" s="122">
        <f t="shared" ref="J222:K222" si="104">J223</f>
        <v>0</v>
      </c>
      <c r="K222" s="122">
        <f t="shared" si="104"/>
        <v>0</v>
      </c>
      <c r="L222" s="18"/>
    </row>
    <row r="223" spans="1:14" s="1" customFormat="1" ht="20.100000000000001" hidden="1" customHeight="1" x14ac:dyDescent="0.25">
      <c r="A223" s="350"/>
      <c r="B223" s="350"/>
      <c r="C223" s="350">
        <v>311</v>
      </c>
      <c r="D223" s="350"/>
      <c r="E223" s="350"/>
      <c r="F223" s="350"/>
      <c r="G223" s="356"/>
      <c r="H223" s="259" t="s">
        <v>18</v>
      </c>
      <c r="I223" s="122">
        <f>I224</f>
        <v>0</v>
      </c>
      <c r="J223" s="122">
        <f t="shared" ref="J223:K223" si="105">J224</f>
        <v>0</v>
      </c>
      <c r="K223" s="122">
        <f t="shared" si="105"/>
        <v>0</v>
      </c>
      <c r="L223" s="18"/>
    </row>
    <row r="224" spans="1:14" s="1" customFormat="1" ht="20.100000000000001" hidden="1" customHeight="1" x14ac:dyDescent="0.25">
      <c r="A224" s="350"/>
      <c r="B224" s="351"/>
      <c r="C224" s="351"/>
      <c r="D224" s="351">
        <v>3111</v>
      </c>
      <c r="E224" s="351"/>
      <c r="F224" s="351"/>
      <c r="G224" s="357" t="s">
        <v>417</v>
      </c>
      <c r="H224" s="255" t="s">
        <v>19</v>
      </c>
      <c r="I224" s="118">
        <f>I225</f>
        <v>0</v>
      </c>
      <c r="J224" s="118">
        <f t="shared" ref="J224:K224" si="106">J225</f>
        <v>0</v>
      </c>
      <c r="K224" s="118">
        <f t="shared" si="106"/>
        <v>0</v>
      </c>
      <c r="L224" s="18"/>
    </row>
    <row r="225" spans="1:20" s="1" customFormat="1" ht="20.100000000000001" hidden="1" customHeight="1" x14ac:dyDescent="0.25">
      <c r="A225" s="350"/>
      <c r="B225" s="351"/>
      <c r="C225" s="351"/>
      <c r="D225" s="351"/>
      <c r="E225" s="255" t="s">
        <v>289</v>
      </c>
      <c r="F225" s="255"/>
      <c r="G225" s="357" t="s">
        <v>417</v>
      </c>
      <c r="H225" s="255" t="s">
        <v>290</v>
      </c>
      <c r="I225" s="118">
        <f>I226</f>
        <v>0</v>
      </c>
      <c r="J225" s="118">
        <f t="shared" ref="J225:K225" si="107">J226</f>
        <v>0</v>
      </c>
      <c r="K225" s="118">
        <f t="shared" si="107"/>
        <v>0</v>
      </c>
      <c r="L225" s="18"/>
    </row>
    <row r="226" spans="1:20" s="1" customFormat="1" ht="20.100000000000001" hidden="1" customHeight="1" x14ac:dyDescent="0.25">
      <c r="A226" s="350"/>
      <c r="B226" s="351"/>
      <c r="C226" s="351"/>
      <c r="D226" s="351"/>
      <c r="E226" s="255"/>
      <c r="F226" s="255" t="s">
        <v>411</v>
      </c>
      <c r="G226" s="357" t="s">
        <v>417</v>
      </c>
      <c r="H226" s="255" t="s">
        <v>396</v>
      </c>
      <c r="I226" s="118">
        <v>0</v>
      </c>
      <c r="J226" s="121">
        <v>0</v>
      </c>
      <c r="K226" s="121">
        <v>0</v>
      </c>
      <c r="L226" s="18"/>
    </row>
    <row r="227" spans="1:20" s="1" customFormat="1" ht="20.100000000000001" hidden="1" customHeight="1" x14ac:dyDescent="0.25">
      <c r="A227" s="350"/>
      <c r="B227" s="350">
        <v>32</v>
      </c>
      <c r="C227" s="350"/>
      <c r="D227" s="350"/>
      <c r="E227" s="350"/>
      <c r="F227" s="350"/>
      <c r="G227" s="356"/>
      <c r="H227" s="259" t="s">
        <v>26</v>
      </c>
      <c r="I227" s="122">
        <f>I228</f>
        <v>0</v>
      </c>
      <c r="J227" s="122">
        <f t="shared" ref="J227:K227" si="108">J228</f>
        <v>0</v>
      </c>
      <c r="K227" s="122">
        <f t="shared" si="108"/>
        <v>0</v>
      </c>
      <c r="L227" s="18"/>
    </row>
    <row r="228" spans="1:20" s="1" customFormat="1" ht="35.25" hidden="1" customHeight="1" x14ac:dyDescent="0.25">
      <c r="A228" s="350"/>
      <c r="B228" s="350"/>
      <c r="C228" s="350">
        <v>321</v>
      </c>
      <c r="D228" s="350"/>
      <c r="E228" s="358"/>
      <c r="F228" s="358"/>
      <c r="G228" s="356"/>
      <c r="H228" s="259" t="s">
        <v>27</v>
      </c>
      <c r="I228" s="122">
        <f>I229</f>
        <v>0</v>
      </c>
      <c r="J228" s="122">
        <f t="shared" ref="J228:K228" si="109">J229</f>
        <v>0</v>
      </c>
      <c r="K228" s="122">
        <f t="shared" si="109"/>
        <v>0</v>
      </c>
      <c r="L228" s="18"/>
    </row>
    <row r="229" spans="1:20" s="1" customFormat="1" ht="35.25" hidden="1" customHeight="1" x14ac:dyDescent="0.25">
      <c r="A229" s="350"/>
      <c r="B229" s="350"/>
      <c r="C229" s="350"/>
      <c r="D229" s="351">
        <v>3212</v>
      </c>
      <c r="E229" s="359"/>
      <c r="F229" s="359"/>
      <c r="G229" s="357" t="s">
        <v>417</v>
      </c>
      <c r="H229" s="255" t="s">
        <v>29</v>
      </c>
      <c r="I229" s="118">
        <f>I230</f>
        <v>0</v>
      </c>
      <c r="J229" s="118">
        <f t="shared" ref="J229:K229" si="110">J230</f>
        <v>0</v>
      </c>
      <c r="K229" s="118">
        <f t="shared" si="110"/>
        <v>0</v>
      </c>
      <c r="L229" s="18"/>
    </row>
    <row r="230" spans="1:20" s="1" customFormat="1" ht="35.25" hidden="1" customHeight="1" x14ac:dyDescent="0.25">
      <c r="A230" s="350"/>
      <c r="B230" s="350"/>
      <c r="C230" s="350"/>
      <c r="D230" s="350"/>
      <c r="E230" s="255" t="s">
        <v>314</v>
      </c>
      <c r="F230" s="255"/>
      <c r="G230" s="357" t="s">
        <v>417</v>
      </c>
      <c r="H230" s="255" t="s">
        <v>111</v>
      </c>
      <c r="I230" s="118">
        <f>I231</f>
        <v>0</v>
      </c>
      <c r="J230" s="118">
        <f t="shared" ref="J230:K230" si="111">J231</f>
        <v>0</v>
      </c>
      <c r="K230" s="118">
        <f t="shared" si="111"/>
        <v>0</v>
      </c>
      <c r="L230" s="18"/>
    </row>
    <row r="231" spans="1:20" s="1" customFormat="1" ht="35.25" hidden="1" customHeight="1" x14ac:dyDescent="0.25">
      <c r="A231" s="350"/>
      <c r="B231" s="350"/>
      <c r="C231" s="350"/>
      <c r="D231" s="350"/>
      <c r="E231" s="255"/>
      <c r="F231" s="255" t="s">
        <v>412</v>
      </c>
      <c r="G231" s="357" t="s">
        <v>417</v>
      </c>
      <c r="H231" s="255" t="s">
        <v>410</v>
      </c>
      <c r="I231" s="118">
        <v>0</v>
      </c>
      <c r="J231" s="121">
        <v>0</v>
      </c>
      <c r="K231" s="121">
        <v>0</v>
      </c>
      <c r="L231" s="18"/>
    </row>
    <row r="232" spans="1:20" s="1" customFormat="1" ht="20.100000000000001" customHeight="1" x14ac:dyDescent="0.25">
      <c r="A232" s="360"/>
      <c r="B232" s="360"/>
      <c r="C232" s="360"/>
      <c r="D232" s="360"/>
      <c r="E232" s="360"/>
      <c r="F232" s="360"/>
      <c r="G232" s="361"/>
      <c r="H232" s="362" t="s">
        <v>288</v>
      </c>
      <c r="I232" s="124"/>
      <c r="J232" s="124"/>
      <c r="K232" s="124"/>
      <c r="L232" s="18"/>
    </row>
    <row r="233" spans="1:20" s="4" customFormat="1" ht="20.100000000000001" customHeight="1" x14ac:dyDescent="0.25">
      <c r="A233" s="258">
        <v>3</v>
      </c>
      <c r="B233" s="258"/>
      <c r="C233" s="258"/>
      <c r="D233" s="258"/>
      <c r="E233" s="258"/>
      <c r="F233" s="258"/>
      <c r="G233" s="314"/>
      <c r="H233" s="339" t="s">
        <v>86</v>
      </c>
      <c r="I233" s="340">
        <f>I234+I272+I424+I432+I437</f>
        <v>9135235</v>
      </c>
      <c r="J233" s="340">
        <f>J234+J272+J424+J432+J437</f>
        <v>5928130</v>
      </c>
      <c r="K233" s="340">
        <f>K234+K272+K424+K432+K437</f>
        <v>6114300</v>
      </c>
      <c r="L233" s="7"/>
      <c r="M233" s="7"/>
      <c r="N233" s="7"/>
      <c r="O233" s="3"/>
    </row>
    <row r="234" spans="1:20" s="4" customFormat="1" ht="20.100000000000001" customHeight="1" x14ac:dyDescent="0.25">
      <c r="A234" s="258"/>
      <c r="B234" s="258">
        <v>31</v>
      </c>
      <c r="C234" s="258"/>
      <c r="D234" s="258"/>
      <c r="E234" s="258"/>
      <c r="F234" s="258"/>
      <c r="G234" s="352"/>
      <c r="H234" s="339" t="s">
        <v>17</v>
      </c>
      <c r="I234" s="340">
        <f>I235+I246+I260</f>
        <v>3748300</v>
      </c>
      <c r="J234" s="340">
        <f>J235+J246+J260</f>
        <v>3627990</v>
      </c>
      <c r="K234" s="340">
        <f>K235+K246+K260</f>
        <v>3933020</v>
      </c>
      <c r="L234" s="7"/>
      <c r="M234" s="7"/>
      <c r="N234" s="7"/>
      <c r="O234" s="3"/>
    </row>
    <row r="235" spans="1:20" s="4" customFormat="1" ht="20.100000000000001" customHeight="1" x14ac:dyDescent="0.25">
      <c r="A235" s="258"/>
      <c r="B235" s="258"/>
      <c r="C235" s="258">
        <v>311</v>
      </c>
      <c r="D235" s="258"/>
      <c r="E235" s="258"/>
      <c r="F235" s="258"/>
      <c r="G235" s="314" t="s">
        <v>418</v>
      </c>
      <c r="H235" s="339" t="s">
        <v>18</v>
      </c>
      <c r="I235" s="54">
        <f>I236+I240+I243</f>
        <v>3021800</v>
      </c>
      <c r="J235" s="54">
        <f>J236+J240+J243</f>
        <v>2902460</v>
      </c>
      <c r="K235" s="54">
        <f>K236+K240+K243</f>
        <v>3205830</v>
      </c>
      <c r="L235" s="242"/>
      <c r="M235" s="243"/>
      <c r="N235" s="243"/>
      <c r="O235" s="243"/>
      <c r="P235" s="243"/>
      <c r="Q235" s="243"/>
      <c r="R235" s="243"/>
      <c r="S235" s="243"/>
      <c r="T235" s="243"/>
    </row>
    <row r="236" spans="1:20" ht="20.100000000000001" hidden="1" customHeight="1" x14ac:dyDescent="0.25">
      <c r="A236" s="257"/>
      <c r="B236" s="257"/>
      <c r="C236" s="257"/>
      <c r="D236" s="257">
        <v>3111</v>
      </c>
      <c r="E236" s="257"/>
      <c r="F236" s="257"/>
      <c r="G236" s="314" t="s">
        <v>418</v>
      </c>
      <c r="H236" s="341" t="s">
        <v>19</v>
      </c>
      <c r="I236" s="53">
        <f t="shared" ref="I236:K236" si="112">I237</f>
        <v>2718500</v>
      </c>
      <c r="J236" s="50">
        <f t="shared" si="112"/>
        <v>2600060</v>
      </c>
      <c r="K236" s="50">
        <f t="shared" si="112"/>
        <v>2884060</v>
      </c>
      <c r="L236" s="11"/>
    </row>
    <row r="237" spans="1:20" ht="20.100000000000001" hidden="1" customHeight="1" x14ac:dyDescent="0.25">
      <c r="A237" s="257"/>
      <c r="B237" s="257"/>
      <c r="C237" s="257"/>
      <c r="D237" s="257"/>
      <c r="E237" s="255" t="s">
        <v>289</v>
      </c>
      <c r="F237" s="255"/>
      <c r="G237" s="314" t="s">
        <v>418</v>
      </c>
      <c r="H237" s="255" t="s">
        <v>290</v>
      </c>
      <c r="I237" s="53">
        <f>I238+I239</f>
        <v>2718500</v>
      </c>
      <c r="J237" s="53">
        <f t="shared" ref="J237:K237" si="113">J238+J239</f>
        <v>2600060</v>
      </c>
      <c r="K237" s="53">
        <f t="shared" si="113"/>
        <v>2884060</v>
      </c>
    </row>
    <row r="238" spans="1:20" s="13" customFormat="1" ht="20.100000000000001" hidden="1" customHeight="1" x14ac:dyDescent="0.25">
      <c r="A238" s="363"/>
      <c r="B238" s="363"/>
      <c r="C238" s="363"/>
      <c r="D238" s="363"/>
      <c r="E238" s="347"/>
      <c r="F238" s="347" t="s">
        <v>291</v>
      </c>
      <c r="G238" s="314" t="s">
        <v>418</v>
      </c>
      <c r="H238" s="347" t="s">
        <v>292</v>
      </c>
      <c r="I238" s="53">
        <f>2527800+149700-4000</f>
        <v>2673500</v>
      </c>
      <c r="J238" s="364">
        <v>2560060</v>
      </c>
      <c r="K238" s="364">
        <v>2844060</v>
      </c>
      <c r="L238" s="14"/>
    </row>
    <row r="239" spans="1:20" s="13" customFormat="1" ht="20.100000000000001" hidden="1" customHeight="1" x14ac:dyDescent="0.25">
      <c r="A239" s="363"/>
      <c r="B239" s="363"/>
      <c r="C239" s="363"/>
      <c r="D239" s="363"/>
      <c r="E239" s="347"/>
      <c r="F239" s="365" t="s">
        <v>395</v>
      </c>
      <c r="G239" s="314" t="s">
        <v>418</v>
      </c>
      <c r="H239" s="365" t="s">
        <v>492</v>
      </c>
      <c r="I239" s="53">
        <v>45000</v>
      </c>
      <c r="J239" s="364">
        <v>40000</v>
      </c>
      <c r="K239" s="364">
        <v>40000</v>
      </c>
      <c r="L239" s="14"/>
    </row>
    <row r="240" spans="1:20" ht="20.100000000000001" hidden="1" customHeight="1" x14ac:dyDescent="0.25">
      <c r="A240" s="257"/>
      <c r="B240" s="257"/>
      <c r="C240" s="257"/>
      <c r="D240" s="257">
        <v>3113</v>
      </c>
      <c r="E240" s="257"/>
      <c r="F240" s="257"/>
      <c r="G240" s="314" t="s">
        <v>418</v>
      </c>
      <c r="H240" s="341" t="s">
        <v>20</v>
      </c>
      <c r="I240" s="53">
        <f t="shared" ref="I240:K240" si="114">I241</f>
        <v>28500</v>
      </c>
      <c r="J240" s="50">
        <f t="shared" si="114"/>
        <v>29360</v>
      </c>
      <c r="K240" s="50">
        <f t="shared" si="114"/>
        <v>30240</v>
      </c>
      <c r="L240" s="10"/>
      <c r="M240" s="10"/>
      <c r="N240" s="10"/>
    </row>
    <row r="241" spans="1:15" ht="20.100000000000001" hidden="1" customHeight="1" x14ac:dyDescent="0.25">
      <c r="A241" s="257"/>
      <c r="B241" s="257"/>
      <c r="C241" s="257"/>
      <c r="D241" s="257"/>
      <c r="E241" s="255" t="s">
        <v>293</v>
      </c>
      <c r="F241" s="255"/>
      <c r="G241" s="314" t="s">
        <v>418</v>
      </c>
      <c r="H241" s="255" t="s">
        <v>20</v>
      </c>
      <c r="I241" s="53">
        <f>I242</f>
        <v>28500</v>
      </c>
      <c r="J241" s="50">
        <f>J242</f>
        <v>29360</v>
      </c>
      <c r="K241" s="50">
        <f>K242</f>
        <v>30240</v>
      </c>
    </row>
    <row r="242" spans="1:15" ht="20.100000000000001" hidden="1" customHeight="1" x14ac:dyDescent="0.25">
      <c r="A242" s="257"/>
      <c r="B242" s="257"/>
      <c r="C242" s="257"/>
      <c r="D242" s="257"/>
      <c r="E242" s="255"/>
      <c r="F242" s="255" t="s">
        <v>294</v>
      </c>
      <c r="G242" s="314" t="s">
        <v>418</v>
      </c>
      <c r="H242" s="255" t="s">
        <v>20</v>
      </c>
      <c r="I242" s="53">
        <v>28500</v>
      </c>
      <c r="J242" s="50">
        <v>29360</v>
      </c>
      <c r="K242" s="50">
        <v>30240</v>
      </c>
    </row>
    <row r="243" spans="1:15" ht="20.100000000000001" hidden="1" customHeight="1" x14ac:dyDescent="0.25">
      <c r="A243" s="257"/>
      <c r="B243" s="257"/>
      <c r="C243" s="257"/>
      <c r="D243" s="257">
        <v>3114</v>
      </c>
      <c r="E243" s="257"/>
      <c r="F243" s="257"/>
      <c r="G243" s="314" t="s">
        <v>418</v>
      </c>
      <c r="H243" s="341" t="s">
        <v>21</v>
      </c>
      <c r="I243" s="53">
        <f t="shared" ref="I243:K244" si="115">I244</f>
        <v>274800</v>
      </c>
      <c r="J243" s="50">
        <f t="shared" si="115"/>
        <v>273040</v>
      </c>
      <c r="K243" s="50">
        <f t="shared" si="115"/>
        <v>291530</v>
      </c>
      <c r="L243" s="10"/>
      <c r="M243" s="12"/>
      <c r="N243" s="12"/>
    </row>
    <row r="244" spans="1:15" ht="20.100000000000001" hidden="1" customHeight="1" x14ac:dyDescent="0.25">
      <c r="A244" s="257"/>
      <c r="B244" s="257"/>
      <c r="C244" s="257"/>
      <c r="D244" s="257"/>
      <c r="E244" s="255" t="s">
        <v>295</v>
      </c>
      <c r="F244" s="255"/>
      <c r="G244" s="314" t="s">
        <v>418</v>
      </c>
      <c r="H244" s="255" t="s">
        <v>21</v>
      </c>
      <c r="I244" s="53">
        <f t="shared" si="115"/>
        <v>274800</v>
      </c>
      <c r="J244" s="50">
        <f t="shared" si="115"/>
        <v>273040</v>
      </c>
      <c r="K244" s="50">
        <f t="shared" si="115"/>
        <v>291530</v>
      </c>
    </row>
    <row r="245" spans="1:15" ht="20.100000000000001" hidden="1" customHeight="1" x14ac:dyDescent="0.25">
      <c r="A245" s="257"/>
      <c r="B245" s="257"/>
      <c r="C245" s="257"/>
      <c r="D245" s="257"/>
      <c r="E245" s="255"/>
      <c r="F245" s="255" t="s">
        <v>296</v>
      </c>
      <c r="G245" s="314" t="s">
        <v>418</v>
      </c>
      <c r="H245" s="255" t="s">
        <v>21</v>
      </c>
      <c r="I245" s="53">
        <f>272000+3300-500</f>
        <v>274800</v>
      </c>
      <c r="J245" s="50">
        <v>273040</v>
      </c>
      <c r="K245" s="50">
        <v>291530</v>
      </c>
    </row>
    <row r="246" spans="1:15" s="4" customFormat="1" ht="20.100000000000001" customHeight="1" x14ac:dyDescent="0.25">
      <c r="A246" s="258"/>
      <c r="B246" s="258"/>
      <c r="C246" s="258">
        <v>312</v>
      </c>
      <c r="D246" s="258"/>
      <c r="E246" s="258"/>
      <c r="F246" s="258"/>
      <c r="G246" s="314" t="s">
        <v>418</v>
      </c>
      <c r="H246" s="339" t="s">
        <v>22</v>
      </c>
      <c r="I246" s="54">
        <f>I247</f>
        <v>213900</v>
      </c>
      <c r="J246" s="49">
        <f>J247</f>
        <v>205540</v>
      </c>
      <c r="K246" s="49">
        <f>K247</f>
        <v>201300</v>
      </c>
      <c r="L246" s="2"/>
      <c r="M246" s="3"/>
      <c r="N246" s="3"/>
      <c r="O246" s="3"/>
    </row>
    <row r="247" spans="1:15" ht="20.100000000000001" hidden="1" customHeight="1" x14ac:dyDescent="0.25">
      <c r="A247" s="257"/>
      <c r="B247" s="257"/>
      <c r="C247" s="257"/>
      <c r="D247" s="351">
        <v>3121</v>
      </c>
      <c r="E247" s="257"/>
      <c r="F247" s="257"/>
      <c r="G247" s="314" t="s">
        <v>418</v>
      </c>
      <c r="H247" s="341" t="s">
        <v>22</v>
      </c>
      <c r="I247" s="342">
        <f>I248+I250+I252+I254+I258+I256</f>
        <v>213900</v>
      </c>
      <c r="J247" s="50">
        <f>J248+J250+J252+J254+J256+J258</f>
        <v>205540</v>
      </c>
      <c r="K247" s="50">
        <f>K248+K250+K252+K254+K256+K258</f>
        <v>201300</v>
      </c>
    </row>
    <row r="248" spans="1:15" ht="20.100000000000001" hidden="1" customHeight="1" x14ac:dyDescent="0.25">
      <c r="A248" s="257"/>
      <c r="B248" s="257"/>
      <c r="C248" s="257"/>
      <c r="D248" s="257"/>
      <c r="E248" s="255" t="s">
        <v>89</v>
      </c>
      <c r="F248" s="255"/>
      <c r="G248" s="314" t="s">
        <v>418</v>
      </c>
      <c r="H248" s="255" t="s">
        <v>90</v>
      </c>
      <c r="I248" s="53">
        <f>I249</f>
        <v>36000</v>
      </c>
      <c r="J248" s="50">
        <f>J249</f>
        <v>32300</v>
      </c>
      <c r="K248" s="50">
        <f>K249</f>
        <v>36000</v>
      </c>
    </row>
    <row r="249" spans="1:15" ht="20.100000000000001" hidden="1" customHeight="1" x14ac:dyDescent="0.25">
      <c r="A249" s="257"/>
      <c r="B249" s="257"/>
      <c r="C249" s="257"/>
      <c r="D249" s="257"/>
      <c r="E249" s="255"/>
      <c r="F249" s="255" t="s">
        <v>91</v>
      </c>
      <c r="G249" s="314" t="s">
        <v>418</v>
      </c>
      <c r="H249" s="255" t="s">
        <v>90</v>
      </c>
      <c r="I249" s="53">
        <v>36000</v>
      </c>
      <c r="J249" s="50">
        <v>32300</v>
      </c>
      <c r="K249" s="50">
        <v>36000</v>
      </c>
    </row>
    <row r="250" spans="1:15" ht="20.100000000000001" hidden="1" customHeight="1" x14ac:dyDescent="0.25">
      <c r="A250" s="257"/>
      <c r="B250" s="257"/>
      <c r="C250" s="257"/>
      <c r="D250" s="257"/>
      <c r="E250" s="255" t="s">
        <v>92</v>
      </c>
      <c r="F250" s="255"/>
      <c r="G250" s="314" t="s">
        <v>418</v>
      </c>
      <c r="H250" s="255" t="s">
        <v>93</v>
      </c>
      <c r="I250" s="53">
        <f>I251</f>
        <v>20200</v>
      </c>
      <c r="J250" s="50">
        <f>J251</f>
        <v>20810</v>
      </c>
      <c r="K250" s="50">
        <f>K251</f>
        <v>20200</v>
      </c>
    </row>
    <row r="251" spans="1:15" ht="20.100000000000001" hidden="1" customHeight="1" x14ac:dyDescent="0.25">
      <c r="A251" s="257"/>
      <c r="B251" s="257"/>
      <c r="C251" s="257"/>
      <c r="D251" s="257"/>
      <c r="E251" s="255"/>
      <c r="F251" s="255" t="s">
        <v>94</v>
      </c>
      <c r="G251" s="314" t="s">
        <v>418</v>
      </c>
      <c r="H251" s="255" t="s">
        <v>93</v>
      </c>
      <c r="I251" s="53">
        <v>20200</v>
      </c>
      <c r="J251" s="50">
        <v>20810</v>
      </c>
      <c r="K251" s="50">
        <v>20200</v>
      </c>
    </row>
    <row r="252" spans="1:15" ht="20.100000000000001" hidden="1" customHeight="1" x14ac:dyDescent="0.25">
      <c r="A252" s="257"/>
      <c r="B252" s="257"/>
      <c r="C252" s="257"/>
      <c r="D252" s="257"/>
      <c r="E252" s="255" t="s">
        <v>95</v>
      </c>
      <c r="F252" s="255"/>
      <c r="G252" s="314" t="s">
        <v>418</v>
      </c>
      <c r="H252" s="255" t="s">
        <v>96</v>
      </c>
      <c r="I252" s="53">
        <f>I253</f>
        <v>24000</v>
      </c>
      <c r="J252" s="50">
        <f>J253</f>
        <v>24720</v>
      </c>
      <c r="K252" s="50">
        <f>K253</f>
        <v>16000</v>
      </c>
    </row>
    <row r="253" spans="1:15" ht="20.100000000000001" hidden="1" customHeight="1" x14ac:dyDescent="0.25">
      <c r="A253" s="257"/>
      <c r="B253" s="257"/>
      <c r="C253" s="257"/>
      <c r="D253" s="257"/>
      <c r="E253" s="255"/>
      <c r="F253" s="255" t="s">
        <v>97</v>
      </c>
      <c r="G253" s="314" t="s">
        <v>418</v>
      </c>
      <c r="H253" s="255" t="s">
        <v>96</v>
      </c>
      <c r="I253" s="53">
        <v>24000</v>
      </c>
      <c r="J253" s="50">
        <v>24720</v>
      </c>
      <c r="K253" s="50">
        <v>16000</v>
      </c>
    </row>
    <row r="254" spans="1:15" ht="20.100000000000001" hidden="1" customHeight="1" x14ac:dyDescent="0.25">
      <c r="A254" s="257"/>
      <c r="B254" s="257"/>
      <c r="C254" s="257"/>
      <c r="D254" s="257"/>
      <c r="E254" s="255" t="s">
        <v>98</v>
      </c>
      <c r="F254" s="255"/>
      <c r="G254" s="314" t="s">
        <v>418</v>
      </c>
      <c r="H254" s="255" t="s">
        <v>99</v>
      </c>
      <c r="I254" s="53">
        <f>I255</f>
        <v>30000</v>
      </c>
      <c r="J254" s="50">
        <f>J255</f>
        <v>20900</v>
      </c>
      <c r="K254" s="50">
        <f>K255</f>
        <v>25000</v>
      </c>
    </row>
    <row r="255" spans="1:15" ht="20.100000000000001" hidden="1" customHeight="1" x14ac:dyDescent="0.25">
      <c r="A255" s="257"/>
      <c r="B255" s="257"/>
      <c r="C255" s="257"/>
      <c r="D255" s="257"/>
      <c r="E255" s="255"/>
      <c r="F255" s="255" t="s">
        <v>100</v>
      </c>
      <c r="G255" s="314" t="s">
        <v>418</v>
      </c>
      <c r="H255" s="255" t="s">
        <v>99</v>
      </c>
      <c r="I255" s="53">
        <v>30000</v>
      </c>
      <c r="J255" s="50">
        <v>20900</v>
      </c>
      <c r="K255" s="50">
        <v>25000</v>
      </c>
    </row>
    <row r="256" spans="1:15" ht="20.100000000000001" hidden="1" customHeight="1" x14ac:dyDescent="0.25">
      <c r="A256" s="257"/>
      <c r="B256" s="257"/>
      <c r="C256" s="257"/>
      <c r="D256" s="257"/>
      <c r="E256" s="255" t="s">
        <v>297</v>
      </c>
      <c r="F256" s="255"/>
      <c r="G256" s="314" t="s">
        <v>418</v>
      </c>
      <c r="H256" s="255" t="s">
        <v>298</v>
      </c>
      <c r="I256" s="53">
        <f>I257</f>
        <v>50000</v>
      </c>
      <c r="J256" s="50">
        <f>J257</f>
        <v>51500</v>
      </c>
      <c r="K256" s="50">
        <f>K257</f>
        <v>50000</v>
      </c>
    </row>
    <row r="257" spans="1:15" ht="20.100000000000001" hidden="1" customHeight="1" x14ac:dyDescent="0.25">
      <c r="A257" s="257"/>
      <c r="B257" s="257"/>
      <c r="C257" s="257"/>
      <c r="D257" s="257"/>
      <c r="E257" s="255"/>
      <c r="F257" s="255" t="s">
        <v>299</v>
      </c>
      <c r="G257" s="314" t="s">
        <v>418</v>
      </c>
      <c r="H257" s="255" t="s">
        <v>298</v>
      </c>
      <c r="I257" s="53">
        <v>50000</v>
      </c>
      <c r="J257" s="50">
        <v>51500</v>
      </c>
      <c r="K257" s="50">
        <v>50000</v>
      </c>
    </row>
    <row r="258" spans="1:15" ht="20.100000000000001" hidden="1" customHeight="1" x14ac:dyDescent="0.25">
      <c r="A258" s="257"/>
      <c r="B258" s="257"/>
      <c r="C258" s="257"/>
      <c r="D258" s="257"/>
      <c r="E258" s="255" t="s">
        <v>101</v>
      </c>
      <c r="F258" s="255"/>
      <c r="G258" s="314" t="s">
        <v>418</v>
      </c>
      <c r="H258" s="255" t="s">
        <v>102</v>
      </c>
      <c r="I258" s="53">
        <f>I259</f>
        <v>53700</v>
      </c>
      <c r="J258" s="50">
        <f>J259</f>
        <v>55310</v>
      </c>
      <c r="K258" s="50">
        <f>K259</f>
        <v>54100</v>
      </c>
    </row>
    <row r="259" spans="1:15" ht="30" hidden="1" customHeight="1" x14ac:dyDescent="0.25">
      <c r="A259" s="257"/>
      <c r="B259" s="257"/>
      <c r="C259" s="257"/>
      <c r="D259" s="257"/>
      <c r="E259" s="255"/>
      <c r="F259" s="255" t="s">
        <v>103</v>
      </c>
      <c r="G259" s="314" t="s">
        <v>418</v>
      </c>
      <c r="H259" s="255" t="s">
        <v>104</v>
      </c>
      <c r="I259" s="53">
        <v>53700</v>
      </c>
      <c r="J259" s="50">
        <v>55310</v>
      </c>
      <c r="K259" s="50">
        <v>54100</v>
      </c>
    </row>
    <row r="260" spans="1:15" s="4" customFormat="1" ht="20.100000000000001" customHeight="1" x14ac:dyDescent="0.25">
      <c r="A260" s="258"/>
      <c r="B260" s="258"/>
      <c r="C260" s="258">
        <v>313</v>
      </c>
      <c r="D260" s="258"/>
      <c r="E260" s="258"/>
      <c r="F260" s="258"/>
      <c r="G260" s="314" t="s">
        <v>418</v>
      </c>
      <c r="H260" s="339" t="s">
        <v>105</v>
      </c>
      <c r="I260" s="54">
        <f>I261+I268</f>
        <v>512600</v>
      </c>
      <c r="J260" s="49">
        <f>J261+J268</f>
        <v>519990</v>
      </c>
      <c r="K260" s="49">
        <f>K261+K268</f>
        <v>525890</v>
      </c>
      <c r="L260" s="2"/>
      <c r="M260" s="3"/>
      <c r="N260" s="3"/>
      <c r="O260" s="3"/>
    </row>
    <row r="261" spans="1:15" ht="20.100000000000001" hidden="1" customHeight="1" x14ac:dyDescent="0.25">
      <c r="A261" s="257"/>
      <c r="B261" s="257"/>
      <c r="C261" s="257"/>
      <c r="D261" s="363">
        <v>3132</v>
      </c>
      <c r="E261" s="257"/>
      <c r="F261" s="257"/>
      <c r="G261" s="314" t="s">
        <v>418</v>
      </c>
      <c r="H261" s="341" t="s">
        <v>24</v>
      </c>
      <c r="I261" s="53">
        <f>I262+I265</f>
        <v>512600</v>
      </c>
      <c r="J261" s="50">
        <f>J262+J265</f>
        <v>519990</v>
      </c>
      <c r="K261" s="50">
        <f>K262+K265</f>
        <v>525890</v>
      </c>
    </row>
    <row r="262" spans="1:15" ht="20.25" hidden="1" customHeight="1" x14ac:dyDescent="0.25">
      <c r="A262" s="257"/>
      <c r="B262" s="257"/>
      <c r="C262" s="257"/>
      <c r="D262" s="257"/>
      <c r="E262" s="255" t="s">
        <v>300</v>
      </c>
      <c r="F262" s="255"/>
      <c r="G262" s="314" t="s">
        <v>418</v>
      </c>
      <c r="H262" s="255" t="s">
        <v>24</v>
      </c>
      <c r="I262" s="53">
        <f>I263+I264</f>
        <v>512600</v>
      </c>
      <c r="J262" s="53">
        <f t="shared" ref="J262:K262" si="116">J263+J264</f>
        <v>519990</v>
      </c>
      <c r="K262" s="53">
        <f t="shared" si="116"/>
        <v>525890</v>
      </c>
    </row>
    <row r="263" spans="1:15" ht="20.100000000000001" hidden="1" customHeight="1" x14ac:dyDescent="0.25">
      <c r="A263" s="257"/>
      <c r="B263" s="257"/>
      <c r="C263" s="257"/>
      <c r="D263" s="257"/>
      <c r="E263" s="255"/>
      <c r="F263" s="255" t="s">
        <v>301</v>
      </c>
      <c r="G263" s="314" t="s">
        <v>418</v>
      </c>
      <c r="H263" s="255" t="s">
        <v>24</v>
      </c>
      <c r="I263" s="53">
        <f>485600+27000</f>
        <v>512600</v>
      </c>
      <c r="J263" s="50">
        <v>519990</v>
      </c>
      <c r="K263" s="50">
        <v>525890</v>
      </c>
    </row>
    <row r="264" spans="1:15" s="114" customFormat="1" ht="90" hidden="1" x14ac:dyDescent="0.25">
      <c r="A264" s="257"/>
      <c r="B264" s="257"/>
      <c r="C264" s="257"/>
      <c r="D264" s="257"/>
      <c r="E264" s="255"/>
      <c r="F264" s="255" t="s">
        <v>397</v>
      </c>
      <c r="G264" s="314" t="s">
        <v>418</v>
      </c>
      <c r="H264" s="255" t="s">
        <v>398</v>
      </c>
      <c r="I264" s="53">
        <v>0</v>
      </c>
      <c r="J264" s="50">
        <v>0</v>
      </c>
      <c r="K264" s="50">
        <v>0</v>
      </c>
      <c r="L264" s="18"/>
      <c r="M264" s="1"/>
      <c r="N264" s="1"/>
      <c r="O264" s="1"/>
    </row>
    <row r="265" spans="1:15" ht="30" hidden="1" customHeight="1" x14ac:dyDescent="0.25">
      <c r="A265" s="257"/>
      <c r="B265" s="257"/>
      <c r="C265" s="257"/>
      <c r="D265" s="257"/>
      <c r="E265" s="255" t="s">
        <v>302</v>
      </c>
      <c r="F265" s="255"/>
      <c r="G265" s="314" t="s">
        <v>418</v>
      </c>
      <c r="H265" s="255" t="s">
        <v>106</v>
      </c>
      <c r="I265" s="53">
        <f>I266+I267</f>
        <v>0</v>
      </c>
      <c r="J265" s="53">
        <f t="shared" ref="J265:K265" si="117">J266+J267</f>
        <v>0</v>
      </c>
      <c r="K265" s="53">
        <f t="shared" si="117"/>
        <v>0</v>
      </c>
    </row>
    <row r="266" spans="1:15" ht="33" hidden="1" customHeight="1" x14ac:dyDescent="0.25">
      <c r="A266" s="257"/>
      <c r="B266" s="257"/>
      <c r="C266" s="257"/>
      <c r="D266" s="257"/>
      <c r="E266" s="255"/>
      <c r="F266" s="255" t="s">
        <v>303</v>
      </c>
      <c r="G266" s="314" t="s">
        <v>418</v>
      </c>
      <c r="H266" s="255" t="s">
        <v>106</v>
      </c>
      <c r="I266" s="53">
        <v>0</v>
      </c>
      <c r="J266" s="50">
        <v>0</v>
      </c>
      <c r="K266" s="50">
        <v>0</v>
      </c>
    </row>
    <row r="267" spans="1:15" s="114" customFormat="1" ht="33" hidden="1" customHeight="1" x14ac:dyDescent="0.25">
      <c r="A267" s="257"/>
      <c r="B267" s="257"/>
      <c r="C267" s="257"/>
      <c r="D267" s="257"/>
      <c r="E267" s="255"/>
      <c r="F267" s="255" t="s">
        <v>399</v>
      </c>
      <c r="G267" s="314" t="s">
        <v>418</v>
      </c>
      <c r="H267" s="255" t="s">
        <v>398</v>
      </c>
      <c r="I267" s="53">
        <v>0</v>
      </c>
      <c r="J267" s="50">
        <v>0</v>
      </c>
      <c r="K267" s="50">
        <v>0</v>
      </c>
      <c r="L267" s="18"/>
      <c r="M267" s="1"/>
      <c r="N267" s="1"/>
      <c r="O267" s="1"/>
    </row>
    <row r="268" spans="1:15" ht="31.5" hidden="1" customHeight="1" x14ac:dyDescent="0.25">
      <c r="A268" s="257"/>
      <c r="B268" s="257"/>
      <c r="C268" s="257"/>
      <c r="D268" s="363">
        <v>3133</v>
      </c>
      <c r="E268" s="257"/>
      <c r="F268" s="257"/>
      <c r="G268" s="314" t="s">
        <v>418</v>
      </c>
      <c r="H268" s="341" t="s">
        <v>25</v>
      </c>
      <c r="I268" s="53">
        <f t="shared" ref="I268:K268" si="118">I269</f>
        <v>0</v>
      </c>
      <c r="J268" s="50">
        <f t="shared" si="118"/>
        <v>0</v>
      </c>
      <c r="K268" s="50">
        <f t="shared" si="118"/>
        <v>0</v>
      </c>
      <c r="M268" s="11"/>
    </row>
    <row r="269" spans="1:15" ht="33.75" hidden="1" customHeight="1" x14ac:dyDescent="0.25">
      <c r="A269" s="257"/>
      <c r="B269" s="257"/>
      <c r="C269" s="257"/>
      <c r="D269" s="257"/>
      <c r="E269" s="255" t="s">
        <v>304</v>
      </c>
      <c r="F269" s="255"/>
      <c r="G269" s="314" t="s">
        <v>418</v>
      </c>
      <c r="H269" s="255" t="s">
        <v>25</v>
      </c>
      <c r="I269" s="53">
        <f>I270+I271</f>
        <v>0</v>
      </c>
      <c r="J269" s="53">
        <f t="shared" ref="J269:K269" si="119">J270+J271</f>
        <v>0</v>
      </c>
      <c r="K269" s="53">
        <f t="shared" si="119"/>
        <v>0</v>
      </c>
      <c r="N269" s="11"/>
    </row>
    <row r="270" spans="1:15" ht="30" hidden="1" customHeight="1" x14ac:dyDescent="0.25">
      <c r="A270" s="257"/>
      <c r="B270" s="257"/>
      <c r="C270" s="257"/>
      <c r="D270" s="257"/>
      <c r="E270" s="255"/>
      <c r="F270" s="255" t="s">
        <v>305</v>
      </c>
      <c r="G270" s="314" t="s">
        <v>418</v>
      </c>
      <c r="H270" s="255" t="s">
        <v>25</v>
      </c>
      <c r="I270" s="53">
        <v>0</v>
      </c>
      <c r="J270" s="50">
        <v>0</v>
      </c>
      <c r="K270" s="50">
        <v>0</v>
      </c>
      <c r="N270" s="11"/>
    </row>
    <row r="271" spans="1:15" s="114" customFormat="1" ht="30" hidden="1" customHeight="1" x14ac:dyDescent="0.25">
      <c r="A271" s="257"/>
      <c r="B271" s="257"/>
      <c r="C271" s="257"/>
      <c r="D271" s="257"/>
      <c r="E271" s="255"/>
      <c r="F271" s="255" t="s">
        <v>400</v>
      </c>
      <c r="G271" s="314" t="s">
        <v>418</v>
      </c>
      <c r="H271" s="255" t="s">
        <v>401</v>
      </c>
      <c r="I271" s="53">
        <v>0</v>
      </c>
      <c r="J271" s="50">
        <v>0</v>
      </c>
      <c r="K271" s="50">
        <v>0</v>
      </c>
      <c r="L271" s="18"/>
      <c r="M271" s="1"/>
      <c r="N271" s="11"/>
      <c r="O271" s="1"/>
    </row>
    <row r="272" spans="1:15" s="4" customFormat="1" ht="20.100000000000001" customHeight="1" x14ac:dyDescent="0.25">
      <c r="A272" s="258"/>
      <c r="B272" s="258">
        <v>32</v>
      </c>
      <c r="C272" s="258"/>
      <c r="D272" s="258"/>
      <c r="E272" s="258"/>
      <c r="F272" s="258"/>
      <c r="G272" s="314"/>
      <c r="H272" s="366" t="s">
        <v>26</v>
      </c>
      <c r="I272" s="54">
        <f>I273+I294+I331+I394+I398</f>
        <v>5366735</v>
      </c>
      <c r="J272" s="54">
        <f>J273+J294+J331+J394+J398</f>
        <v>2279330</v>
      </c>
      <c r="K272" s="54">
        <f>K273+K294+K331+K394+K398</f>
        <v>2159840</v>
      </c>
      <c r="L272" s="2"/>
      <c r="M272" s="3"/>
      <c r="N272" s="3"/>
      <c r="O272" s="3"/>
    </row>
    <row r="273" spans="1:15" s="4" customFormat="1" ht="20.100000000000001" customHeight="1" x14ac:dyDescent="0.25">
      <c r="A273" s="344"/>
      <c r="B273" s="344"/>
      <c r="C273" s="344">
        <v>321</v>
      </c>
      <c r="D273" s="344"/>
      <c r="E273" s="343"/>
      <c r="F273" s="343"/>
      <c r="G273" s="314" t="s">
        <v>418</v>
      </c>
      <c r="H273" s="345" t="s">
        <v>27</v>
      </c>
      <c r="I273" s="54">
        <f>I274+I283+I288</f>
        <v>251100</v>
      </c>
      <c r="J273" s="54">
        <f t="shared" ref="J273:K273" si="120">J274+J283+J288</f>
        <v>137370</v>
      </c>
      <c r="K273" s="54">
        <f t="shared" si="120"/>
        <v>174300</v>
      </c>
      <c r="L273" s="2"/>
      <c r="M273" s="3"/>
      <c r="N273" s="3"/>
      <c r="O273" s="3"/>
    </row>
    <row r="274" spans="1:15" ht="20.100000000000001" hidden="1" customHeight="1" x14ac:dyDescent="0.25">
      <c r="A274" s="257"/>
      <c r="B274" s="257"/>
      <c r="C274" s="257"/>
      <c r="D274" s="351">
        <v>3211</v>
      </c>
      <c r="E274" s="346"/>
      <c r="F274" s="346"/>
      <c r="G274" s="314" t="s">
        <v>418</v>
      </c>
      <c r="H274" s="341" t="s">
        <v>28</v>
      </c>
      <c r="I274" s="53">
        <f>I275+I277+I279+I281</f>
        <v>39100</v>
      </c>
      <c r="J274" s="50">
        <f>J275+J277+J279+J281</f>
        <v>19010</v>
      </c>
      <c r="K274" s="50">
        <f>K275+K277+K279+K281</f>
        <v>16300</v>
      </c>
    </row>
    <row r="275" spans="1:15" s="13" customFormat="1" ht="20.100000000000001" hidden="1" customHeight="1" x14ac:dyDescent="0.25">
      <c r="A275" s="363"/>
      <c r="B275" s="363"/>
      <c r="C275" s="363"/>
      <c r="D275" s="363"/>
      <c r="E275" s="347" t="s">
        <v>306</v>
      </c>
      <c r="F275" s="347"/>
      <c r="G275" s="314" t="s">
        <v>418</v>
      </c>
      <c r="H275" s="347" t="s">
        <v>107</v>
      </c>
      <c r="I275" s="53">
        <f>I276</f>
        <v>13600</v>
      </c>
      <c r="J275" s="50">
        <f>J276</f>
        <v>14010</v>
      </c>
      <c r="K275" s="50">
        <f>K276</f>
        <v>7300</v>
      </c>
      <c r="L275" s="16"/>
      <c r="M275" s="1"/>
      <c r="N275" s="1"/>
      <c r="O275" s="1"/>
    </row>
    <row r="276" spans="1:15" s="13" customFormat="1" ht="20.100000000000001" hidden="1" customHeight="1" x14ac:dyDescent="0.25">
      <c r="A276" s="363"/>
      <c r="B276" s="363"/>
      <c r="C276" s="363"/>
      <c r="D276" s="363"/>
      <c r="E276" s="347"/>
      <c r="F276" s="347" t="s">
        <v>307</v>
      </c>
      <c r="G276" s="314" t="s">
        <v>418</v>
      </c>
      <c r="H276" s="347" t="s">
        <v>107</v>
      </c>
      <c r="I276" s="53">
        <v>13600</v>
      </c>
      <c r="J276" s="50">
        <v>14010</v>
      </c>
      <c r="K276" s="50">
        <v>7300</v>
      </c>
      <c r="L276" s="16"/>
      <c r="M276" s="1"/>
      <c r="N276" s="1"/>
      <c r="O276" s="1"/>
    </row>
    <row r="277" spans="1:15" s="13" customFormat="1" ht="30" hidden="1" customHeight="1" x14ac:dyDescent="0.25">
      <c r="A277" s="363"/>
      <c r="B277" s="363"/>
      <c r="C277" s="363"/>
      <c r="D277" s="363"/>
      <c r="E277" s="347" t="s">
        <v>308</v>
      </c>
      <c r="F277" s="347"/>
      <c r="G277" s="314" t="s">
        <v>418</v>
      </c>
      <c r="H277" s="347" t="s">
        <v>108</v>
      </c>
      <c r="I277" s="53">
        <f>I278</f>
        <v>10500</v>
      </c>
      <c r="J277" s="50">
        <f>J278</f>
        <v>2000</v>
      </c>
      <c r="K277" s="50">
        <f>K278</f>
        <v>0</v>
      </c>
      <c r="L277" s="16"/>
      <c r="M277" s="1"/>
      <c r="N277" s="1"/>
      <c r="O277" s="1"/>
    </row>
    <row r="278" spans="1:15" s="13" customFormat="1" ht="30" hidden="1" customHeight="1" x14ac:dyDescent="0.25">
      <c r="A278" s="363"/>
      <c r="B278" s="363"/>
      <c r="C278" s="363"/>
      <c r="D278" s="363"/>
      <c r="E278" s="347"/>
      <c r="F278" s="347" t="s">
        <v>309</v>
      </c>
      <c r="G278" s="314" t="s">
        <v>418</v>
      </c>
      <c r="H278" s="347" t="s">
        <v>108</v>
      </c>
      <c r="I278" s="53">
        <v>10500</v>
      </c>
      <c r="J278" s="50">
        <v>2000</v>
      </c>
      <c r="K278" s="50">
        <v>0</v>
      </c>
      <c r="L278" s="16"/>
      <c r="M278" s="1"/>
      <c r="N278" s="1"/>
      <c r="O278" s="1"/>
    </row>
    <row r="279" spans="1:15" s="13" customFormat="1" ht="30" hidden="1" customHeight="1" x14ac:dyDescent="0.25">
      <c r="A279" s="363"/>
      <c r="B279" s="363"/>
      <c r="C279" s="363"/>
      <c r="D279" s="363"/>
      <c r="E279" s="347" t="s">
        <v>310</v>
      </c>
      <c r="F279" s="347"/>
      <c r="G279" s="314" t="s">
        <v>418</v>
      </c>
      <c r="H279" s="347" t="s">
        <v>109</v>
      </c>
      <c r="I279" s="53">
        <f>I280</f>
        <v>10000</v>
      </c>
      <c r="J279" s="50">
        <f>J280</f>
        <v>2000</v>
      </c>
      <c r="K279" s="50">
        <f>K280</f>
        <v>5000</v>
      </c>
      <c r="L279" s="16"/>
      <c r="M279" s="1"/>
      <c r="N279" s="1"/>
      <c r="O279" s="1"/>
    </row>
    <row r="280" spans="1:15" s="13" customFormat="1" ht="30" hidden="1" customHeight="1" x14ac:dyDescent="0.25">
      <c r="A280" s="363"/>
      <c r="B280" s="363"/>
      <c r="C280" s="363"/>
      <c r="D280" s="363"/>
      <c r="E280" s="347"/>
      <c r="F280" s="347" t="s">
        <v>311</v>
      </c>
      <c r="G280" s="314" t="s">
        <v>418</v>
      </c>
      <c r="H280" s="347" t="s">
        <v>109</v>
      </c>
      <c r="I280" s="53">
        <v>10000</v>
      </c>
      <c r="J280" s="50">
        <v>2000</v>
      </c>
      <c r="K280" s="50">
        <v>5000</v>
      </c>
      <c r="L280" s="16"/>
      <c r="M280" s="1"/>
      <c r="N280" s="1"/>
      <c r="O280" s="1"/>
    </row>
    <row r="281" spans="1:15" s="13" customFormat="1" ht="20.100000000000001" hidden="1" customHeight="1" x14ac:dyDescent="0.25">
      <c r="A281" s="363"/>
      <c r="B281" s="363"/>
      <c r="C281" s="363"/>
      <c r="D281" s="363"/>
      <c r="E281" s="347" t="s">
        <v>312</v>
      </c>
      <c r="F281" s="347"/>
      <c r="G281" s="314" t="s">
        <v>418</v>
      </c>
      <c r="H281" s="347" t="s">
        <v>110</v>
      </c>
      <c r="I281" s="53">
        <f>I282</f>
        <v>5000</v>
      </c>
      <c r="J281" s="50">
        <f>J282</f>
        <v>1000</v>
      </c>
      <c r="K281" s="50">
        <f>K282</f>
        <v>4000</v>
      </c>
      <c r="L281" s="16"/>
      <c r="M281" s="1"/>
      <c r="N281" s="1"/>
      <c r="O281" s="1"/>
    </row>
    <row r="282" spans="1:15" s="13" customFormat="1" ht="20.100000000000001" hidden="1" customHeight="1" x14ac:dyDescent="0.25">
      <c r="A282" s="363"/>
      <c r="B282" s="363"/>
      <c r="C282" s="363"/>
      <c r="D282" s="363"/>
      <c r="E282" s="347"/>
      <c r="F282" s="347" t="s">
        <v>313</v>
      </c>
      <c r="G282" s="314" t="s">
        <v>418</v>
      </c>
      <c r="H282" s="347" t="s">
        <v>110</v>
      </c>
      <c r="I282" s="53">
        <v>5000</v>
      </c>
      <c r="J282" s="50">
        <v>1000</v>
      </c>
      <c r="K282" s="50">
        <v>4000</v>
      </c>
      <c r="L282" s="16"/>
      <c r="M282" s="1"/>
      <c r="N282" s="1"/>
      <c r="O282" s="1"/>
    </row>
    <row r="283" spans="1:15" ht="33" hidden="1" customHeight="1" x14ac:dyDescent="0.25">
      <c r="A283" s="257"/>
      <c r="B283" s="257"/>
      <c r="C283" s="257"/>
      <c r="D283" s="363">
        <v>3212</v>
      </c>
      <c r="E283" s="346"/>
      <c r="F283" s="346"/>
      <c r="G283" s="314" t="s">
        <v>418</v>
      </c>
      <c r="H283" s="341" t="s">
        <v>29</v>
      </c>
      <c r="I283" s="53">
        <f>I284+I286</f>
        <v>163000</v>
      </c>
      <c r="J283" s="53">
        <f t="shared" ref="J283:K283" si="121">J284+J286</f>
        <v>67890</v>
      </c>
      <c r="K283" s="53">
        <f t="shared" si="121"/>
        <v>147000</v>
      </c>
    </row>
    <row r="284" spans="1:15" ht="20.100000000000001" hidden="1" customHeight="1" x14ac:dyDescent="0.25">
      <c r="A284" s="257"/>
      <c r="B284" s="257"/>
      <c r="C284" s="257"/>
      <c r="D284" s="257"/>
      <c r="E284" s="255" t="s">
        <v>314</v>
      </c>
      <c r="F284" s="255"/>
      <c r="G284" s="314" t="s">
        <v>418</v>
      </c>
      <c r="H284" s="255" t="s">
        <v>111</v>
      </c>
      <c r="I284" s="53">
        <f>I285</f>
        <v>128000</v>
      </c>
      <c r="J284" s="53">
        <f t="shared" ref="J284:K284" si="122">J285</f>
        <v>31840</v>
      </c>
      <c r="K284" s="53">
        <f t="shared" si="122"/>
        <v>127000</v>
      </c>
    </row>
    <row r="285" spans="1:15" ht="20.100000000000001" hidden="1" customHeight="1" x14ac:dyDescent="0.25">
      <c r="A285" s="257"/>
      <c r="B285" s="257"/>
      <c r="C285" s="257"/>
      <c r="D285" s="257"/>
      <c r="E285" s="255"/>
      <c r="F285" s="255" t="s">
        <v>315</v>
      </c>
      <c r="G285" s="314" t="s">
        <v>418</v>
      </c>
      <c r="H285" s="255" t="s">
        <v>111</v>
      </c>
      <c r="I285" s="53">
        <f>161000+15000-3000-500-16800-27700-20000+20000</f>
        <v>128000</v>
      </c>
      <c r="J285" s="121">
        <v>31840</v>
      </c>
      <c r="K285" s="121">
        <v>127000</v>
      </c>
    </row>
    <row r="286" spans="1:15" ht="20.100000000000001" hidden="1" customHeight="1" x14ac:dyDescent="0.25">
      <c r="A286" s="257"/>
      <c r="B286" s="257"/>
      <c r="C286" s="257"/>
      <c r="D286" s="257"/>
      <c r="E286" s="255" t="s">
        <v>316</v>
      </c>
      <c r="F286" s="255"/>
      <c r="G286" s="314" t="s">
        <v>418</v>
      </c>
      <c r="H286" s="255" t="s">
        <v>317</v>
      </c>
      <c r="I286" s="53">
        <f>I287</f>
        <v>35000</v>
      </c>
      <c r="J286" s="50">
        <f>J287</f>
        <v>36050</v>
      </c>
      <c r="K286" s="50">
        <f>K287</f>
        <v>20000</v>
      </c>
    </row>
    <row r="287" spans="1:15" ht="20.100000000000001" hidden="1" customHeight="1" x14ac:dyDescent="0.25">
      <c r="A287" s="257"/>
      <c r="B287" s="257"/>
      <c r="C287" s="257"/>
      <c r="D287" s="257"/>
      <c r="E287" s="255"/>
      <c r="F287" s="255" t="s">
        <v>318</v>
      </c>
      <c r="G287" s="314" t="s">
        <v>418</v>
      </c>
      <c r="H287" s="255" t="s">
        <v>317</v>
      </c>
      <c r="I287" s="53">
        <v>35000</v>
      </c>
      <c r="J287" s="50">
        <v>36050</v>
      </c>
      <c r="K287" s="50">
        <v>20000</v>
      </c>
    </row>
    <row r="288" spans="1:15" ht="20.100000000000001" hidden="1" customHeight="1" x14ac:dyDescent="0.25">
      <c r="A288" s="257"/>
      <c r="B288" s="257"/>
      <c r="C288" s="257"/>
      <c r="D288" s="257">
        <v>3213</v>
      </c>
      <c r="E288" s="346"/>
      <c r="F288" s="346"/>
      <c r="G288" s="314" t="s">
        <v>418</v>
      </c>
      <c r="H288" s="341" t="s">
        <v>30</v>
      </c>
      <c r="I288" s="53">
        <f>I289+I292</f>
        <v>49000</v>
      </c>
      <c r="J288" s="50">
        <f>J289+J292</f>
        <v>50470</v>
      </c>
      <c r="K288" s="50">
        <f>K289+K292</f>
        <v>11000</v>
      </c>
    </row>
    <row r="289" spans="1:15" ht="20.100000000000001" hidden="1" customHeight="1" x14ac:dyDescent="0.25">
      <c r="A289" s="257"/>
      <c r="B289" s="257"/>
      <c r="C289" s="346"/>
      <c r="D289" s="346"/>
      <c r="E289" s="255" t="s">
        <v>113</v>
      </c>
      <c r="F289" s="255"/>
      <c r="G289" s="314" t="s">
        <v>418</v>
      </c>
      <c r="H289" s="255" t="s">
        <v>114</v>
      </c>
      <c r="I289" s="53">
        <f>I290+I291</f>
        <v>39000</v>
      </c>
      <c r="J289" s="50">
        <f>J290+J291</f>
        <v>40170</v>
      </c>
      <c r="K289" s="50">
        <f>K290+K291</f>
        <v>6000</v>
      </c>
    </row>
    <row r="290" spans="1:15" ht="20.100000000000001" hidden="1" customHeight="1" x14ac:dyDescent="0.25">
      <c r="A290" s="257"/>
      <c r="B290" s="257"/>
      <c r="C290" s="346"/>
      <c r="D290" s="346"/>
      <c r="E290" s="255"/>
      <c r="F290" s="347" t="s">
        <v>115</v>
      </c>
      <c r="G290" s="314" t="s">
        <v>418</v>
      </c>
      <c r="H290" s="347" t="s">
        <v>319</v>
      </c>
      <c r="I290" s="53">
        <v>27000</v>
      </c>
      <c r="J290" s="50">
        <v>16170</v>
      </c>
      <c r="K290" s="50">
        <v>6000</v>
      </c>
    </row>
    <row r="291" spans="1:15" ht="20.100000000000001" hidden="1" customHeight="1" x14ac:dyDescent="0.25">
      <c r="A291" s="257"/>
      <c r="B291" s="257"/>
      <c r="C291" s="346"/>
      <c r="D291" s="346"/>
      <c r="E291" s="255"/>
      <c r="F291" s="347" t="s">
        <v>117</v>
      </c>
      <c r="G291" s="314" t="s">
        <v>418</v>
      </c>
      <c r="H291" s="347" t="s">
        <v>320</v>
      </c>
      <c r="I291" s="53">
        <v>12000</v>
      </c>
      <c r="J291" s="50">
        <v>24000</v>
      </c>
      <c r="K291" s="50">
        <v>0</v>
      </c>
    </row>
    <row r="292" spans="1:15" ht="20.100000000000001" hidden="1" customHeight="1" x14ac:dyDescent="0.25">
      <c r="A292" s="257"/>
      <c r="B292" s="257"/>
      <c r="C292" s="346"/>
      <c r="D292" s="346"/>
      <c r="E292" s="255" t="s">
        <v>119</v>
      </c>
      <c r="F292" s="255"/>
      <c r="G292" s="314" t="s">
        <v>418</v>
      </c>
      <c r="H292" s="255" t="s">
        <v>120</v>
      </c>
      <c r="I292" s="53">
        <f>I293</f>
        <v>10000</v>
      </c>
      <c r="J292" s="50">
        <f>J293</f>
        <v>10300</v>
      </c>
      <c r="K292" s="50">
        <f>K293</f>
        <v>5000</v>
      </c>
    </row>
    <row r="293" spans="1:15" ht="20.100000000000001" hidden="1" customHeight="1" x14ac:dyDescent="0.25">
      <c r="A293" s="257"/>
      <c r="B293" s="257"/>
      <c r="C293" s="346"/>
      <c r="D293" s="346"/>
      <c r="E293" s="255"/>
      <c r="F293" s="255" t="s">
        <v>121</v>
      </c>
      <c r="G293" s="314" t="s">
        <v>418</v>
      </c>
      <c r="H293" s="255" t="s">
        <v>120</v>
      </c>
      <c r="I293" s="53">
        <v>10000</v>
      </c>
      <c r="J293" s="50">
        <v>10300</v>
      </c>
      <c r="K293" s="50">
        <v>5000</v>
      </c>
    </row>
    <row r="294" spans="1:15" s="4" customFormat="1" ht="20.100000000000001" customHeight="1" x14ac:dyDescent="0.25">
      <c r="A294" s="258"/>
      <c r="B294" s="258"/>
      <c r="C294" s="258">
        <v>322</v>
      </c>
      <c r="D294" s="258"/>
      <c r="E294" s="258"/>
      <c r="F294" s="258"/>
      <c r="G294" s="314" t="s">
        <v>418</v>
      </c>
      <c r="H294" s="339" t="s">
        <v>31</v>
      </c>
      <c r="I294" s="54">
        <f>I295+I307+I312+I320+I323+I328</f>
        <v>2683319</v>
      </c>
      <c r="J294" s="49">
        <f>J295+J307+J312+J320+J323+J328</f>
        <v>688670</v>
      </c>
      <c r="K294" s="49">
        <f>K295+K307+K312+K320+K323+K328</f>
        <v>885570</v>
      </c>
      <c r="L294" s="2"/>
      <c r="M294" s="3"/>
      <c r="N294" s="3"/>
      <c r="O294" s="3"/>
    </row>
    <row r="295" spans="1:15" s="13" customFormat="1" ht="20.100000000000001" hidden="1" customHeight="1" x14ac:dyDescent="0.25">
      <c r="A295" s="363"/>
      <c r="B295" s="363"/>
      <c r="C295" s="363"/>
      <c r="D295" s="363">
        <v>3221</v>
      </c>
      <c r="E295" s="363"/>
      <c r="F295" s="363"/>
      <c r="G295" s="313" t="s">
        <v>418</v>
      </c>
      <c r="H295" s="367" t="s">
        <v>122</v>
      </c>
      <c r="I295" s="53">
        <f>I296+I299+I301+I303+I305</f>
        <v>132200</v>
      </c>
      <c r="J295" s="50">
        <f>J296+J299+J301+J303+J305</f>
        <v>101620</v>
      </c>
      <c r="K295" s="50">
        <f>K296+K299+K301+K303+K305</f>
        <v>29950</v>
      </c>
      <c r="L295" s="10"/>
      <c r="M295" s="1"/>
      <c r="N295" s="1"/>
      <c r="O295" s="1"/>
    </row>
    <row r="296" spans="1:15" s="13" customFormat="1" ht="20.100000000000001" hidden="1" customHeight="1" x14ac:dyDescent="0.25">
      <c r="A296" s="363"/>
      <c r="B296" s="363"/>
      <c r="C296" s="363"/>
      <c r="D296" s="363"/>
      <c r="E296" s="347" t="s">
        <v>123</v>
      </c>
      <c r="F296" s="347"/>
      <c r="G296" s="313" t="s">
        <v>418</v>
      </c>
      <c r="H296" s="347" t="s">
        <v>124</v>
      </c>
      <c r="I296" s="53">
        <f>I297+I298</f>
        <v>43800</v>
      </c>
      <c r="J296" s="50">
        <f>J297+J298</f>
        <v>28110</v>
      </c>
      <c r="K296" s="50">
        <f>K297+K298</f>
        <v>3250</v>
      </c>
      <c r="L296" s="16"/>
      <c r="M296" s="11"/>
      <c r="N296" s="1"/>
      <c r="O296" s="1"/>
    </row>
    <row r="297" spans="1:15" s="13" customFormat="1" ht="20.100000000000001" hidden="1" customHeight="1" x14ac:dyDescent="0.25">
      <c r="A297" s="363"/>
      <c r="B297" s="363"/>
      <c r="C297" s="363"/>
      <c r="D297" s="363"/>
      <c r="E297" s="347"/>
      <c r="F297" s="347" t="s">
        <v>125</v>
      </c>
      <c r="G297" s="313" t="s">
        <v>418</v>
      </c>
      <c r="H297" s="347" t="s">
        <v>124</v>
      </c>
      <c r="I297" s="53">
        <f>45950-500-25000</f>
        <v>20450</v>
      </c>
      <c r="J297" s="50">
        <f>7292+3400+15600-5000-5000</f>
        <v>16292</v>
      </c>
      <c r="K297" s="50">
        <v>0</v>
      </c>
      <c r="L297" s="16"/>
      <c r="M297" s="11"/>
      <c r="N297" s="1"/>
      <c r="O297" s="1"/>
    </row>
    <row r="298" spans="1:15" s="13" customFormat="1" ht="20.100000000000001" hidden="1" customHeight="1" x14ac:dyDescent="0.25">
      <c r="A298" s="363"/>
      <c r="B298" s="363"/>
      <c r="C298" s="363"/>
      <c r="D298" s="363"/>
      <c r="E298" s="347"/>
      <c r="F298" s="347" t="s">
        <v>126</v>
      </c>
      <c r="G298" s="313" t="s">
        <v>418</v>
      </c>
      <c r="H298" s="347" t="s">
        <v>321</v>
      </c>
      <c r="I298" s="53">
        <f>37850-14500</f>
        <v>23350</v>
      </c>
      <c r="J298" s="50">
        <v>11818</v>
      </c>
      <c r="K298" s="50">
        <f>19590-16340</f>
        <v>3250</v>
      </c>
      <c r="L298" s="16"/>
      <c r="M298" s="11"/>
      <c r="N298" s="1"/>
      <c r="O298" s="1"/>
    </row>
    <row r="299" spans="1:15" s="13" customFormat="1" ht="30" hidden="1" customHeight="1" x14ac:dyDescent="0.25">
      <c r="A299" s="363"/>
      <c r="B299" s="363"/>
      <c r="C299" s="363"/>
      <c r="D299" s="363"/>
      <c r="E299" s="347" t="s">
        <v>128</v>
      </c>
      <c r="F299" s="347"/>
      <c r="G299" s="313" t="s">
        <v>418</v>
      </c>
      <c r="H299" s="347" t="s">
        <v>322</v>
      </c>
      <c r="I299" s="53">
        <f>I300</f>
        <v>18000</v>
      </c>
      <c r="J299" s="50">
        <f>J300</f>
        <v>5000</v>
      </c>
      <c r="K299" s="50">
        <f>K300</f>
        <v>1000</v>
      </c>
      <c r="L299" s="2"/>
      <c r="M299" s="1"/>
      <c r="N299" s="1"/>
      <c r="O299" s="1"/>
    </row>
    <row r="300" spans="1:15" s="13" customFormat="1" ht="30" hidden="1" customHeight="1" x14ac:dyDescent="0.25">
      <c r="A300" s="363"/>
      <c r="B300" s="363"/>
      <c r="C300" s="363"/>
      <c r="D300" s="363"/>
      <c r="E300" s="347"/>
      <c r="F300" s="347" t="s">
        <v>130</v>
      </c>
      <c r="G300" s="313" t="s">
        <v>418</v>
      </c>
      <c r="H300" s="347" t="s">
        <v>129</v>
      </c>
      <c r="I300" s="53">
        <v>18000</v>
      </c>
      <c r="J300" s="50">
        <v>5000</v>
      </c>
      <c r="K300" s="50">
        <v>1000</v>
      </c>
      <c r="L300" s="2"/>
      <c r="M300" s="1"/>
      <c r="N300" s="1"/>
      <c r="O300" s="1"/>
    </row>
    <row r="301" spans="1:15" s="13" customFormat="1" ht="20.100000000000001" hidden="1" customHeight="1" x14ac:dyDescent="0.25">
      <c r="A301" s="363"/>
      <c r="B301" s="363"/>
      <c r="C301" s="363"/>
      <c r="D301" s="363"/>
      <c r="E301" s="347" t="s">
        <v>131</v>
      </c>
      <c r="F301" s="347"/>
      <c r="G301" s="313" t="s">
        <v>418</v>
      </c>
      <c r="H301" s="347" t="s">
        <v>132</v>
      </c>
      <c r="I301" s="53">
        <f>I302</f>
        <v>22000</v>
      </c>
      <c r="J301" s="50">
        <f>J302</f>
        <v>22660</v>
      </c>
      <c r="K301" s="50">
        <f>K302</f>
        <v>8500</v>
      </c>
      <c r="L301" s="16"/>
      <c r="M301" s="1"/>
      <c r="N301" s="1"/>
      <c r="O301" s="1"/>
    </row>
    <row r="302" spans="1:15" s="13" customFormat="1" ht="20.100000000000001" hidden="1" customHeight="1" x14ac:dyDescent="0.25">
      <c r="A302" s="363"/>
      <c r="B302" s="363"/>
      <c r="C302" s="363"/>
      <c r="D302" s="363"/>
      <c r="E302" s="347"/>
      <c r="F302" s="347" t="s">
        <v>133</v>
      </c>
      <c r="G302" s="313" t="s">
        <v>418</v>
      </c>
      <c r="H302" s="347" t="s">
        <v>132</v>
      </c>
      <c r="I302" s="53">
        <v>22000</v>
      </c>
      <c r="J302" s="50">
        <v>22660</v>
      </c>
      <c r="K302" s="50">
        <v>8500</v>
      </c>
      <c r="L302" s="16"/>
      <c r="M302" s="1"/>
      <c r="N302" s="1"/>
      <c r="O302" s="1"/>
    </row>
    <row r="303" spans="1:15" s="13" customFormat="1" ht="20.100000000000001" hidden="1" customHeight="1" x14ac:dyDescent="0.25">
      <c r="A303" s="363"/>
      <c r="B303" s="363"/>
      <c r="C303" s="363"/>
      <c r="D303" s="363"/>
      <c r="E303" s="347" t="s">
        <v>134</v>
      </c>
      <c r="F303" s="347"/>
      <c r="G303" s="313" t="s">
        <v>418</v>
      </c>
      <c r="H303" s="347" t="s">
        <v>135</v>
      </c>
      <c r="I303" s="53">
        <f>I304</f>
        <v>28400</v>
      </c>
      <c r="J303" s="50">
        <f>J304</f>
        <v>25250</v>
      </c>
      <c r="K303" s="50">
        <f>K304</f>
        <v>13200</v>
      </c>
      <c r="L303" s="16"/>
      <c r="M303" s="1"/>
      <c r="N303" s="1"/>
      <c r="O303" s="1"/>
    </row>
    <row r="304" spans="1:15" s="13" customFormat="1" ht="20.100000000000001" hidden="1" customHeight="1" x14ac:dyDescent="0.25">
      <c r="A304" s="363"/>
      <c r="B304" s="363"/>
      <c r="C304" s="363"/>
      <c r="D304" s="363"/>
      <c r="E304" s="347"/>
      <c r="F304" s="347" t="s">
        <v>136</v>
      </c>
      <c r="G304" s="313" t="s">
        <v>418</v>
      </c>
      <c r="H304" s="347" t="s">
        <v>135</v>
      </c>
      <c r="I304" s="53">
        <v>28400</v>
      </c>
      <c r="J304" s="50">
        <v>25250</v>
      </c>
      <c r="K304" s="50">
        <v>13200</v>
      </c>
      <c r="L304" s="16"/>
      <c r="M304" s="1"/>
      <c r="N304" s="1"/>
      <c r="O304" s="1"/>
    </row>
    <row r="305" spans="1:15" s="13" customFormat="1" ht="34.5" hidden="1" customHeight="1" x14ac:dyDescent="0.25">
      <c r="A305" s="363"/>
      <c r="B305" s="363"/>
      <c r="C305" s="363"/>
      <c r="D305" s="363"/>
      <c r="E305" s="347" t="s">
        <v>137</v>
      </c>
      <c r="F305" s="347"/>
      <c r="G305" s="313" t="s">
        <v>418</v>
      </c>
      <c r="H305" s="347" t="s">
        <v>138</v>
      </c>
      <c r="I305" s="53">
        <f>I306</f>
        <v>20000</v>
      </c>
      <c r="J305" s="50">
        <f>J306</f>
        <v>20600</v>
      </c>
      <c r="K305" s="50">
        <f>K306</f>
        <v>4000</v>
      </c>
      <c r="L305" s="10"/>
      <c r="M305" s="1"/>
      <c r="N305" s="1"/>
      <c r="O305" s="1"/>
    </row>
    <row r="306" spans="1:15" s="13" customFormat="1" ht="28.5" hidden="1" customHeight="1" x14ac:dyDescent="0.25">
      <c r="A306" s="363"/>
      <c r="B306" s="363"/>
      <c r="C306" s="363"/>
      <c r="D306" s="363"/>
      <c r="E306" s="347"/>
      <c r="F306" s="347" t="s">
        <v>139</v>
      </c>
      <c r="G306" s="313" t="s">
        <v>418</v>
      </c>
      <c r="H306" s="347" t="s">
        <v>138</v>
      </c>
      <c r="I306" s="53">
        <v>20000</v>
      </c>
      <c r="J306" s="50">
        <v>20600</v>
      </c>
      <c r="K306" s="50">
        <v>4000</v>
      </c>
      <c r="L306" s="10"/>
      <c r="M306" s="1"/>
      <c r="N306" s="1"/>
      <c r="O306" s="1"/>
    </row>
    <row r="307" spans="1:15" ht="20.100000000000001" hidden="1" customHeight="1" x14ac:dyDescent="0.25">
      <c r="A307" s="257"/>
      <c r="B307" s="257"/>
      <c r="C307" s="257"/>
      <c r="D307" s="257">
        <v>3222</v>
      </c>
      <c r="E307" s="257"/>
      <c r="F307" s="257"/>
      <c r="G307" s="313" t="s">
        <v>418</v>
      </c>
      <c r="H307" s="341" t="s">
        <v>33</v>
      </c>
      <c r="I307" s="342">
        <f t="shared" ref="I307" si="123">I308+I310</f>
        <v>2192819</v>
      </c>
      <c r="J307" s="50">
        <f>J308+J310</f>
        <v>358600</v>
      </c>
      <c r="K307" s="50">
        <f>K308+K310</f>
        <v>664260</v>
      </c>
      <c r="L307" s="10"/>
    </row>
    <row r="308" spans="1:15" ht="20.100000000000001" hidden="1" customHeight="1" x14ac:dyDescent="0.25">
      <c r="A308" s="257"/>
      <c r="B308" s="257"/>
      <c r="C308" s="257"/>
      <c r="D308" s="257"/>
      <c r="E308" s="255" t="s">
        <v>140</v>
      </c>
      <c r="F308" s="255"/>
      <c r="G308" s="313" t="s">
        <v>418</v>
      </c>
      <c r="H308" s="255" t="s">
        <v>141</v>
      </c>
      <c r="I308" s="53">
        <f>I309</f>
        <v>1734019</v>
      </c>
      <c r="J308" s="50">
        <f>J309</f>
        <v>186040</v>
      </c>
      <c r="K308" s="50">
        <f>K309</f>
        <v>429662</v>
      </c>
      <c r="L308" s="10"/>
      <c r="M308" s="15"/>
      <c r="N308" s="15"/>
      <c r="O308" s="15"/>
    </row>
    <row r="309" spans="1:15" ht="20.100000000000001" hidden="1" customHeight="1" x14ac:dyDescent="0.25">
      <c r="A309" s="257"/>
      <c r="B309" s="257"/>
      <c r="C309" s="257"/>
      <c r="D309" s="257"/>
      <c r="E309" s="255"/>
      <c r="F309" s="255" t="s">
        <v>142</v>
      </c>
      <c r="G309" s="313" t="s">
        <v>418</v>
      </c>
      <c r="H309" s="255" t="s">
        <v>141</v>
      </c>
      <c r="I309" s="53">
        <f>1881019-100000-3000-3000-8000-3000-30000</f>
        <v>1734019</v>
      </c>
      <c r="J309" s="50">
        <v>186040</v>
      </c>
      <c r="K309" s="50">
        <v>429662</v>
      </c>
      <c r="L309" s="10"/>
      <c r="M309" s="15"/>
      <c r="N309" s="15"/>
      <c r="O309" s="15"/>
    </row>
    <row r="310" spans="1:15" ht="20.100000000000001" hidden="1" customHeight="1" x14ac:dyDescent="0.25">
      <c r="A310" s="257"/>
      <c r="B310" s="257"/>
      <c r="C310" s="257"/>
      <c r="D310" s="257"/>
      <c r="E310" s="255" t="s">
        <v>143</v>
      </c>
      <c r="F310" s="255"/>
      <c r="G310" s="313" t="s">
        <v>418</v>
      </c>
      <c r="H310" s="255" t="s">
        <v>144</v>
      </c>
      <c r="I310" s="53">
        <f>I311</f>
        <v>458800</v>
      </c>
      <c r="J310" s="50">
        <f>J311</f>
        <v>172560</v>
      </c>
      <c r="K310" s="50">
        <f>K311</f>
        <v>234598</v>
      </c>
      <c r="M310" s="15"/>
      <c r="N310" s="15"/>
      <c r="O310" s="15"/>
    </row>
    <row r="311" spans="1:15" s="13" customFormat="1" ht="20.100000000000001" hidden="1" customHeight="1" x14ac:dyDescent="0.25">
      <c r="A311" s="363"/>
      <c r="B311" s="363"/>
      <c r="C311" s="363"/>
      <c r="D311" s="363"/>
      <c r="E311" s="347"/>
      <c r="F311" s="347" t="s">
        <v>145</v>
      </c>
      <c r="G311" s="313" t="s">
        <v>418</v>
      </c>
      <c r="H311" s="347" t="s">
        <v>144</v>
      </c>
      <c r="I311" s="53">
        <f>542800-79000-5000</f>
        <v>458800</v>
      </c>
      <c r="J311" s="364">
        <v>172560</v>
      </c>
      <c r="K311" s="364">
        <f>225438+9160</f>
        <v>234598</v>
      </c>
      <c r="L311" s="14"/>
    </row>
    <row r="312" spans="1:15" ht="20.100000000000001" hidden="1" customHeight="1" x14ac:dyDescent="0.25">
      <c r="A312" s="257"/>
      <c r="B312" s="257"/>
      <c r="C312" s="257"/>
      <c r="D312" s="257">
        <v>3223</v>
      </c>
      <c r="E312" s="257"/>
      <c r="F312" s="257"/>
      <c r="G312" s="313" t="s">
        <v>418</v>
      </c>
      <c r="H312" s="341" t="s">
        <v>34</v>
      </c>
      <c r="I312" s="53">
        <f>I313+I316+I318</f>
        <v>193300</v>
      </c>
      <c r="J312" s="50">
        <f>J313+J316+J318</f>
        <v>179100</v>
      </c>
      <c r="K312" s="50">
        <f>K313+K316+K318</f>
        <v>161360</v>
      </c>
      <c r="M312" s="15"/>
      <c r="N312" s="15"/>
      <c r="O312" s="15"/>
    </row>
    <row r="313" spans="1:15" ht="20.100000000000001" hidden="1" customHeight="1" x14ac:dyDescent="0.25">
      <c r="A313" s="257"/>
      <c r="B313" s="257"/>
      <c r="C313" s="257"/>
      <c r="D313" s="257"/>
      <c r="E313" s="255" t="s">
        <v>146</v>
      </c>
      <c r="F313" s="255"/>
      <c r="G313" s="313" t="s">
        <v>418</v>
      </c>
      <c r="H313" s="255" t="s">
        <v>147</v>
      </c>
      <c r="I313" s="118">
        <f>I314+I315</f>
        <v>72800</v>
      </c>
      <c r="J313" s="50">
        <f>J314+J315</f>
        <v>54980</v>
      </c>
      <c r="K313" s="50">
        <f>K314+K315</f>
        <v>77230</v>
      </c>
      <c r="L313" s="10"/>
      <c r="M313" s="15"/>
      <c r="N313" s="15"/>
      <c r="O313" s="15"/>
    </row>
    <row r="314" spans="1:15" ht="20.100000000000001" hidden="1" customHeight="1" x14ac:dyDescent="0.25">
      <c r="A314" s="257"/>
      <c r="B314" s="257"/>
      <c r="C314" s="257"/>
      <c r="D314" s="257"/>
      <c r="E314" s="255"/>
      <c r="F314" s="255" t="s">
        <v>148</v>
      </c>
      <c r="G314" s="313" t="s">
        <v>418</v>
      </c>
      <c r="H314" s="255" t="s">
        <v>147</v>
      </c>
      <c r="I314" s="53">
        <v>35500</v>
      </c>
      <c r="J314" s="50">
        <v>27900</v>
      </c>
      <c r="K314" s="50">
        <f>37600-7200+1000+7500</f>
        <v>38900</v>
      </c>
      <c r="L314" s="10"/>
      <c r="M314" s="15"/>
      <c r="N314" s="15"/>
      <c r="O314" s="15"/>
    </row>
    <row r="315" spans="1:15" ht="20.100000000000001" hidden="1" customHeight="1" x14ac:dyDescent="0.25">
      <c r="A315" s="257"/>
      <c r="B315" s="257"/>
      <c r="C315" s="257"/>
      <c r="D315" s="257"/>
      <c r="E315" s="255"/>
      <c r="F315" s="255" t="s">
        <v>149</v>
      </c>
      <c r="G315" s="313" t="s">
        <v>418</v>
      </c>
      <c r="H315" s="255" t="s">
        <v>323</v>
      </c>
      <c r="I315" s="53">
        <f>41000-100+500-100-4000</f>
        <v>37300</v>
      </c>
      <c r="J315" s="50">
        <v>27080</v>
      </c>
      <c r="K315" s="50">
        <v>38330</v>
      </c>
      <c r="L315" s="10"/>
      <c r="M315" s="15"/>
      <c r="N315" s="15"/>
      <c r="O315" s="15"/>
    </row>
    <row r="316" spans="1:15" ht="20.100000000000001" hidden="1" customHeight="1" x14ac:dyDescent="0.25">
      <c r="A316" s="257"/>
      <c r="B316" s="257"/>
      <c r="C316" s="257"/>
      <c r="D316" s="257"/>
      <c r="E316" s="255" t="s">
        <v>151</v>
      </c>
      <c r="F316" s="255"/>
      <c r="G316" s="313" t="s">
        <v>418</v>
      </c>
      <c r="H316" s="255" t="s">
        <v>152</v>
      </c>
      <c r="I316" s="53">
        <f>I317</f>
        <v>56000</v>
      </c>
      <c r="J316" s="50">
        <f>J317</f>
        <v>57680</v>
      </c>
      <c r="K316" s="50">
        <f>K317</f>
        <v>46700</v>
      </c>
      <c r="L316" s="10"/>
      <c r="M316" s="15"/>
      <c r="N316" s="15"/>
      <c r="O316" s="15"/>
    </row>
    <row r="317" spans="1:15" ht="20.100000000000001" hidden="1" customHeight="1" x14ac:dyDescent="0.25">
      <c r="A317" s="257"/>
      <c r="B317" s="257"/>
      <c r="C317" s="257"/>
      <c r="D317" s="257"/>
      <c r="E317" s="255"/>
      <c r="F317" s="255" t="s">
        <v>153</v>
      </c>
      <c r="G317" s="313" t="s">
        <v>418</v>
      </c>
      <c r="H317" s="255" t="s">
        <v>152</v>
      </c>
      <c r="I317" s="53">
        <f>67500-500-1000-20000+10000</f>
        <v>56000</v>
      </c>
      <c r="J317" s="50">
        <v>57680</v>
      </c>
      <c r="K317" s="50">
        <f>37000+9700</f>
        <v>46700</v>
      </c>
      <c r="L317" s="10"/>
      <c r="M317" s="15"/>
      <c r="N317" s="15"/>
      <c r="O317" s="15"/>
    </row>
    <row r="318" spans="1:15" ht="20.100000000000001" hidden="1" customHeight="1" x14ac:dyDescent="0.25">
      <c r="A318" s="257"/>
      <c r="B318" s="257"/>
      <c r="C318" s="257"/>
      <c r="D318" s="257"/>
      <c r="E318" s="255" t="s">
        <v>154</v>
      </c>
      <c r="F318" s="255"/>
      <c r="G318" s="313" t="s">
        <v>418</v>
      </c>
      <c r="H318" s="255" t="s">
        <v>155</v>
      </c>
      <c r="I318" s="53">
        <f>I319</f>
        <v>64500</v>
      </c>
      <c r="J318" s="50">
        <f>J319</f>
        <v>66440</v>
      </c>
      <c r="K318" s="50">
        <f>K319</f>
        <v>37430</v>
      </c>
      <c r="L318" s="10"/>
      <c r="M318" s="15"/>
      <c r="N318" s="15"/>
      <c r="O318" s="15"/>
    </row>
    <row r="319" spans="1:15" ht="20.100000000000001" hidden="1" customHeight="1" x14ac:dyDescent="0.25">
      <c r="A319" s="257"/>
      <c r="B319" s="257"/>
      <c r="C319" s="257"/>
      <c r="D319" s="257"/>
      <c r="E319" s="255"/>
      <c r="F319" s="255" t="s">
        <v>156</v>
      </c>
      <c r="G319" s="313" t="s">
        <v>418</v>
      </c>
      <c r="H319" s="255" t="s">
        <v>155</v>
      </c>
      <c r="I319" s="53">
        <v>64500</v>
      </c>
      <c r="J319" s="50">
        <v>66440</v>
      </c>
      <c r="K319" s="50">
        <v>37430</v>
      </c>
      <c r="L319" s="10"/>
      <c r="M319" s="15"/>
      <c r="N319" s="15"/>
      <c r="O319" s="15"/>
    </row>
    <row r="320" spans="1:15" ht="28.5" hidden="1" customHeight="1" x14ac:dyDescent="0.25">
      <c r="A320" s="257"/>
      <c r="B320" s="257"/>
      <c r="C320" s="257"/>
      <c r="D320" s="257">
        <v>3224</v>
      </c>
      <c r="E320" s="257"/>
      <c r="F320" s="257"/>
      <c r="G320" s="313" t="s">
        <v>418</v>
      </c>
      <c r="H320" s="348" t="s">
        <v>157</v>
      </c>
      <c r="I320" s="53">
        <f>I321</f>
        <v>98000</v>
      </c>
      <c r="J320" s="50">
        <f t="shared" ref="I320:K321" si="124">J321</f>
        <v>940</v>
      </c>
      <c r="K320" s="50">
        <f t="shared" si="124"/>
        <v>20000</v>
      </c>
      <c r="M320" s="15"/>
      <c r="N320" s="15"/>
      <c r="O320" s="15"/>
    </row>
    <row r="321" spans="1:15" ht="30" hidden="1" customHeight="1" x14ac:dyDescent="0.25">
      <c r="A321" s="351"/>
      <c r="B321" s="257"/>
      <c r="C321" s="257"/>
      <c r="D321" s="257"/>
      <c r="E321" s="255" t="s">
        <v>158</v>
      </c>
      <c r="F321" s="255"/>
      <c r="G321" s="313" t="s">
        <v>418</v>
      </c>
      <c r="H321" s="255" t="s">
        <v>159</v>
      </c>
      <c r="I321" s="53">
        <f t="shared" si="124"/>
        <v>98000</v>
      </c>
      <c r="J321" s="50">
        <f t="shared" si="124"/>
        <v>940</v>
      </c>
      <c r="K321" s="50">
        <f t="shared" si="124"/>
        <v>20000</v>
      </c>
      <c r="M321" s="15"/>
      <c r="N321" s="15"/>
      <c r="O321" s="15"/>
    </row>
    <row r="322" spans="1:15" ht="30" hidden="1" customHeight="1" x14ac:dyDescent="0.25">
      <c r="A322" s="257"/>
      <c r="B322" s="257"/>
      <c r="C322" s="257"/>
      <c r="D322" s="257"/>
      <c r="E322" s="255"/>
      <c r="F322" s="255" t="s">
        <v>160</v>
      </c>
      <c r="G322" s="313" t="s">
        <v>418</v>
      </c>
      <c r="H322" s="255" t="s">
        <v>159</v>
      </c>
      <c r="I322" s="53">
        <v>98000</v>
      </c>
      <c r="J322" s="50">
        <v>940</v>
      </c>
      <c r="K322" s="50">
        <v>20000</v>
      </c>
      <c r="M322" s="15"/>
      <c r="N322" s="15"/>
      <c r="O322" s="15"/>
    </row>
    <row r="323" spans="1:15" ht="20.100000000000001" hidden="1" customHeight="1" x14ac:dyDescent="0.25">
      <c r="A323" s="257"/>
      <c r="B323" s="257"/>
      <c r="C323" s="257"/>
      <c r="D323" s="257">
        <v>3225</v>
      </c>
      <c r="E323" s="257"/>
      <c r="F323" s="257"/>
      <c r="G323" s="313" t="s">
        <v>418</v>
      </c>
      <c r="H323" s="348" t="s">
        <v>161</v>
      </c>
      <c r="I323" s="53">
        <f>I324+I326</f>
        <v>43000</v>
      </c>
      <c r="J323" s="50">
        <f>J324+J326</f>
        <v>23690</v>
      </c>
      <c r="K323" s="50">
        <f>K324+K326</f>
        <v>10000</v>
      </c>
      <c r="M323" s="15"/>
      <c r="N323" s="15"/>
      <c r="O323" s="15"/>
    </row>
    <row r="324" spans="1:15" ht="20.100000000000001" hidden="1" customHeight="1" x14ac:dyDescent="0.25">
      <c r="A324" s="257"/>
      <c r="B324" s="257"/>
      <c r="C324" s="257"/>
      <c r="D324" s="257"/>
      <c r="E324" s="255" t="s">
        <v>162</v>
      </c>
      <c r="F324" s="255"/>
      <c r="G324" s="313" t="s">
        <v>418</v>
      </c>
      <c r="H324" s="255" t="s">
        <v>163</v>
      </c>
      <c r="I324" s="53">
        <f>I325</f>
        <v>23000</v>
      </c>
      <c r="J324" s="50">
        <f>J325</f>
        <v>23690</v>
      </c>
      <c r="K324" s="50">
        <f>K325</f>
        <v>8000</v>
      </c>
    </row>
    <row r="325" spans="1:15" ht="20.100000000000001" hidden="1" customHeight="1" x14ac:dyDescent="0.25">
      <c r="A325" s="257"/>
      <c r="B325" s="257"/>
      <c r="C325" s="257"/>
      <c r="D325" s="257"/>
      <c r="E325" s="255"/>
      <c r="F325" s="255" t="s">
        <v>164</v>
      </c>
      <c r="G325" s="313" t="s">
        <v>418</v>
      </c>
      <c r="H325" s="255" t="s">
        <v>163</v>
      </c>
      <c r="I325" s="53">
        <v>23000</v>
      </c>
      <c r="J325" s="50">
        <v>23690</v>
      </c>
      <c r="K325" s="50">
        <v>8000</v>
      </c>
    </row>
    <row r="326" spans="1:15" ht="20.100000000000001" hidden="1" customHeight="1" x14ac:dyDescent="0.25">
      <c r="A326" s="257"/>
      <c r="B326" s="257"/>
      <c r="C326" s="257"/>
      <c r="D326" s="257"/>
      <c r="E326" s="255" t="s">
        <v>165</v>
      </c>
      <c r="F326" s="255"/>
      <c r="G326" s="313" t="s">
        <v>418</v>
      </c>
      <c r="H326" s="255" t="s">
        <v>166</v>
      </c>
      <c r="I326" s="53">
        <f>I327</f>
        <v>20000</v>
      </c>
      <c r="J326" s="50">
        <f>J327</f>
        <v>0</v>
      </c>
      <c r="K326" s="50">
        <f>K327</f>
        <v>2000</v>
      </c>
    </row>
    <row r="327" spans="1:15" ht="20.100000000000001" hidden="1" customHeight="1" x14ac:dyDescent="0.25">
      <c r="A327" s="257"/>
      <c r="B327" s="257"/>
      <c r="C327" s="257"/>
      <c r="D327" s="257"/>
      <c r="E327" s="255"/>
      <c r="F327" s="255" t="s">
        <v>167</v>
      </c>
      <c r="G327" s="313" t="s">
        <v>418</v>
      </c>
      <c r="H327" s="255" t="s">
        <v>166</v>
      </c>
      <c r="I327" s="53">
        <v>20000</v>
      </c>
      <c r="J327" s="50">
        <v>0</v>
      </c>
      <c r="K327" s="50">
        <v>2000</v>
      </c>
    </row>
    <row r="328" spans="1:15" ht="20.100000000000001" hidden="1" customHeight="1" x14ac:dyDescent="0.25">
      <c r="A328" s="257"/>
      <c r="B328" s="257"/>
      <c r="C328" s="257"/>
      <c r="D328" s="257">
        <v>3227</v>
      </c>
      <c r="E328" s="257"/>
      <c r="F328" s="257"/>
      <c r="G328" s="313" t="s">
        <v>418</v>
      </c>
      <c r="H328" s="341" t="s">
        <v>37</v>
      </c>
      <c r="I328" s="53">
        <f t="shared" ref="I328:K329" si="125">I329</f>
        <v>24000</v>
      </c>
      <c r="J328" s="50">
        <f t="shared" si="125"/>
        <v>24720</v>
      </c>
      <c r="K328" s="50">
        <f t="shared" si="125"/>
        <v>0</v>
      </c>
    </row>
    <row r="329" spans="1:15" ht="20.100000000000001" hidden="1" customHeight="1" x14ac:dyDescent="0.25">
      <c r="A329" s="257"/>
      <c r="B329" s="257"/>
      <c r="C329" s="257"/>
      <c r="D329" s="257"/>
      <c r="E329" s="255" t="s">
        <v>168</v>
      </c>
      <c r="F329" s="255"/>
      <c r="G329" s="313" t="s">
        <v>418</v>
      </c>
      <c r="H329" s="349" t="s">
        <v>169</v>
      </c>
      <c r="I329" s="53">
        <f t="shared" si="125"/>
        <v>24000</v>
      </c>
      <c r="J329" s="50">
        <f t="shared" si="125"/>
        <v>24720</v>
      </c>
      <c r="K329" s="50">
        <f t="shared" si="125"/>
        <v>0</v>
      </c>
    </row>
    <row r="330" spans="1:15" ht="20.100000000000001" hidden="1" customHeight="1" x14ac:dyDescent="0.25">
      <c r="A330" s="257"/>
      <c r="B330" s="257"/>
      <c r="C330" s="257"/>
      <c r="D330" s="257"/>
      <c r="E330" s="255"/>
      <c r="F330" s="255" t="s">
        <v>170</v>
      </c>
      <c r="G330" s="313" t="s">
        <v>418</v>
      </c>
      <c r="H330" s="349" t="s">
        <v>169</v>
      </c>
      <c r="I330" s="53">
        <v>24000</v>
      </c>
      <c r="J330" s="50">
        <v>24720</v>
      </c>
      <c r="K330" s="50">
        <v>0</v>
      </c>
    </row>
    <row r="331" spans="1:15" s="4" customFormat="1" ht="20.100000000000001" customHeight="1" x14ac:dyDescent="0.25">
      <c r="A331" s="258"/>
      <c r="B331" s="258"/>
      <c r="C331" s="258">
        <v>323</v>
      </c>
      <c r="D331" s="258"/>
      <c r="E331" s="258"/>
      <c r="F331" s="258"/>
      <c r="G331" s="314" t="s">
        <v>418</v>
      </c>
      <c r="H331" s="339" t="s">
        <v>38</v>
      </c>
      <c r="I331" s="54">
        <f>I332+I342+I347+I350+I358+I365+I370+I377+I380</f>
        <v>2160416</v>
      </c>
      <c r="J331" s="49">
        <f>J332+J342+J347+J350+J358+J365+J370+J377+J380</f>
        <v>1215230</v>
      </c>
      <c r="K331" s="49">
        <f>K332+K342+K347+K350+K358+K365+K370+K377+K380</f>
        <v>847460</v>
      </c>
      <c r="L331" s="2"/>
      <c r="M331" s="3"/>
      <c r="N331" s="3"/>
      <c r="O331" s="3"/>
    </row>
    <row r="332" spans="1:15" s="1" customFormat="1" ht="20.100000000000001" hidden="1" customHeight="1" x14ac:dyDescent="0.25">
      <c r="A332" s="351"/>
      <c r="B332" s="351"/>
      <c r="C332" s="351"/>
      <c r="D332" s="351">
        <v>3231</v>
      </c>
      <c r="E332" s="351"/>
      <c r="F332" s="351"/>
      <c r="G332" s="313" t="s">
        <v>418</v>
      </c>
      <c r="H332" s="255" t="s">
        <v>171</v>
      </c>
      <c r="I332" s="53">
        <f>I333+I335+I337+I339</f>
        <v>121700</v>
      </c>
      <c r="J332" s="50">
        <f>J333+J335+J337+J339</f>
        <v>125360</v>
      </c>
      <c r="K332" s="50">
        <f>K333+K335+K337+K339</f>
        <v>100670</v>
      </c>
      <c r="L332" s="16"/>
    </row>
    <row r="333" spans="1:15" ht="20.100000000000001" hidden="1" customHeight="1" x14ac:dyDescent="0.25">
      <c r="A333" s="257"/>
      <c r="B333" s="257"/>
      <c r="C333" s="257"/>
      <c r="D333" s="257"/>
      <c r="E333" s="255" t="s">
        <v>172</v>
      </c>
      <c r="F333" s="255"/>
      <c r="G333" s="313" t="s">
        <v>418</v>
      </c>
      <c r="H333" s="255" t="s">
        <v>173</v>
      </c>
      <c r="I333" s="53">
        <f>I334</f>
        <v>66200</v>
      </c>
      <c r="J333" s="50">
        <f>J334</f>
        <v>68190</v>
      </c>
      <c r="K333" s="50">
        <f>K334</f>
        <v>62200</v>
      </c>
      <c r="L333" s="10"/>
    </row>
    <row r="334" spans="1:15" ht="20.100000000000001" hidden="1" customHeight="1" x14ac:dyDescent="0.25">
      <c r="A334" s="257"/>
      <c r="B334" s="257"/>
      <c r="C334" s="257"/>
      <c r="D334" s="257"/>
      <c r="E334" s="255"/>
      <c r="F334" s="255" t="s">
        <v>174</v>
      </c>
      <c r="G334" s="313" t="s">
        <v>418</v>
      </c>
      <c r="H334" s="255" t="s">
        <v>173</v>
      </c>
      <c r="I334" s="53">
        <v>66200</v>
      </c>
      <c r="J334" s="50">
        <v>68190</v>
      </c>
      <c r="K334" s="50">
        <v>62200</v>
      </c>
      <c r="L334" s="10"/>
    </row>
    <row r="335" spans="1:15" ht="20.100000000000001" hidden="1" customHeight="1" x14ac:dyDescent="0.25">
      <c r="A335" s="257"/>
      <c r="B335" s="257"/>
      <c r="C335" s="257"/>
      <c r="D335" s="257"/>
      <c r="E335" s="255" t="s">
        <v>175</v>
      </c>
      <c r="F335" s="255"/>
      <c r="G335" s="313" t="s">
        <v>418</v>
      </c>
      <c r="H335" s="255" t="s">
        <v>176</v>
      </c>
      <c r="I335" s="53">
        <f>I336</f>
        <v>0</v>
      </c>
      <c r="J335" s="50">
        <f>J336</f>
        <v>0</v>
      </c>
      <c r="K335" s="50">
        <f>K336</f>
        <v>0</v>
      </c>
      <c r="L335" s="10"/>
    </row>
    <row r="336" spans="1:15" ht="20.100000000000001" hidden="1" customHeight="1" x14ac:dyDescent="0.25">
      <c r="A336" s="257"/>
      <c r="B336" s="257"/>
      <c r="C336" s="257"/>
      <c r="D336" s="257"/>
      <c r="E336" s="255"/>
      <c r="F336" s="255" t="s">
        <v>177</v>
      </c>
      <c r="G336" s="313" t="s">
        <v>418</v>
      </c>
      <c r="H336" s="255" t="s">
        <v>176</v>
      </c>
      <c r="I336" s="53">
        <v>0</v>
      </c>
      <c r="J336" s="50">
        <v>0</v>
      </c>
      <c r="K336" s="50">
        <v>0</v>
      </c>
      <c r="L336" s="10"/>
    </row>
    <row r="337" spans="1:15" ht="20.100000000000001" hidden="1" customHeight="1" x14ac:dyDescent="0.25">
      <c r="A337" s="257"/>
      <c r="B337" s="257"/>
      <c r="C337" s="257"/>
      <c r="D337" s="257"/>
      <c r="E337" s="255" t="s">
        <v>178</v>
      </c>
      <c r="F337" s="255"/>
      <c r="G337" s="313" t="s">
        <v>418</v>
      </c>
      <c r="H337" s="255" t="s">
        <v>179</v>
      </c>
      <c r="I337" s="53">
        <f>I338</f>
        <v>39500</v>
      </c>
      <c r="J337" s="50">
        <f>J338</f>
        <v>40690</v>
      </c>
      <c r="K337" s="50">
        <f>K338</f>
        <v>21500</v>
      </c>
      <c r="L337" s="10"/>
    </row>
    <row r="338" spans="1:15" ht="20.100000000000001" hidden="1" customHeight="1" x14ac:dyDescent="0.25">
      <c r="A338" s="257"/>
      <c r="B338" s="257"/>
      <c r="C338" s="257"/>
      <c r="D338" s="257"/>
      <c r="E338" s="255"/>
      <c r="F338" s="255" t="s">
        <v>180</v>
      </c>
      <c r="G338" s="313" t="s">
        <v>418</v>
      </c>
      <c r="H338" s="255" t="s">
        <v>179</v>
      </c>
      <c r="I338" s="53">
        <v>39500</v>
      </c>
      <c r="J338" s="50">
        <v>40690</v>
      </c>
      <c r="K338" s="50">
        <v>21500</v>
      </c>
      <c r="L338" s="10"/>
    </row>
    <row r="339" spans="1:15" ht="20.100000000000001" hidden="1" customHeight="1" x14ac:dyDescent="0.25">
      <c r="A339" s="257"/>
      <c r="B339" s="257"/>
      <c r="C339" s="257"/>
      <c r="D339" s="257"/>
      <c r="E339" s="255" t="s">
        <v>181</v>
      </c>
      <c r="F339" s="255"/>
      <c r="G339" s="313" t="s">
        <v>418</v>
      </c>
      <c r="H339" s="255" t="s">
        <v>182</v>
      </c>
      <c r="I339" s="53">
        <f>I340+I341</f>
        <v>16000</v>
      </c>
      <c r="J339" s="53">
        <f t="shared" ref="J339:K339" si="126">J340+J341</f>
        <v>16480</v>
      </c>
      <c r="K339" s="53">
        <f t="shared" si="126"/>
        <v>16970</v>
      </c>
      <c r="L339" s="10"/>
      <c r="N339" s="15"/>
      <c r="O339" s="15"/>
    </row>
    <row r="340" spans="1:15" ht="20.100000000000001" hidden="1" customHeight="1" x14ac:dyDescent="0.25">
      <c r="A340" s="257"/>
      <c r="B340" s="257"/>
      <c r="C340" s="257"/>
      <c r="D340" s="257"/>
      <c r="E340" s="255"/>
      <c r="F340" s="255" t="s">
        <v>183</v>
      </c>
      <c r="G340" s="313" t="s">
        <v>418</v>
      </c>
      <c r="H340" s="255" t="s">
        <v>182</v>
      </c>
      <c r="I340" s="53">
        <v>2000</v>
      </c>
      <c r="J340" s="50">
        <v>2000</v>
      </c>
      <c r="K340" s="50">
        <v>2000</v>
      </c>
      <c r="L340" s="10"/>
      <c r="N340" s="15"/>
      <c r="O340" s="15"/>
    </row>
    <row r="341" spans="1:15" s="116" customFormat="1" ht="20.100000000000001" hidden="1" customHeight="1" x14ac:dyDescent="0.25">
      <c r="A341" s="257"/>
      <c r="B341" s="257"/>
      <c r="C341" s="257"/>
      <c r="D341" s="257"/>
      <c r="E341" s="255"/>
      <c r="F341" s="255" t="s">
        <v>426</v>
      </c>
      <c r="G341" s="313" t="s">
        <v>418</v>
      </c>
      <c r="H341" s="255" t="s">
        <v>425</v>
      </c>
      <c r="I341" s="53">
        <v>14000</v>
      </c>
      <c r="J341" s="50">
        <v>14480</v>
      </c>
      <c r="K341" s="50">
        <v>14970</v>
      </c>
      <c r="L341" s="10"/>
      <c r="M341" s="1"/>
    </row>
    <row r="342" spans="1:15" ht="20.100000000000001" hidden="1" customHeight="1" x14ac:dyDescent="0.25">
      <c r="A342" s="257"/>
      <c r="B342" s="257"/>
      <c r="C342" s="257"/>
      <c r="D342" s="257">
        <v>3232</v>
      </c>
      <c r="E342" s="257"/>
      <c r="F342" s="257"/>
      <c r="G342" s="313" t="s">
        <v>418</v>
      </c>
      <c r="H342" s="341" t="s">
        <v>40</v>
      </c>
      <c r="I342" s="53">
        <f>I343+I345</f>
        <v>456966</v>
      </c>
      <c r="J342" s="53">
        <f t="shared" ref="J342:K342" si="127">J343+J345</f>
        <v>120680</v>
      </c>
      <c r="K342" s="53">
        <f t="shared" si="127"/>
        <v>77400</v>
      </c>
      <c r="L342" s="10"/>
      <c r="N342" s="15"/>
      <c r="O342" s="15"/>
    </row>
    <row r="343" spans="1:15" ht="30" hidden="1" customHeight="1" x14ac:dyDescent="0.25">
      <c r="A343" s="257"/>
      <c r="B343" s="257"/>
      <c r="C343" s="257"/>
      <c r="D343" s="257"/>
      <c r="E343" s="255" t="s">
        <v>184</v>
      </c>
      <c r="F343" s="255"/>
      <c r="G343" s="313" t="s">
        <v>418</v>
      </c>
      <c r="H343" s="255" t="s">
        <v>185</v>
      </c>
      <c r="I343" s="53">
        <f t="shared" ref="I343:K343" si="128">I344</f>
        <v>396366</v>
      </c>
      <c r="J343" s="50">
        <f t="shared" si="128"/>
        <v>58260</v>
      </c>
      <c r="K343" s="50">
        <f t="shared" si="128"/>
        <v>71200</v>
      </c>
      <c r="L343" s="10"/>
      <c r="N343" s="15"/>
      <c r="O343" s="15"/>
    </row>
    <row r="344" spans="1:15" ht="30" hidden="1" customHeight="1" x14ac:dyDescent="0.25">
      <c r="A344" s="257"/>
      <c r="B344" s="257"/>
      <c r="C344" s="257"/>
      <c r="D344" s="257"/>
      <c r="E344" s="255"/>
      <c r="F344" s="255" t="s">
        <v>186</v>
      </c>
      <c r="G344" s="313" t="s">
        <v>418</v>
      </c>
      <c r="H344" s="255" t="s">
        <v>185</v>
      </c>
      <c r="I344" s="53">
        <f>600266-200-4000-150000-50000+200+100</f>
        <v>396366</v>
      </c>
      <c r="J344" s="50">
        <v>58260</v>
      </c>
      <c r="K344" s="50">
        <v>71200</v>
      </c>
      <c r="L344" s="10"/>
      <c r="N344" s="15"/>
      <c r="O344" s="15"/>
    </row>
    <row r="345" spans="1:15" s="254" customFormat="1" ht="30" hidden="1" customHeight="1" x14ac:dyDescent="0.25">
      <c r="A345" s="257"/>
      <c r="B345" s="257"/>
      <c r="C345" s="257"/>
      <c r="D345" s="257"/>
      <c r="E345" s="255" t="s">
        <v>494</v>
      </c>
      <c r="F345" s="255"/>
      <c r="G345" s="313" t="s">
        <v>418</v>
      </c>
      <c r="H345" s="255" t="s">
        <v>496</v>
      </c>
      <c r="I345" s="53">
        <f>I346</f>
        <v>60600</v>
      </c>
      <c r="J345" s="53">
        <f t="shared" ref="J345:K345" si="129">J346</f>
        <v>62420</v>
      </c>
      <c r="K345" s="53">
        <f t="shared" si="129"/>
        <v>6200</v>
      </c>
      <c r="L345" s="10"/>
      <c r="M345" s="1"/>
    </row>
    <row r="346" spans="1:15" s="254" customFormat="1" ht="30" hidden="1" customHeight="1" x14ac:dyDescent="0.25">
      <c r="A346" s="257"/>
      <c r="B346" s="257"/>
      <c r="C346" s="257"/>
      <c r="D346" s="257"/>
      <c r="E346" s="255"/>
      <c r="F346" s="255" t="s">
        <v>495</v>
      </c>
      <c r="G346" s="313" t="s">
        <v>418</v>
      </c>
      <c r="H346" s="255" t="s">
        <v>496</v>
      </c>
      <c r="I346" s="53">
        <v>60600</v>
      </c>
      <c r="J346" s="50">
        <v>62420</v>
      </c>
      <c r="K346" s="50">
        <v>6200</v>
      </c>
      <c r="L346" s="10"/>
      <c r="M346" s="1"/>
    </row>
    <row r="347" spans="1:15" ht="20.100000000000001" hidden="1" customHeight="1" x14ac:dyDescent="0.25">
      <c r="A347" s="257"/>
      <c r="B347" s="257"/>
      <c r="C347" s="257"/>
      <c r="D347" s="257">
        <v>3233</v>
      </c>
      <c r="E347" s="257"/>
      <c r="F347" s="257"/>
      <c r="G347" s="313" t="s">
        <v>418</v>
      </c>
      <c r="H347" s="341" t="s">
        <v>41</v>
      </c>
      <c r="I347" s="53">
        <f t="shared" ref="I347:I348" si="130">I348</f>
        <v>32400</v>
      </c>
      <c r="J347" s="50">
        <f>J348</f>
        <v>33370</v>
      </c>
      <c r="K347" s="50">
        <f>K348</f>
        <v>8200</v>
      </c>
      <c r="N347" s="15"/>
      <c r="O347" s="15"/>
    </row>
    <row r="348" spans="1:15" ht="20.100000000000001" hidden="1" customHeight="1" x14ac:dyDescent="0.25">
      <c r="A348" s="257"/>
      <c r="B348" s="257"/>
      <c r="C348" s="257"/>
      <c r="D348" s="257"/>
      <c r="E348" s="255" t="s">
        <v>187</v>
      </c>
      <c r="F348" s="255"/>
      <c r="G348" s="313" t="s">
        <v>418</v>
      </c>
      <c r="H348" s="341" t="s">
        <v>188</v>
      </c>
      <c r="I348" s="53">
        <f t="shared" si="130"/>
        <v>32400</v>
      </c>
      <c r="J348" s="50">
        <f>J349</f>
        <v>33370</v>
      </c>
      <c r="K348" s="50">
        <f>K349</f>
        <v>8200</v>
      </c>
      <c r="N348" s="15"/>
      <c r="O348" s="15"/>
    </row>
    <row r="349" spans="1:15" s="13" customFormat="1" ht="20.100000000000001" hidden="1" customHeight="1" x14ac:dyDescent="0.25">
      <c r="A349" s="363"/>
      <c r="B349" s="363"/>
      <c r="C349" s="363"/>
      <c r="D349" s="363"/>
      <c r="E349" s="347"/>
      <c r="F349" s="347" t="s">
        <v>189</v>
      </c>
      <c r="G349" s="313" t="s">
        <v>418</v>
      </c>
      <c r="H349" s="367" t="s">
        <v>41</v>
      </c>
      <c r="I349" s="53">
        <v>32400</v>
      </c>
      <c r="J349" s="364">
        <v>33370</v>
      </c>
      <c r="K349" s="364">
        <v>8200</v>
      </c>
      <c r="L349" s="14"/>
    </row>
    <row r="350" spans="1:15" ht="20.100000000000001" hidden="1" customHeight="1" x14ac:dyDescent="0.25">
      <c r="A350" s="257"/>
      <c r="B350" s="257"/>
      <c r="C350" s="257"/>
      <c r="D350" s="257">
        <v>3234</v>
      </c>
      <c r="E350" s="257"/>
      <c r="F350" s="257"/>
      <c r="G350" s="313" t="s">
        <v>418</v>
      </c>
      <c r="H350" s="341" t="s">
        <v>42</v>
      </c>
      <c r="I350" s="53">
        <f>I351+I353+I355</f>
        <v>205300</v>
      </c>
      <c r="J350" s="50">
        <f>J351+J353+J355</f>
        <v>201450</v>
      </c>
      <c r="K350" s="50">
        <f>K351+K353+K355</f>
        <v>173600</v>
      </c>
      <c r="M350" s="11"/>
      <c r="N350" s="15"/>
      <c r="O350" s="15"/>
    </row>
    <row r="351" spans="1:15" ht="20.100000000000001" hidden="1" customHeight="1" x14ac:dyDescent="0.25">
      <c r="A351" s="257"/>
      <c r="B351" s="257"/>
      <c r="C351" s="257"/>
      <c r="D351" s="257"/>
      <c r="E351" s="255" t="s">
        <v>190</v>
      </c>
      <c r="F351" s="255"/>
      <c r="G351" s="313" t="s">
        <v>418</v>
      </c>
      <c r="H351" s="255" t="s">
        <v>191</v>
      </c>
      <c r="I351" s="53">
        <f>I352</f>
        <v>29100</v>
      </c>
      <c r="J351" s="50">
        <f>J352</f>
        <v>29970</v>
      </c>
      <c r="K351" s="50">
        <f>K352</f>
        <v>27800</v>
      </c>
      <c r="N351" s="15"/>
      <c r="O351" s="15"/>
    </row>
    <row r="352" spans="1:15" ht="20.100000000000001" hidden="1" customHeight="1" x14ac:dyDescent="0.25">
      <c r="A352" s="257"/>
      <c r="B352" s="257"/>
      <c r="C352" s="257"/>
      <c r="D352" s="257"/>
      <c r="E352" s="255"/>
      <c r="F352" s="255" t="s">
        <v>192</v>
      </c>
      <c r="G352" s="313" t="s">
        <v>418</v>
      </c>
      <c r="H352" s="255" t="s">
        <v>191</v>
      </c>
      <c r="I352" s="53">
        <v>29100</v>
      </c>
      <c r="J352" s="50">
        <v>29970</v>
      </c>
      <c r="K352" s="50">
        <v>27800</v>
      </c>
      <c r="N352" s="15"/>
      <c r="O352" s="15"/>
    </row>
    <row r="353" spans="1:15" ht="20.100000000000001" hidden="1" customHeight="1" x14ac:dyDescent="0.25">
      <c r="A353" s="257"/>
      <c r="B353" s="257"/>
      <c r="C353" s="257"/>
      <c r="D353" s="257"/>
      <c r="E353" s="255" t="s">
        <v>193</v>
      </c>
      <c r="F353" s="255"/>
      <c r="G353" s="313" t="s">
        <v>418</v>
      </c>
      <c r="H353" s="255" t="s">
        <v>194</v>
      </c>
      <c r="I353" s="53">
        <f>I354</f>
        <v>80100</v>
      </c>
      <c r="J353" s="53">
        <f t="shared" ref="J353:K353" si="131">J354</f>
        <v>82500</v>
      </c>
      <c r="K353" s="53">
        <f t="shared" si="131"/>
        <v>53800</v>
      </c>
      <c r="L353" s="10"/>
      <c r="N353" s="15"/>
      <c r="O353" s="15"/>
    </row>
    <row r="354" spans="1:15" ht="20.100000000000001" hidden="1" customHeight="1" x14ac:dyDescent="0.25">
      <c r="A354" s="257"/>
      <c r="B354" s="257"/>
      <c r="C354" s="257"/>
      <c r="D354" s="257"/>
      <c r="E354" s="255"/>
      <c r="F354" s="255" t="s">
        <v>195</v>
      </c>
      <c r="G354" s="313" t="s">
        <v>418</v>
      </c>
      <c r="H354" s="255" t="s">
        <v>194</v>
      </c>
      <c r="I354" s="53">
        <v>80100</v>
      </c>
      <c r="J354" s="50">
        <v>82500</v>
      </c>
      <c r="K354" s="50">
        <v>53800</v>
      </c>
      <c r="L354" s="10"/>
      <c r="N354" s="15"/>
      <c r="O354" s="15"/>
    </row>
    <row r="355" spans="1:15" ht="20.100000000000001" hidden="1" customHeight="1" x14ac:dyDescent="0.25">
      <c r="A355" s="257"/>
      <c r="B355" s="257"/>
      <c r="C355" s="257"/>
      <c r="D355" s="257"/>
      <c r="E355" s="255" t="s">
        <v>196</v>
      </c>
      <c r="F355" s="255"/>
      <c r="G355" s="313" t="s">
        <v>418</v>
      </c>
      <c r="H355" s="255" t="s">
        <v>197</v>
      </c>
      <c r="I355" s="53">
        <f>I356+I357</f>
        <v>96100</v>
      </c>
      <c r="J355" s="53">
        <f t="shared" ref="J355:K355" si="132">J356+J357</f>
        <v>88980</v>
      </c>
      <c r="K355" s="53">
        <f t="shared" si="132"/>
        <v>92000</v>
      </c>
      <c r="N355" s="15"/>
      <c r="O355" s="15"/>
    </row>
    <row r="356" spans="1:15" ht="20.100000000000001" hidden="1" customHeight="1" x14ac:dyDescent="0.25">
      <c r="A356" s="257"/>
      <c r="B356" s="257"/>
      <c r="C356" s="257"/>
      <c r="D356" s="257"/>
      <c r="E356" s="255"/>
      <c r="F356" s="255" t="s">
        <v>198</v>
      </c>
      <c r="G356" s="313" t="s">
        <v>418</v>
      </c>
      <c r="H356" s="255" t="s">
        <v>197</v>
      </c>
      <c r="I356" s="53">
        <f>11300+3600</f>
        <v>14900</v>
      </c>
      <c r="J356" s="50">
        <v>14900</v>
      </c>
      <c r="K356" s="50">
        <v>15600</v>
      </c>
      <c r="N356" s="15"/>
      <c r="O356" s="15"/>
    </row>
    <row r="357" spans="1:15" ht="90" hidden="1" x14ac:dyDescent="0.25">
      <c r="A357" s="257"/>
      <c r="B357" s="257"/>
      <c r="C357" s="257"/>
      <c r="D357" s="257"/>
      <c r="E357" s="255"/>
      <c r="F357" s="255" t="s">
        <v>199</v>
      </c>
      <c r="G357" s="313" t="s">
        <v>418</v>
      </c>
      <c r="H357" s="255" t="s">
        <v>200</v>
      </c>
      <c r="I357" s="53">
        <v>81200</v>
      </c>
      <c r="J357" s="50">
        <v>74080</v>
      </c>
      <c r="K357" s="50">
        <v>76400</v>
      </c>
      <c r="N357" s="15"/>
      <c r="O357" s="15"/>
    </row>
    <row r="358" spans="1:15" ht="20.100000000000001" hidden="1" customHeight="1" x14ac:dyDescent="0.25">
      <c r="A358" s="257"/>
      <c r="B358" s="257"/>
      <c r="C358" s="257"/>
      <c r="D358" s="257">
        <v>3235</v>
      </c>
      <c r="E358" s="257"/>
      <c r="F358" s="257"/>
      <c r="G358" s="313" t="s">
        <v>418</v>
      </c>
      <c r="H358" s="341" t="s">
        <v>43</v>
      </c>
      <c r="I358" s="53">
        <f>I359+I361+I363</f>
        <v>20000</v>
      </c>
      <c r="J358" s="53">
        <f t="shared" ref="J358:K358" si="133">J359+J361+J363</f>
        <v>20600</v>
      </c>
      <c r="K358" s="53">
        <f t="shared" si="133"/>
        <v>11740</v>
      </c>
      <c r="N358" s="15"/>
      <c r="O358" s="15"/>
    </row>
    <row r="359" spans="1:15" ht="30" hidden="1" x14ac:dyDescent="0.25">
      <c r="A359" s="257"/>
      <c r="B359" s="257"/>
      <c r="C359" s="257"/>
      <c r="D359" s="257"/>
      <c r="E359" s="255" t="s">
        <v>201</v>
      </c>
      <c r="F359" s="255"/>
      <c r="G359" s="313" t="s">
        <v>418</v>
      </c>
      <c r="H359" s="255" t="s">
        <v>202</v>
      </c>
      <c r="I359" s="53">
        <f>I360</f>
        <v>1000</v>
      </c>
      <c r="J359" s="50">
        <f>J360</f>
        <v>1030</v>
      </c>
      <c r="K359" s="50">
        <f>K360</f>
        <v>500</v>
      </c>
      <c r="N359" s="15"/>
      <c r="O359" s="15"/>
    </row>
    <row r="360" spans="1:15" ht="90" hidden="1" x14ac:dyDescent="0.25">
      <c r="A360" s="257"/>
      <c r="B360" s="257"/>
      <c r="C360" s="257"/>
      <c r="D360" s="257"/>
      <c r="E360" s="255"/>
      <c r="F360" s="255" t="s">
        <v>203</v>
      </c>
      <c r="G360" s="313" t="s">
        <v>418</v>
      </c>
      <c r="H360" s="255" t="s">
        <v>202</v>
      </c>
      <c r="I360" s="53">
        <v>1000</v>
      </c>
      <c r="J360" s="50">
        <v>1030</v>
      </c>
      <c r="K360" s="50">
        <v>500</v>
      </c>
      <c r="N360" s="15"/>
      <c r="O360" s="15"/>
    </row>
    <row r="361" spans="1:15" ht="20.100000000000001" hidden="1" customHeight="1" x14ac:dyDescent="0.25">
      <c r="A361" s="257"/>
      <c r="B361" s="257"/>
      <c r="C361" s="257"/>
      <c r="D361" s="257"/>
      <c r="E361" s="255" t="s">
        <v>373</v>
      </c>
      <c r="F361" s="255"/>
      <c r="G361" s="313" t="s">
        <v>418</v>
      </c>
      <c r="H361" s="255" t="s">
        <v>67</v>
      </c>
      <c r="I361" s="53">
        <f>I362</f>
        <v>15000</v>
      </c>
      <c r="J361" s="53">
        <f t="shared" ref="J361:K361" si="134">J362</f>
        <v>15450</v>
      </c>
      <c r="K361" s="53">
        <f t="shared" si="134"/>
        <v>7000</v>
      </c>
      <c r="N361" s="15"/>
      <c r="O361" s="15"/>
    </row>
    <row r="362" spans="1:15" ht="20.100000000000001" hidden="1" customHeight="1" x14ac:dyDescent="0.25">
      <c r="A362" s="257"/>
      <c r="B362" s="257"/>
      <c r="C362" s="257"/>
      <c r="D362" s="257"/>
      <c r="E362" s="255"/>
      <c r="F362" s="255" t="s">
        <v>374</v>
      </c>
      <c r="G362" s="313" t="s">
        <v>418</v>
      </c>
      <c r="H362" s="255" t="s">
        <v>67</v>
      </c>
      <c r="I362" s="53">
        <v>15000</v>
      </c>
      <c r="J362" s="50">
        <v>15450</v>
      </c>
      <c r="K362" s="50">
        <v>7000</v>
      </c>
      <c r="N362" s="15"/>
      <c r="O362" s="15"/>
    </row>
    <row r="363" spans="1:15" ht="20.100000000000001" hidden="1" customHeight="1" x14ac:dyDescent="0.25">
      <c r="A363" s="257"/>
      <c r="B363" s="257"/>
      <c r="C363" s="257"/>
      <c r="D363" s="257"/>
      <c r="E363" s="255" t="s">
        <v>204</v>
      </c>
      <c r="F363" s="255"/>
      <c r="G363" s="313" t="s">
        <v>418</v>
      </c>
      <c r="H363" s="255" t="s">
        <v>205</v>
      </c>
      <c r="I363" s="53">
        <f>I364</f>
        <v>4000</v>
      </c>
      <c r="J363" s="53">
        <f>J364</f>
        <v>4120</v>
      </c>
      <c r="K363" s="53">
        <f>K364</f>
        <v>4240</v>
      </c>
      <c r="N363" s="15"/>
      <c r="O363" s="15"/>
    </row>
    <row r="364" spans="1:15" ht="20.100000000000001" hidden="1" customHeight="1" x14ac:dyDescent="0.25">
      <c r="A364" s="257"/>
      <c r="B364" s="257"/>
      <c r="C364" s="257"/>
      <c r="D364" s="257"/>
      <c r="E364" s="255"/>
      <c r="F364" s="255" t="s">
        <v>206</v>
      </c>
      <c r="G364" s="313" t="s">
        <v>418</v>
      </c>
      <c r="H364" s="255" t="s">
        <v>205</v>
      </c>
      <c r="I364" s="53">
        <v>4000</v>
      </c>
      <c r="J364" s="50">
        <v>4120</v>
      </c>
      <c r="K364" s="50">
        <v>4240</v>
      </c>
      <c r="N364" s="15"/>
      <c r="O364" s="15"/>
    </row>
    <row r="365" spans="1:15" ht="20.100000000000001" hidden="1" customHeight="1" x14ac:dyDescent="0.25">
      <c r="A365" s="257"/>
      <c r="B365" s="257"/>
      <c r="C365" s="257"/>
      <c r="D365" s="257">
        <v>3236</v>
      </c>
      <c r="E365" s="257"/>
      <c r="F365" s="257"/>
      <c r="G365" s="313" t="s">
        <v>418</v>
      </c>
      <c r="H365" s="341" t="s">
        <v>44</v>
      </c>
      <c r="I365" s="53">
        <f>I366+I368</f>
        <v>223000</v>
      </c>
      <c r="J365" s="50">
        <f>J366+J368</f>
        <v>129690</v>
      </c>
      <c r="K365" s="50">
        <f>K366+K368</f>
        <v>14000</v>
      </c>
      <c r="N365" s="15"/>
      <c r="O365" s="15"/>
    </row>
    <row r="366" spans="1:15" ht="20.100000000000001" hidden="1" customHeight="1" x14ac:dyDescent="0.25">
      <c r="A366" s="257"/>
      <c r="B366" s="257"/>
      <c r="C366" s="257"/>
      <c r="D366" s="257"/>
      <c r="E366" s="255" t="s">
        <v>207</v>
      </c>
      <c r="F366" s="255"/>
      <c r="G366" s="313" t="s">
        <v>418</v>
      </c>
      <c r="H366" s="255" t="s">
        <v>208</v>
      </c>
      <c r="I366" s="53">
        <f>I367</f>
        <v>143000</v>
      </c>
      <c r="J366" s="50">
        <f>J367</f>
        <v>47290</v>
      </c>
      <c r="K366" s="50">
        <f>K367</f>
        <v>12000</v>
      </c>
      <c r="L366" s="10"/>
      <c r="N366" s="15"/>
      <c r="O366" s="15"/>
    </row>
    <row r="367" spans="1:15" ht="20.100000000000001" hidden="1" customHeight="1" x14ac:dyDescent="0.25">
      <c r="A367" s="257"/>
      <c r="B367" s="257"/>
      <c r="C367" s="257"/>
      <c r="D367" s="257"/>
      <c r="E367" s="255"/>
      <c r="F367" s="255" t="s">
        <v>209</v>
      </c>
      <c r="G367" s="313" t="s">
        <v>418</v>
      </c>
      <c r="H367" s="255" t="s">
        <v>208</v>
      </c>
      <c r="I367" s="53">
        <v>143000</v>
      </c>
      <c r="J367" s="50">
        <v>47290</v>
      </c>
      <c r="K367" s="50">
        <v>12000</v>
      </c>
      <c r="L367" s="10"/>
      <c r="N367" s="15"/>
      <c r="O367" s="15"/>
    </row>
    <row r="368" spans="1:15" ht="20.100000000000001" hidden="1" customHeight="1" x14ac:dyDescent="0.25">
      <c r="A368" s="257"/>
      <c r="B368" s="257"/>
      <c r="C368" s="257"/>
      <c r="D368" s="257"/>
      <c r="E368" s="255" t="s">
        <v>210</v>
      </c>
      <c r="F368" s="255"/>
      <c r="G368" s="313" t="s">
        <v>418</v>
      </c>
      <c r="H368" s="255" t="s">
        <v>211</v>
      </c>
      <c r="I368" s="53">
        <f>I369</f>
        <v>80000</v>
      </c>
      <c r="J368" s="50">
        <f>J369</f>
        <v>82400</v>
      </c>
      <c r="K368" s="50">
        <f>K369</f>
        <v>2000</v>
      </c>
      <c r="L368" s="10"/>
      <c r="N368" s="15"/>
      <c r="O368" s="15"/>
    </row>
    <row r="369" spans="1:15" ht="20.100000000000001" hidden="1" customHeight="1" x14ac:dyDescent="0.25">
      <c r="A369" s="257"/>
      <c r="B369" s="257"/>
      <c r="C369" s="257"/>
      <c r="D369" s="257"/>
      <c r="E369" s="255"/>
      <c r="F369" s="255" t="s">
        <v>212</v>
      </c>
      <c r="G369" s="313" t="s">
        <v>418</v>
      </c>
      <c r="H369" s="255" t="s">
        <v>211</v>
      </c>
      <c r="I369" s="53">
        <v>80000</v>
      </c>
      <c r="J369" s="50">
        <v>82400</v>
      </c>
      <c r="K369" s="50">
        <v>2000</v>
      </c>
      <c r="L369" s="10"/>
      <c r="N369" s="15"/>
      <c r="O369" s="15"/>
    </row>
    <row r="370" spans="1:15" ht="20.100000000000001" hidden="1" customHeight="1" x14ac:dyDescent="0.25">
      <c r="A370" s="257"/>
      <c r="B370" s="257"/>
      <c r="C370" s="257"/>
      <c r="D370" s="257">
        <v>3237</v>
      </c>
      <c r="E370" s="257"/>
      <c r="F370" s="257"/>
      <c r="G370" s="313" t="s">
        <v>418</v>
      </c>
      <c r="H370" s="341" t="s">
        <v>213</v>
      </c>
      <c r="I370" s="53">
        <f>I371+I373+I375</f>
        <v>663000</v>
      </c>
      <c r="J370" s="50">
        <f>J371+J373+J375</f>
        <v>182890</v>
      </c>
      <c r="K370" s="50">
        <f>K371+K373+K375</f>
        <v>73940</v>
      </c>
      <c r="L370" s="10"/>
      <c r="N370" s="15"/>
      <c r="O370" s="15"/>
    </row>
    <row r="371" spans="1:15" ht="20.100000000000001" hidden="1" customHeight="1" x14ac:dyDescent="0.25">
      <c r="A371" s="257"/>
      <c r="B371" s="257"/>
      <c r="C371" s="257"/>
      <c r="D371" s="257"/>
      <c r="E371" s="255" t="s">
        <v>214</v>
      </c>
      <c r="F371" s="255"/>
      <c r="G371" s="313" t="s">
        <v>418</v>
      </c>
      <c r="H371" s="255" t="s">
        <v>215</v>
      </c>
      <c r="I371" s="53">
        <f>I372</f>
        <v>73000</v>
      </c>
      <c r="J371" s="50">
        <f>J372</f>
        <v>75190</v>
      </c>
      <c r="K371" s="50">
        <f>K372</f>
        <v>3500</v>
      </c>
      <c r="L371" s="10"/>
    </row>
    <row r="372" spans="1:15" ht="20.100000000000001" hidden="1" customHeight="1" x14ac:dyDescent="0.25">
      <c r="A372" s="257"/>
      <c r="B372" s="257"/>
      <c r="C372" s="257"/>
      <c r="D372" s="257"/>
      <c r="E372" s="255"/>
      <c r="F372" s="255" t="s">
        <v>216</v>
      </c>
      <c r="G372" s="313" t="s">
        <v>418</v>
      </c>
      <c r="H372" s="255" t="s">
        <v>215</v>
      </c>
      <c r="I372" s="53">
        <v>73000</v>
      </c>
      <c r="J372" s="50">
        <v>75190</v>
      </c>
      <c r="K372" s="50">
        <v>3500</v>
      </c>
      <c r="L372" s="10"/>
    </row>
    <row r="373" spans="1:15" ht="20.100000000000001" hidden="1" customHeight="1" x14ac:dyDescent="0.25">
      <c r="A373" s="257"/>
      <c r="B373" s="257"/>
      <c r="C373" s="257"/>
      <c r="D373" s="257"/>
      <c r="E373" s="255" t="s">
        <v>217</v>
      </c>
      <c r="F373" s="255"/>
      <c r="G373" s="313" t="s">
        <v>418</v>
      </c>
      <c r="H373" s="255" t="s">
        <v>218</v>
      </c>
      <c r="I373" s="53">
        <f>I374</f>
        <v>40000</v>
      </c>
      <c r="J373" s="50">
        <f>J374</f>
        <v>41200</v>
      </c>
      <c r="K373" s="50">
        <f>K374</f>
        <v>20440</v>
      </c>
      <c r="L373" s="10"/>
    </row>
    <row r="374" spans="1:15" ht="20.100000000000001" hidden="1" customHeight="1" x14ac:dyDescent="0.25">
      <c r="A374" s="257"/>
      <c r="B374" s="257"/>
      <c r="C374" s="257"/>
      <c r="D374" s="257"/>
      <c r="E374" s="255"/>
      <c r="F374" s="255" t="s">
        <v>219</v>
      </c>
      <c r="G374" s="313" t="s">
        <v>418</v>
      </c>
      <c r="H374" s="255" t="s">
        <v>218</v>
      </c>
      <c r="I374" s="53">
        <v>40000</v>
      </c>
      <c r="J374" s="50">
        <v>41200</v>
      </c>
      <c r="K374" s="50">
        <v>20440</v>
      </c>
      <c r="L374" s="10"/>
    </row>
    <row r="375" spans="1:15" ht="20.100000000000001" hidden="1" customHeight="1" x14ac:dyDescent="0.25">
      <c r="A375" s="257"/>
      <c r="B375" s="257"/>
      <c r="C375" s="257"/>
      <c r="D375" s="257"/>
      <c r="E375" s="255" t="s">
        <v>220</v>
      </c>
      <c r="F375" s="255"/>
      <c r="G375" s="313" t="s">
        <v>418</v>
      </c>
      <c r="H375" s="255" t="s">
        <v>221</v>
      </c>
      <c r="I375" s="53">
        <f>I376</f>
        <v>550000</v>
      </c>
      <c r="J375" s="53">
        <f t="shared" ref="J375:K375" si="135">J376</f>
        <v>66500</v>
      </c>
      <c r="K375" s="53">
        <f t="shared" si="135"/>
        <v>50000</v>
      </c>
      <c r="L375" s="10"/>
      <c r="N375" s="15"/>
      <c r="O375" s="15"/>
    </row>
    <row r="376" spans="1:15" s="13" customFormat="1" ht="20.100000000000001" hidden="1" customHeight="1" x14ac:dyDescent="0.25">
      <c r="A376" s="351"/>
      <c r="B376" s="351"/>
      <c r="C376" s="351"/>
      <c r="D376" s="351"/>
      <c r="E376" s="347"/>
      <c r="F376" s="347" t="s">
        <v>222</v>
      </c>
      <c r="G376" s="313" t="s">
        <v>418</v>
      </c>
      <c r="H376" s="347" t="s">
        <v>221</v>
      </c>
      <c r="I376" s="53">
        <v>550000</v>
      </c>
      <c r="J376" s="364">
        <v>66500</v>
      </c>
      <c r="K376" s="364">
        <v>50000</v>
      </c>
      <c r="L376" s="19"/>
    </row>
    <row r="377" spans="1:15" ht="20.100000000000001" hidden="1" customHeight="1" x14ac:dyDescent="0.25">
      <c r="A377" s="257"/>
      <c r="B377" s="257"/>
      <c r="C377" s="257"/>
      <c r="D377" s="257">
        <v>3238</v>
      </c>
      <c r="E377" s="257"/>
      <c r="F377" s="257"/>
      <c r="G377" s="313" t="s">
        <v>418</v>
      </c>
      <c r="H377" s="341" t="s">
        <v>45</v>
      </c>
      <c r="I377" s="53">
        <f t="shared" ref="I377:K378" si="136">I378</f>
        <v>37250</v>
      </c>
      <c r="J377" s="50">
        <f t="shared" si="136"/>
        <v>38370</v>
      </c>
      <c r="K377" s="50">
        <f t="shared" si="136"/>
        <v>39520</v>
      </c>
      <c r="L377" s="10"/>
      <c r="N377" s="15"/>
      <c r="O377" s="15"/>
    </row>
    <row r="378" spans="1:15" ht="20.100000000000001" hidden="1" customHeight="1" x14ac:dyDescent="0.25">
      <c r="A378" s="257"/>
      <c r="B378" s="257"/>
      <c r="C378" s="257"/>
      <c r="D378" s="257"/>
      <c r="E378" s="255" t="s">
        <v>224</v>
      </c>
      <c r="F378" s="255"/>
      <c r="G378" s="313" t="s">
        <v>418</v>
      </c>
      <c r="H378" s="255" t="s">
        <v>225</v>
      </c>
      <c r="I378" s="53">
        <f t="shared" si="136"/>
        <v>37250</v>
      </c>
      <c r="J378" s="50">
        <f t="shared" si="136"/>
        <v>38370</v>
      </c>
      <c r="K378" s="50">
        <f t="shared" si="136"/>
        <v>39520</v>
      </c>
      <c r="L378" s="10"/>
      <c r="N378" s="15"/>
      <c r="O378" s="15"/>
    </row>
    <row r="379" spans="1:15" ht="20.100000000000001" hidden="1" customHeight="1" x14ac:dyDescent="0.25">
      <c r="A379" s="257"/>
      <c r="B379" s="257"/>
      <c r="C379" s="257"/>
      <c r="D379" s="257"/>
      <c r="E379" s="255"/>
      <c r="F379" s="255" t="s">
        <v>226</v>
      </c>
      <c r="G379" s="313" t="s">
        <v>418</v>
      </c>
      <c r="H379" s="255" t="s">
        <v>225</v>
      </c>
      <c r="I379" s="53">
        <f>46100-13850+5000</f>
        <v>37250</v>
      </c>
      <c r="J379" s="50">
        <v>38370</v>
      </c>
      <c r="K379" s="50">
        <v>39520</v>
      </c>
      <c r="L379" s="10"/>
      <c r="N379" s="15"/>
      <c r="O379" s="15"/>
    </row>
    <row r="380" spans="1:15" ht="20.100000000000001" hidden="1" customHeight="1" x14ac:dyDescent="0.25">
      <c r="A380" s="257"/>
      <c r="B380" s="257"/>
      <c r="C380" s="257"/>
      <c r="D380" s="257">
        <v>3239</v>
      </c>
      <c r="E380" s="257"/>
      <c r="F380" s="257"/>
      <c r="G380" s="313" t="s">
        <v>418</v>
      </c>
      <c r="H380" s="341" t="s">
        <v>46</v>
      </c>
      <c r="I380" s="53">
        <f>I381+I384+I386+I388</f>
        <v>400800</v>
      </c>
      <c r="J380" s="50">
        <f>J381+J384+J386+J388</f>
        <v>362820</v>
      </c>
      <c r="K380" s="50">
        <f>K381+K384+K386+K388</f>
        <v>348390</v>
      </c>
      <c r="L380" s="10"/>
      <c r="N380" s="15"/>
      <c r="O380" s="15"/>
    </row>
    <row r="381" spans="1:15" ht="30" hidden="1" customHeight="1" x14ac:dyDescent="0.25">
      <c r="A381" s="257"/>
      <c r="B381" s="257"/>
      <c r="C381" s="257"/>
      <c r="D381" s="257"/>
      <c r="E381" s="255" t="s">
        <v>227</v>
      </c>
      <c r="F381" s="255"/>
      <c r="G381" s="313" t="s">
        <v>418</v>
      </c>
      <c r="H381" s="255" t="s">
        <v>228</v>
      </c>
      <c r="I381" s="53">
        <f>I382+I383</f>
        <v>40000</v>
      </c>
      <c r="J381" s="50">
        <f>J382</f>
        <v>41200</v>
      </c>
      <c r="K381" s="50">
        <f>K382</f>
        <v>8440</v>
      </c>
      <c r="L381" s="10"/>
      <c r="N381" s="15"/>
      <c r="O381" s="15"/>
    </row>
    <row r="382" spans="1:15" ht="30" hidden="1" customHeight="1" x14ac:dyDescent="0.25">
      <c r="A382" s="257"/>
      <c r="B382" s="257"/>
      <c r="C382" s="257"/>
      <c r="D382" s="257"/>
      <c r="E382" s="255"/>
      <c r="F382" s="255" t="s">
        <v>229</v>
      </c>
      <c r="G382" s="313" t="s">
        <v>418</v>
      </c>
      <c r="H382" s="255" t="s">
        <v>407</v>
      </c>
      <c r="I382" s="53">
        <v>40000</v>
      </c>
      <c r="J382" s="50">
        <v>41200</v>
      </c>
      <c r="K382" s="50">
        <v>8440</v>
      </c>
      <c r="L382" s="10"/>
      <c r="N382" s="15"/>
      <c r="O382" s="15"/>
    </row>
    <row r="383" spans="1:15" s="115" customFormat="1" ht="30" hidden="1" customHeight="1" x14ac:dyDescent="0.25">
      <c r="A383" s="257"/>
      <c r="B383" s="257"/>
      <c r="C383" s="257"/>
      <c r="D383" s="257"/>
      <c r="E383" s="255"/>
      <c r="F383" s="255" t="s">
        <v>408</v>
      </c>
      <c r="G383" s="313" t="s">
        <v>418</v>
      </c>
      <c r="H383" s="255" t="s">
        <v>406</v>
      </c>
      <c r="I383" s="53">
        <v>0</v>
      </c>
      <c r="J383" s="50">
        <v>0</v>
      </c>
      <c r="K383" s="50">
        <v>0</v>
      </c>
      <c r="L383" s="10"/>
      <c r="M383" s="1"/>
    </row>
    <row r="384" spans="1:15" ht="20.100000000000001" hidden="1" customHeight="1" x14ac:dyDescent="0.25">
      <c r="A384" s="257"/>
      <c r="B384" s="257"/>
      <c r="C384" s="257"/>
      <c r="D384" s="257"/>
      <c r="E384" s="255" t="s">
        <v>230</v>
      </c>
      <c r="F384" s="255"/>
      <c r="G384" s="313" t="s">
        <v>418</v>
      </c>
      <c r="H384" s="255" t="s">
        <v>231</v>
      </c>
      <c r="I384" s="53">
        <f>I385</f>
        <v>16050</v>
      </c>
      <c r="J384" s="50">
        <f>J385</f>
        <v>16530</v>
      </c>
      <c r="K384" s="50">
        <f>K385</f>
        <v>17030</v>
      </c>
      <c r="L384" s="10"/>
      <c r="N384" s="15"/>
      <c r="O384" s="15"/>
    </row>
    <row r="385" spans="1:15" ht="20.100000000000001" hidden="1" customHeight="1" x14ac:dyDescent="0.25">
      <c r="A385" s="257"/>
      <c r="B385" s="257"/>
      <c r="C385" s="257"/>
      <c r="D385" s="257"/>
      <c r="E385" s="255"/>
      <c r="F385" s="255" t="s">
        <v>232</v>
      </c>
      <c r="G385" s="313" t="s">
        <v>418</v>
      </c>
      <c r="H385" s="255" t="s">
        <v>231</v>
      </c>
      <c r="I385" s="53">
        <f>18000-2950+1000</f>
        <v>16050</v>
      </c>
      <c r="J385" s="50">
        <v>16530</v>
      </c>
      <c r="K385" s="50">
        <v>17030</v>
      </c>
      <c r="L385" s="10"/>
      <c r="N385" s="15"/>
      <c r="O385" s="15"/>
    </row>
    <row r="386" spans="1:15" ht="20.100000000000001" hidden="1" customHeight="1" x14ac:dyDescent="0.25">
      <c r="A386" s="257"/>
      <c r="B386" s="257"/>
      <c r="C386" s="257"/>
      <c r="D386" s="257"/>
      <c r="E386" s="255" t="s">
        <v>233</v>
      </c>
      <c r="F386" s="255"/>
      <c r="G386" s="313" t="s">
        <v>418</v>
      </c>
      <c r="H386" s="255" t="s">
        <v>234</v>
      </c>
      <c r="I386" s="53">
        <f>I387</f>
        <v>35750</v>
      </c>
      <c r="J386" s="50">
        <f>J387</f>
        <v>36820</v>
      </c>
      <c r="K386" s="50">
        <f>K387</f>
        <v>17920</v>
      </c>
      <c r="L386" s="10"/>
      <c r="N386" s="15"/>
      <c r="O386" s="15"/>
    </row>
    <row r="387" spans="1:15" ht="20.100000000000001" hidden="1" customHeight="1" x14ac:dyDescent="0.25">
      <c r="A387" s="257"/>
      <c r="B387" s="257"/>
      <c r="C387" s="257"/>
      <c r="D387" s="257"/>
      <c r="E387" s="255"/>
      <c r="F387" s="255" t="s">
        <v>235</v>
      </c>
      <c r="G387" s="313" t="s">
        <v>418</v>
      </c>
      <c r="H387" s="255" t="s">
        <v>234</v>
      </c>
      <c r="I387" s="53">
        <v>35750</v>
      </c>
      <c r="J387" s="50">
        <v>36820</v>
      </c>
      <c r="K387" s="50">
        <v>17920</v>
      </c>
      <c r="L387" s="10"/>
      <c r="N387" s="15"/>
      <c r="O387" s="15"/>
    </row>
    <row r="388" spans="1:15" ht="15" hidden="1" customHeight="1" x14ac:dyDescent="0.25">
      <c r="A388" s="257"/>
      <c r="B388" s="257"/>
      <c r="C388" s="257"/>
      <c r="D388" s="257"/>
      <c r="E388" s="255" t="s">
        <v>236</v>
      </c>
      <c r="F388" s="255"/>
      <c r="G388" s="313" t="s">
        <v>418</v>
      </c>
      <c r="H388" s="255" t="s">
        <v>237</v>
      </c>
      <c r="I388" s="53">
        <f>I389+I390+I391+I392+I393</f>
        <v>309000</v>
      </c>
      <c r="J388" s="50">
        <f>J389+J390+J391+J392+J393</f>
        <v>268270</v>
      </c>
      <c r="K388" s="50">
        <f>K389+K390+K391+K392+K393</f>
        <v>305000</v>
      </c>
      <c r="M388" s="11"/>
      <c r="N388" s="15"/>
      <c r="O388" s="15"/>
    </row>
    <row r="389" spans="1:15" ht="30" hidden="1" customHeight="1" x14ac:dyDescent="0.25">
      <c r="A389" s="257"/>
      <c r="B389" s="257"/>
      <c r="C389" s="257"/>
      <c r="D389" s="257"/>
      <c r="E389" s="255"/>
      <c r="F389" s="255" t="s">
        <v>238</v>
      </c>
      <c r="G389" s="313" t="s">
        <v>418</v>
      </c>
      <c r="H389" s="255" t="s">
        <v>239</v>
      </c>
      <c r="I389" s="53">
        <v>80000</v>
      </c>
      <c r="J389" s="50">
        <v>73270</v>
      </c>
      <c r="K389" s="50">
        <v>80000</v>
      </c>
      <c r="M389" s="11"/>
      <c r="N389" s="15"/>
      <c r="O389" s="15"/>
    </row>
    <row r="390" spans="1:15" ht="30" hidden="1" customHeight="1" x14ac:dyDescent="0.25">
      <c r="A390" s="257"/>
      <c r="B390" s="257"/>
      <c r="C390" s="257"/>
      <c r="D390" s="257"/>
      <c r="E390" s="255"/>
      <c r="F390" s="255" t="s">
        <v>240</v>
      </c>
      <c r="G390" s="313" t="s">
        <v>418</v>
      </c>
      <c r="H390" s="255" t="s">
        <v>241</v>
      </c>
      <c r="I390" s="53">
        <v>50000</v>
      </c>
      <c r="J390" s="50">
        <v>45000</v>
      </c>
      <c r="K390" s="50">
        <v>50000</v>
      </c>
      <c r="M390" s="11"/>
      <c r="N390" s="15"/>
      <c r="O390" s="15"/>
    </row>
    <row r="391" spans="1:15" ht="30" hidden="1" customHeight="1" x14ac:dyDescent="0.25">
      <c r="A391" s="257"/>
      <c r="B391" s="257"/>
      <c r="C391" s="257"/>
      <c r="D391" s="257"/>
      <c r="E391" s="255"/>
      <c r="F391" s="255" t="s">
        <v>242</v>
      </c>
      <c r="G391" s="313" t="s">
        <v>418</v>
      </c>
      <c r="H391" s="255" t="s">
        <v>243</v>
      </c>
      <c r="I391" s="53">
        <v>70000</v>
      </c>
      <c r="J391" s="50">
        <v>60000</v>
      </c>
      <c r="K391" s="50">
        <v>70000</v>
      </c>
      <c r="M391" s="11"/>
    </row>
    <row r="392" spans="1:15" ht="30" hidden="1" customHeight="1" x14ac:dyDescent="0.25">
      <c r="A392" s="257"/>
      <c r="B392" s="257"/>
      <c r="C392" s="257"/>
      <c r="D392" s="257"/>
      <c r="E392" s="255"/>
      <c r="F392" s="255" t="s">
        <v>244</v>
      </c>
      <c r="G392" s="313" t="s">
        <v>418</v>
      </c>
      <c r="H392" s="255" t="s">
        <v>245</v>
      </c>
      <c r="I392" s="53">
        <v>90000</v>
      </c>
      <c r="J392" s="50">
        <v>75000</v>
      </c>
      <c r="K392" s="50">
        <v>90000</v>
      </c>
      <c r="M392" s="11"/>
    </row>
    <row r="393" spans="1:15" ht="30" hidden="1" customHeight="1" x14ac:dyDescent="0.25">
      <c r="A393" s="257"/>
      <c r="B393" s="257"/>
      <c r="C393" s="257"/>
      <c r="D393" s="257"/>
      <c r="E393" s="255"/>
      <c r="F393" s="255" t="s">
        <v>246</v>
      </c>
      <c r="G393" s="313" t="s">
        <v>418</v>
      </c>
      <c r="H393" s="255" t="s">
        <v>247</v>
      </c>
      <c r="I393" s="53">
        <v>19000</v>
      </c>
      <c r="J393" s="50">
        <v>15000</v>
      </c>
      <c r="K393" s="50">
        <v>15000</v>
      </c>
      <c r="M393" s="11"/>
    </row>
    <row r="394" spans="1:15" ht="28.5" hidden="1" customHeight="1" x14ac:dyDescent="0.25">
      <c r="A394" s="257"/>
      <c r="B394" s="257"/>
      <c r="C394" s="258">
        <v>324</v>
      </c>
      <c r="D394" s="257"/>
      <c r="E394" s="255"/>
      <c r="F394" s="255"/>
      <c r="G394" s="357"/>
      <c r="H394" s="259" t="s">
        <v>47</v>
      </c>
      <c r="I394" s="54">
        <f t="shared" ref="I394:K396" si="137">I395</f>
        <v>0</v>
      </c>
      <c r="J394" s="54">
        <f t="shared" si="137"/>
        <v>0</v>
      </c>
      <c r="K394" s="54">
        <f t="shared" si="137"/>
        <v>0</v>
      </c>
      <c r="M394" s="11"/>
    </row>
    <row r="395" spans="1:15" ht="31.5" hidden="1" customHeight="1" x14ac:dyDescent="0.25">
      <c r="A395" s="257"/>
      <c r="B395" s="257"/>
      <c r="C395" s="257"/>
      <c r="D395" s="257">
        <v>3241</v>
      </c>
      <c r="E395" s="255"/>
      <c r="F395" s="255"/>
      <c r="G395" s="313" t="s">
        <v>418</v>
      </c>
      <c r="H395" s="255" t="s">
        <v>47</v>
      </c>
      <c r="I395" s="53">
        <f t="shared" si="137"/>
        <v>0</v>
      </c>
      <c r="J395" s="53">
        <f t="shared" si="137"/>
        <v>0</v>
      </c>
      <c r="K395" s="53">
        <f t="shared" si="137"/>
        <v>0</v>
      </c>
      <c r="L395" s="10"/>
      <c r="M395" s="11"/>
    </row>
    <row r="396" spans="1:15" ht="15" hidden="1" customHeight="1" x14ac:dyDescent="0.25">
      <c r="A396" s="257"/>
      <c r="B396" s="257"/>
      <c r="C396" s="257"/>
      <c r="D396" s="257"/>
      <c r="E396" s="255" t="s">
        <v>248</v>
      </c>
      <c r="F396" s="255"/>
      <c r="G396" s="313" t="s">
        <v>418</v>
      </c>
      <c r="H396" s="255" t="s">
        <v>249</v>
      </c>
      <c r="I396" s="53">
        <f t="shared" si="137"/>
        <v>0</v>
      </c>
      <c r="J396" s="53">
        <f t="shared" si="137"/>
        <v>0</v>
      </c>
      <c r="K396" s="53">
        <f t="shared" si="137"/>
        <v>0</v>
      </c>
    </row>
    <row r="397" spans="1:15" ht="36.75" hidden="1" customHeight="1" x14ac:dyDescent="0.25">
      <c r="A397" s="257"/>
      <c r="B397" s="257"/>
      <c r="C397" s="257"/>
      <c r="D397" s="257"/>
      <c r="E397" s="255"/>
      <c r="F397" s="255" t="s">
        <v>250</v>
      </c>
      <c r="G397" s="313" t="s">
        <v>418</v>
      </c>
      <c r="H397" s="255" t="s">
        <v>381</v>
      </c>
      <c r="I397" s="53">
        <v>0</v>
      </c>
      <c r="J397" s="50">
        <v>0</v>
      </c>
      <c r="K397" s="50">
        <v>0</v>
      </c>
    </row>
    <row r="398" spans="1:15" s="4" customFormat="1" ht="20.100000000000001" customHeight="1" x14ac:dyDescent="0.25">
      <c r="A398" s="258"/>
      <c r="B398" s="258"/>
      <c r="C398" s="258">
        <v>329</v>
      </c>
      <c r="D398" s="258"/>
      <c r="E398" s="258"/>
      <c r="F398" s="258"/>
      <c r="G398" s="314" t="s">
        <v>418</v>
      </c>
      <c r="H398" s="339" t="s">
        <v>49</v>
      </c>
      <c r="I398" s="54">
        <f>I399+I402+I409+I412+I415+I421</f>
        <v>271900</v>
      </c>
      <c r="J398" s="49">
        <f>J399+J402+J409+J412+J415+J421</f>
        <v>238060</v>
      </c>
      <c r="K398" s="49">
        <f>K399+K402+K409+K412+K415+K421</f>
        <v>252510</v>
      </c>
      <c r="L398" s="7"/>
      <c r="M398" s="3"/>
      <c r="N398" s="3"/>
      <c r="O398" s="3"/>
    </row>
    <row r="399" spans="1:15" ht="29.25" hidden="1" customHeight="1" x14ac:dyDescent="0.25">
      <c r="A399" s="257"/>
      <c r="B399" s="257"/>
      <c r="C399" s="257"/>
      <c r="D399" s="257">
        <v>3291</v>
      </c>
      <c r="E399" s="257"/>
      <c r="F399" s="257"/>
      <c r="G399" s="314" t="s">
        <v>418</v>
      </c>
      <c r="H399" s="341" t="s">
        <v>252</v>
      </c>
      <c r="I399" s="53">
        <f t="shared" ref="I399:K400" si="138">I400</f>
        <v>65000</v>
      </c>
      <c r="J399" s="50">
        <f t="shared" si="138"/>
        <v>66950</v>
      </c>
      <c r="K399" s="50">
        <f t="shared" si="138"/>
        <v>65000</v>
      </c>
    </row>
    <row r="400" spans="1:15" ht="30" hidden="1" customHeight="1" x14ac:dyDescent="0.25">
      <c r="A400" s="257"/>
      <c r="B400" s="257"/>
      <c r="C400" s="257"/>
      <c r="D400" s="257"/>
      <c r="E400" s="255" t="s">
        <v>253</v>
      </c>
      <c r="F400" s="255"/>
      <c r="G400" s="314" t="s">
        <v>418</v>
      </c>
      <c r="H400" s="255" t="s">
        <v>254</v>
      </c>
      <c r="I400" s="53">
        <f t="shared" si="138"/>
        <v>65000</v>
      </c>
      <c r="J400" s="50">
        <f t="shared" si="138"/>
        <v>66950</v>
      </c>
      <c r="K400" s="50">
        <f t="shared" si="138"/>
        <v>65000</v>
      </c>
    </row>
    <row r="401" spans="1:15" ht="30" hidden="1" customHeight="1" x14ac:dyDescent="0.25">
      <c r="A401" s="257"/>
      <c r="B401" s="257"/>
      <c r="C401" s="257"/>
      <c r="D401" s="257"/>
      <c r="E401" s="255"/>
      <c r="F401" s="255" t="s">
        <v>255</v>
      </c>
      <c r="G401" s="314" t="s">
        <v>418</v>
      </c>
      <c r="H401" s="255" t="s">
        <v>254</v>
      </c>
      <c r="I401" s="53">
        <v>65000</v>
      </c>
      <c r="J401" s="50">
        <v>66950</v>
      </c>
      <c r="K401" s="50">
        <v>65000</v>
      </c>
    </row>
    <row r="402" spans="1:15" ht="20.100000000000001" hidden="1" customHeight="1" x14ac:dyDescent="0.25">
      <c r="A402" s="257"/>
      <c r="B402" s="257"/>
      <c r="C402" s="257"/>
      <c r="D402" s="257">
        <v>3292</v>
      </c>
      <c r="E402" s="257"/>
      <c r="F402" s="257"/>
      <c r="G402" s="314" t="s">
        <v>418</v>
      </c>
      <c r="H402" s="341" t="s">
        <v>51</v>
      </c>
      <c r="I402" s="53">
        <f>I403+I407+I405</f>
        <v>61900</v>
      </c>
      <c r="J402" s="53">
        <f t="shared" ref="J402:K402" si="139">J403+J407+J405</f>
        <v>57760</v>
      </c>
      <c r="K402" s="53">
        <f t="shared" si="139"/>
        <v>65670</v>
      </c>
    </row>
    <row r="403" spans="1:15" ht="20.100000000000001" hidden="1" customHeight="1" x14ac:dyDescent="0.25">
      <c r="A403" s="257"/>
      <c r="B403" s="257"/>
      <c r="C403" s="257"/>
      <c r="D403" s="257"/>
      <c r="E403" s="255" t="s">
        <v>256</v>
      </c>
      <c r="F403" s="255"/>
      <c r="G403" s="314" t="s">
        <v>418</v>
      </c>
      <c r="H403" s="255" t="s">
        <v>257</v>
      </c>
      <c r="I403" s="53">
        <f>I404</f>
        <v>17900</v>
      </c>
      <c r="J403" s="50">
        <f>J404</f>
        <v>18440</v>
      </c>
      <c r="K403" s="50">
        <f>K404</f>
        <v>18990</v>
      </c>
    </row>
    <row r="404" spans="1:15" ht="20.100000000000001" hidden="1" customHeight="1" x14ac:dyDescent="0.25">
      <c r="A404" s="257"/>
      <c r="B404" s="257"/>
      <c r="C404" s="257"/>
      <c r="D404" s="257"/>
      <c r="E404" s="255"/>
      <c r="F404" s="255" t="s">
        <v>258</v>
      </c>
      <c r="G404" s="314" t="s">
        <v>418</v>
      </c>
      <c r="H404" s="255" t="s">
        <v>257</v>
      </c>
      <c r="I404" s="53">
        <f>23000-7100+2000</f>
        <v>17900</v>
      </c>
      <c r="J404" s="50">
        <v>18440</v>
      </c>
      <c r="K404" s="50">
        <v>18990</v>
      </c>
    </row>
    <row r="405" spans="1:15" ht="20.100000000000001" hidden="1" customHeight="1" x14ac:dyDescent="0.25">
      <c r="A405" s="257"/>
      <c r="B405" s="257"/>
      <c r="C405" s="257"/>
      <c r="D405" s="257"/>
      <c r="E405" s="255" t="s">
        <v>375</v>
      </c>
      <c r="F405" s="255"/>
      <c r="G405" s="314" t="s">
        <v>418</v>
      </c>
      <c r="H405" s="255" t="s">
        <v>377</v>
      </c>
      <c r="I405" s="53">
        <f>I406</f>
        <v>18000</v>
      </c>
      <c r="J405" s="53">
        <f t="shared" ref="J405:K405" si="140">J406</f>
        <v>18540</v>
      </c>
      <c r="K405" s="53">
        <f t="shared" si="140"/>
        <v>19100</v>
      </c>
    </row>
    <row r="406" spans="1:15" ht="20.100000000000001" hidden="1" customHeight="1" x14ac:dyDescent="0.25">
      <c r="A406" s="257"/>
      <c r="B406" s="257"/>
      <c r="C406" s="257"/>
      <c r="D406" s="257"/>
      <c r="E406" s="255"/>
      <c r="F406" s="255" t="s">
        <v>376</v>
      </c>
      <c r="G406" s="314" t="s">
        <v>418</v>
      </c>
      <c r="H406" s="255" t="s">
        <v>377</v>
      </c>
      <c r="I406" s="53">
        <v>18000</v>
      </c>
      <c r="J406" s="50">
        <v>18540</v>
      </c>
      <c r="K406" s="50">
        <v>19100</v>
      </c>
    </row>
    <row r="407" spans="1:15" ht="20.100000000000001" hidden="1" customHeight="1" x14ac:dyDescent="0.25">
      <c r="A407" s="257"/>
      <c r="B407" s="257"/>
      <c r="C407" s="257"/>
      <c r="D407" s="257"/>
      <c r="E407" s="255" t="s">
        <v>259</v>
      </c>
      <c r="F407" s="255"/>
      <c r="G407" s="314" t="s">
        <v>418</v>
      </c>
      <c r="H407" s="255" t="s">
        <v>260</v>
      </c>
      <c r="I407" s="53">
        <f>I408</f>
        <v>26000</v>
      </c>
      <c r="J407" s="50">
        <f>J408</f>
        <v>20780</v>
      </c>
      <c r="K407" s="50">
        <f>K408</f>
        <v>27580</v>
      </c>
      <c r="L407" s="15"/>
      <c r="M407" s="15"/>
      <c r="N407" s="15"/>
      <c r="O407" s="15"/>
    </row>
    <row r="408" spans="1:15" ht="20.100000000000001" hidden="1" customHeight="1" x14ac:dyDescent="0.25">
      <c r="A408" s="257"/>
      <c r="B408" s="257"/>
      <c r="C408" s="257"/>
      <c r="D408" s="257"/>
      <c r="E408" s="255"/>
      <c r="F408" s="255" t="s">
        <v>261</v>
      </c>
      <c r="G408" s="314" t="s">
        <v>418</v>
      </c>
      <c r="H408" s="255" t="s">
        <v>260</v>
      </c>
      <c r="I408" s="53">
        <v>26000</v>
      </c>
      <c r="J408" s="50">
        <v>20780</v>
      </c>
      <c r="K408" s="50">
        <v>27580</v>
      </c>
      <c r="L408" s="15"/>
      <c r="M408" s="15"/>
      <c r="N408" s="15"/>
      <c r="O408" s="15"/>
    </row>
    <row r="409" spans="1:15" ht="20.100000000000001" hidden="1" customHeight="1" x14ac:dyDescent="0.25">
      <c r="A409" s="257"/>
      <c r="B409" s="257"/>
      <c r="C409" s="257"/>
      <c r="D409" s="257">
        <v>3293</v>
      </c>
      <c r="E409" s="257"/>
      <c r="F409" s="257"/>
      <c r="G409" s="314" t="s">
        <v>418</v>
      </c>
      <c r="H409" s="341" t="s">
        <v>52</v>
      </c>
      <c r="I409" s="53">
        <f t="shared" ref="I409:K410" si="141">I410</f>
        <v>40000</v>
      </c>
      <c r="J409" s="50">
        <f t="shared" si="141"/>
        <v>20200</v>
      </c>
      <c r="K409" s="50">
        <f t="shared" si="141"/>
        <v>10440</v>
      </c>
      <c r="L409" s="15"/>
      <c r="M409" s="15"/>
      <c r="N409" s="15"/>
      <c r="O409" s="15"/>
    </row>
    <row r="410" spans="1:15" ht="20.100000000000001" hidden="1" customHeight="1" x14ac:dyDescent="0.25">
      <c r="A410" s="257"/>
      <c r="B410" s="257"/>
      <c r="C410" s="257"/>
      <c r="D410" s="257"/>
      <c r="E410" s="255" t="s">
        <v>262</v>
      </c>
      <c r="F410" s="255"/>
      <c r="G410" s="314" t="s">
        <v>418</v>
      </c>
      <c r="H410" s="255" t="s">
        <v>52</v>
      </c>
      <c r="I410" s="53">
        <f t="shared" si="141"/>
        <v>40000</v>
      </c>
      <c r="J410" s="50">
        <f t="shared" si="141"/>
        <v>20200</v>
      </c>
      <c r="K410" s="50">
        <f t="shared" si="141"/>
        <v>10440</v>
      </c>
      <c r="L410" s="15"/>
      <c r="M410" s="15"/>
      <c r="N410" s="15"/>
      <c r="O410" s="15"/>
    </row>
    <row r="411" spans="1:15" ht="20.100000000000001" hidden="1" customHeight="1" x14ac:dyDescent="0.25">
      <c r="A411" s="257"/>
      <c r="B411" s="257"/>
      <c r="C411" s="257"/>
      <c r="D411" s="257"/>
      <c r="E411" s="255"/>
      <c r="F411" s="255" t="s">
        <v>263</v>
      </c>
      <c r="G411" s="314" t="s">
        <v>418</v>
      </c>
      <c r="H411" s="255" t="s">
        <v>52</v>
      </c>
      <c r="I411" s="53">
        <v>40000</v>
      </c>
      <c r="J411" s="50">
        <v>20200</v>
      </c>
      <c r="K411" s="50">
        <v>10440</v>
      </c>
      <c r="L411" s="15"/>
      <c r="M411" s="15"/>
      <c r="N411" s="15"/>
      <c r="O411" s="15"/>
    </row>
    <row r="412" spans="1:15" ht="20.100000000000001" hidden="1" customHeight="1" x14ac:dyDescent="0.25">
      <c r="A412" s="257"/>
      <c r="B412" s="257"/>
      <c r="C412" s="257"/>
      <c r="D412" s="257">
        <v>3294</v>
      </c>
      <c r="E412" s="257"/>
      <c r="F412" s="257"/>
      <c r="G412" s="314" t="s">
        <v>418</v>
      </c>
      <c r="H412" s="341" t="s">
        <v>53</v>
      </c>
      <c r="I412" s="53">
        <f t="shared" ref="I412:K413" si="142">I413</f>
        <v>13000</v>
      </c>
      <c r="J412" s="50">
        <f t="shared" si="142"/>
        <v>13390</v>
      </c>
      <c r="K412" s="50">
        <f t="shared" si="142"/>
        <v>13790</v>
      </c>
      <c r="L412" s="15"/>
      <c r="M412" s="15"/>
      <c r="N412" s="15"/>
      <c r="O412" s="15"/>
    </row>
    <row r="413" spans="1:15" ht="20.100000000000001" hidden="1" customHeight="1" x14ac:dyDescent="0.25">
      <c r="A413" s="257"/>
      <c r="B413" s="257"/>
      <c r="C413" s="257"/>
      <c r="D413" s="257"/>
      <c r="E413" s="255" t="s">
        <v>264</v>
      </c>
      <c r="F413" s="255"/>
      <c r="G413" s="314" t="s">
        <v>418</v>
      </c>
      <c r="H413" s="255" t="s">
        <v>265</v>
      </c>
      <c r="I413" s="53">
        <f t="shared" si="142"/>
        <v>13000</v>
      </c>
      <c r="J413" s="50">
        <f t="shared" si="142"/>
        <v>13390</v>
      </c>
      <c r="K413" s="50">
        <f t="shared" si="142"/>
        <v>13790</v>
      </c>
      <c r="L413" s="15"/>
      <c r="M413" s="15"/>
      <c r="N413" s="15"/>
      <c r="O413" s="15"/>
    </row>
    <row r="414" spans="1:15" ht="20.100000000000001" hidden="1" customHeight="1" x14ac:dyDescent="0.25">
      <c r="A414" s="257"/>
      <c r="B414" s="257"/>
      <c r="C414" s="257"/>
      <c r="D414" s="257"/>
      <c r="E414" s="255"/>
      <c r="F414" s="255" t="s">
        <v>266</v>
      </c>
      <c r="G414" s="314" t="s">
        <v>418</v>
      </c>
      <c r="H414" s="255" t="s">
        <v>265</v>
      </c>
      <c r="I414" s="53">
        <v>13000</v>
      </c>
      <c r="J414" s="50">
        <v>13390</v>
      </c>
      <c r="K414" s="50">
        <v>13790</v>
      </c>
      <c r="L414" s="15"/>
      <c r="M414" s="15"/>
      <c r="N414" s="15"/>
      <c r="O414" s="15"/>
    </row>
    <row r="415" spans="1:15" ht="20.100000000000001" hidden="1" customHeight="1" x14ac:dyDescent="0.25">
      <c r="A415" s="257"/>
      <c r="B415" s="257"/>
      <c r="C415" s="257"/>
      <c r="D415" s="257">
        <v>3295</v>
      </c>
      <c r="E415" s="257"/>
      <c r="F415" s="257"/>
      <c r="G415" s="314" t="s">
        <v>418</v>
      </c>
      <c r="H415" s="341" t="s">
        <v>54</v>
      </c>
      <c r="I415" s="53">
        <f>I416+I418</f>
        <v>72000</v>
      </c>
      <c r="J415" s="50">
        <f>J416+J418</f>
        <v>59160</v>
      </c>
      <c r="K415" s="50">
        <f>K416+K418</f>
        <v>76390</v>
      </c>
      <c r="L415" s="15"/>
      <c r="M415" s="15"/>
      <c r="N415" s="15"/>
      <c r="O415" s="15"/>
    </row>
    <row r="416" spans="1:15" ht="30" hidden="1" customHeight="1" x14ac:dyDescent="0.25">
      <c r="A416" s="257"/>
      <c r="B416" s="257"/>
      <c r="C416" s="257"/>
      <c r="D416" s="257"/>
      <c r="E416" s="255" t="s">
        <v>267</v>
      </c>
      <c r="F416" s="255"/>
      <c r="G416" s="314" t="s">
        <v>418</v>
      </c>
      <c r="H416" s="255" t="s">
        <v>268</v>
      </c>
      <c r="I416" s="53">
        <f>I417</f>
        <v>33000</v>
      </c>
      <c r="J416" s="50">
        <f>J417</f>
        <v>33990</v>
      </c>
      <c r="K416" s="50">
        <f>K417</f>
        <v>35010</v>
      </c>
      <c r="L416" s="15"/>
      <c r="M416" s="15"/>
      <c r="N416" s="15"/>
      <c r="O416" s="15"/>
    </row>
    <row r="417" spans="1:15" ht="30" hidden="1" customHeight="1" x14ac:dyDescent="0.25">
      <c r="A417" s="257"/>
      <c r="B417" s="257"/>
      <c r="C417" s="257"/>
      <c r="D417" s="257"/>
      <c r="E417" s="255"/>
      <c r="F417" s="255" t="s">
        <v>269</v>
      </c>
      <c r="G417" s="314" t="s">
        <v>418</v>
      </c>
      <c r="H417" s="255" t="s">
        <v>268</v>
      </c>
      <c r="I417" s="53">
        <v>33000</v>
      </c>
      <c r="J417" s="50">
        <v>33990</v>
      </c>
      <c r="K417" s="50">
        <v>35010</v>
      </c>
      <c r="L417" s="15"/>
      <c r="M417" s="15"/>
      <c r="N417" s="15"/>
      <c r="O417" s="15"/>
    </row>
    <row r="418" spans="1:15" ht="15" hidden="1" customHeight="1" x14ac:dyDescent="0.25">
      <c r="A418" s="257"/>
      <c r="B418" s="257"/>
      <c r="C418" s="257"/>
      <c r="D418" s="257"/>
      <c r="E418" s="255" t="s">
        <v>270</v>
      </c>
      <c r="F418" s="255"/>
      <c r="G418" s="314" t="s">
        <v>418</v>
      </c>
      <c r="H418" s="255" t="s">
        <v>271</v>
      </c>
      <c r="I418" s="53">
        <f>I419+I420</f>
        <v>39000</v>
      </c>
      <c r="J418" s="50">
        <f>J419+J420</f>
        <v>25170</v>
      </c>
      <c r="K418" s="50">
        <f>K419+K420</f>
        <v>41380</v>
      </c>
      <c r="L418" s="15"/>
      <c r="M418" s="15"/>
      <c r="N418" s="15"/>
      <c r="O418" s="15"/>
    </row>
    <row r="419" spans="1:15" ht="30" hidden="1" customHeight="1" x14ac:dyDescent="0.25">
      <c r="A419" s="257"/>
      <c r="B419" s="257"/>
      <c r="C419" s="257"/>
      <c r="D419" s="257"/>
      <c r="E419" s="255"/>
      <c r="F419" s="255" t="s">
        <v>272</v>
      </c>
      <c r="G419" s="314" t="s">
        <v>418</v>
      </c>
      <c r="H419" s="255" t="s">
        <v>273</v>
      </c>
      <c r="I419" s="53">
        <v>24000</v>
      </c>
      <c r="J419" s="50">
        <v>13170</v>
      </c>
      <c r="K419" s="50">
        <v>24380</v>
      </c>
      <c r="L419" s="15"/>
      <c r="M419" s="15"/>
      <c r="N419" s="15"/>
      <c r="O419" s="15"/>
    </row>
    <row r="420" spans="1:15" ht="20.100000000000001" hidden="1" customHeight="1" x14ac:dyDescent="0.25">
      <c r="A420" s="257"/>
      <c r="B420" s="257"/>
      <c r="C420" s="257"/>
      <c r="D420" s="257"/>
      <c r="E420" s="255"/>
      <c r="F420" s="255" t="s">
        <v>274</v>
      </c>
      <c r="G420" s="314" t="s">
        <v>418</v>
      </c>
      <c r="H420" s="255" t="s">
        <v>324</v>
      </c>
      <c r="I420" s="53">
        <v>15000</v>
      </c>
      <c r="J420" s="50">
        <v>12000</v>
      </c>
      <c r="K420" s="50">
        <v>17000</v>
      </c>
      <c r="L420" s="15"/>
      <c r="M420" s="15"/>
      <c r="N420" s="15"/>
      <c r="O420" s="15"/>
    </row>
    <row r="421" spans="1:15" ht="20.100000000000001" hidden="1" customHeight="1" x14ac:dyDescent="0.25">
      <c r="A421" s="257"/>
      <c r="B421" s="257"/>
      <c r="C421" s="257"/>
      <c r="D421" s="257">
        <v>3299</v>
      </c>
      <c r="E421" s="257"/>
      <c r="F421" s="257"/>
      <c r="G421" s="314" t="s">
        <v>418</v>
      </c>
      <c r="H421" s="341" t="s">
        <v>49</v>
      </c>
      <c r="I421" s="53">
        <f>I422</f>
        <v>20000</v>
      </c>
      <c r="J421" s="53">
        <f t="shared" ref="J421:K421" si="143">J422</f>
        <v>20600</v>
      </c>
      <c r="K421" s="53">
        <f t="shared" si="143"/>
        <v>21220</v>
      </c>
      <c r="L421" s="15"/>
      <c r="M421" s="15"/>
      <c r="N421" s="15"/>
      <c r="O421" s="15"/>
    </row>
    <row r="422" spans="1:15" ht="20.100000000000001" hidden="1" customHeight="1" x14ac:dyDescent="0.25">
      <c r="A422" s="257"/>
      <c r="B422" s="257"/>
      <c r="C422" s="257"/>
      <c r="D422" s="257"/>
      <c r="E422" s="255" t="s">
        <v>276</v>
      </c>
      <c r="F422" s="255"/>
      <c r="G422" s="314" t="s">
        <v>418</v>
      </c>
      <c r="H422" s="255" t="s">
        <v>49</v>
      </c>
      <c r="I422" s="53">
        <f>I423</f>
        <v>20000</v>
      </c>
      <c r="J422" s="53">
        <f t="shared" ref="J422:K422" si="144">J423</f>
        <v>20600</v>
      </c>
      <c r="K422" s="53">
        <f t="shared" si="144"/>
        <v>21220</v>
      </c>
    </row>
    <row r="423" spans="1:15" ht="20.100000000000001" hidden="1" customHeight="1" x14ac:dyDescent="0.25">
      <c r="A423" s="257"/>
      <c r="B423" s="257"/>
      <c r="C423" s="257"/>
      <c r="D423" s="257"/>
      <c r="E423" s="255"/>
      <c r="F423" s="255" t="s">
        <v>277</v>
      </c>
      <c r="G423" s="314" t="s">
        <v>418</v>
      </c>
      <c r="H423" s="255" t="s">
        <v>49</v>
      </c>
      <c r="I423" s="53">
        <v>20000</v>
      </c>
      <c r="J423" s="50">
        <v>20600</v>
      </c>
      <c r="K423" s="50">
        <v>21220</v>
      </c>
    </row>
    <row r="424" spans="1:15" s="4" customFormat="1" ht="20.100000000000001" customHeight="1" x14ac:dyDescent="0.25">
      <c r="A424" s="258"/>
      <c r="B424" s="258">
        <v>34</v>
      </c>
      <c r="C424" s="258"/>
      <c r="D424" s="258"/>
      <c r="E424" s="258"/>
      <c r="F424" s="258"/>
      <c r="G424" s="352"/>
      <c r="H424" s="339" t="s">
        <v>55</v>
      </c>
      <c r="I424" s="54">
        <f>I425</f>
        <v>20200</v>
      </c>
      <c r="J424" s="54">
        <f t="shared" ref="J424:K424" si="145">J425</f>
        <v>20810</v>
      </c>
      <c r="K424" s="54">
        <f t="shared" si="145"/>
        <v>21440</v>
      </c>
      <c r="L424" s="2"/>
      <c r="M424" s="3"/>
      <c r="N424" s="3"/>
      <c r="O424" s="3"/>
    </row>
    <row r="425" spans="1:15" s="4" customFormat="1" ht="20.100000000000001" customHeight="1" x14ac:dyDescent="0.25">
      <c r="A425" s="258"/>
      <c r="B425" s="258"/>
      <c r="C425" s="258">
        <v>343</v>
      </c>
      <c r="D425" s="258"/>
      <c r="E425" s="258"/>
      <c r="F425" s="258"/>
      <c r="G425" s="314" t="s">
        <v>418</v>
      </c>
      <c r="H425" s="339" t="s">
        <v>56</v>
      </c>
      <c r="I425" s="54">
        <f>I426+I429</f>
        <v>20200</v>
      </c>
      <c r="J425" s="54">
        <f>J426+J429</f>
        <v>20810</v>
      </c>
      <c r="K425" s="54">
        <f>K426+K429</f>
        <v>21440</v>
      </c>
      <c r="L425" s="2"/>
      <c r="M425" s="3"/>
      <c r="N425" s="3"/>
      <c r="O425" s="3"/>
    </row>
    <row r="426" spans="1:15" ht="20.100000000000001" hidden="1" customHeight="1" x14ac:dyDescent="0.25">
      <c r="A426" s="257"/>
      <c r="B426" s="257"/>
      <c r="C426" s="257"/>
      <c r="D426" s="257">
        <v>3431</v>
      </c>
      <c r="E426" s="257"/>
      <c r="F426" s="257"/>
      <c r="G426" s="314" t="s">
        <v>418</v>
      </c>
      <c r="H426" s="341" t="s">
        <v>57</v>
      </c>
      <c r="I426" s="53">
        <f>I427</f>
        <v>19700</v>
      </c>
      <c r="J426" s="53">
        <f t="shared" ref="J426:K426" si="146">J427</f>
        <v>20290</v>
      </c>
      <c r="K426" s="53">
        <f t="shared" si="146"/>
        <v>20900</v>
      </c>
    </row>
    <row r="427" spans="1:15" ht="20.100000000000001" hidden="1" customHeight="1" x14ac:dyDescent="0.25">
      <c r="A427" s="257"/>
      <c r="B427" s="257"/>
      <c r="C427" s="257"/>
      <c r="D427" s="257"/>
      <c r="E427" s="255" t="s">
        <v>278</v>
      </c>
      <c r="F427" s="255"/>
      <c r="G427" s="314" t="s">
        <v>418</v>
      </c>
      <c r="H427" s="255" t="s">
        <v>279</v>
      </c>
      <c r="I427" s="53">
        <f t="shared" ref="I427:K427" si="147">I428</f>
        <v>19700</v>
      </c>
      <c r="J427" s="50">
        <f t="shared" si="147"/>
        <v>20290</v>
      </c>
      <c r="K427" s="50">
        <f t="shared" si="147"/>
        <v>20900</v>
      </c>
    </row>
    <row r="428" spans="1:15" ht="20.100000000000001" hidden="1" customHeight="1" x14ac:dyDescent="0.25">
      <c r="A428" s="257"/>
      <c r="B428" s="257"/>
      <c r="C428" s="257"/>
      <c r="D428" s="257"/>
      <c r="E428" s="255"/>
      <c r="F428" s="255" t="s">
        <v>280</v>
      </c>
      <c r="G428" s="314" t="s">
        <v>418</v>
      </c>
      <c r="H428" s="255" t="s">
        <v>279</v>
      </c>
      <c r="I428" s="53">
        <v>19700</v>
      </c>
      <c r="J428" s="50">
        <v>20290</v>
      </c>
      <c r="K428" s="50">
        <v>20900</v>
      </c>
    </row>
    <row r="429" spans="1:15" ht="20.100000000000001" hidden="1" customHeight="1" x14ac:dyDescent="0.25">
      <c r="A429" s="257"/>
      <c r="B429" s="257"/>
      <c r="C429" s="257"/>
      <c r="D429" s="257">
        <v>3433</v>
      </c>
      <c r="E429" s="255"/>
      <c r="F429" s="255"/>
      <c r="G429" s="314" t="s">
        <v>418</v>
      </c>
      <c r="H429" s="255" t="s">
        <v>58</v>
      </c>
      <c r="I429" s="53">
        <f t="shared" ref="I429:K430" si="148">I430</f>
        <v>500</v>
      </c>
      <c r="J429" s="50">
        <f t="shared" si="148"/>
        <v>520</v>
      </c>
      <c r="K429" s="50">
        <f t="shared" si="148"/>
        <v>540</v>
      </c>
    </row>
    <row r="430" spans="1:15" ht="20.100000000000001" hidden="1" customHeight="1" x14ac:dyDescent="0.25">
      <c r="A430" s="257"/>
      <c r="B430" s="257"/>
      <c r="C430" s="257"/>
      <c r="D430" s="257"/>
      <c r="E430" s="255" t="s">
        <v>281</v>
      </c>
      <c r="F430" s="255"/>
      <c r="G430" s="314" t="s">
        <v>418</v>
      </c>
      <c r="H430" s="255" t="s">
        <v>58</v>
      </c>
      <c r="I430" s="53">
        <f t="shared" si="148"/>
        <v>500</v>
      </c>
      <c r="J430" s="50">
        <f t="shared" si="148"/>
        <v>520</v>
      </c>
      <c r="K430" s="50">
        <f t="shared" si="148"/>
        <v>540</v>
      </c>
    </row>
    <row r="431" spans="1:15" ht="20.100000000000001" hidden="1" customHeight="1" x14ac:dyDescent="0.25">
      <c r="A431" s="257"/>
      <c r="B431" s="257"/>
      <c r="C431" s="257"/>
      <c r="D431" s="257"/>
      <c r="E431" s="255"/>
      <c r="F431" s="255" t="s">
        <v>282</v>
      </c>
      <c r="G431" s="314" t="s">
        <v>418</v>
      </c>
      <c r="H431" s="255" t="s">
        <v>58</v>
      </c>
      <c r="I431" s="53">
        <v>500</v>
      </c>
      <c r="J431" s="50">
        <v>520</v>
      </c>
      <c r="K431" s="50">
        <v>540</v>
      </c>
    </row>
    <row r="432" spans="1:15" s="4" customFormat="1" ht="29.25" hidden="1" customHeight="1" x14ac:dyDescent="0.25">
      <c r="A432" s="258"/>
      <c r="B432" s="258">
        <v>37</v>
      </c>
      <c r="C432" s="258"/>
      <c r="D432" s="258"/>
      <c r="E432" s="258"/>
      <c r="F432" s="258"/>
      <c r="G432" s="314"/>
      <c r="H432" s="339" t="s">
        <v>59</v>
      </c>
      <c r="I432" s="54">
        <f>I433</f>
        <v>0</v>
      </c>
      <c r="J432" s="54">
        <f t="shared" ref="J432:K432" si="149">J433</f>
        <v>0</v>
      </c>
      <c r="K432" s="54">
        <f t="shared" si="149"/>
        <v>0</v>
      </c>
      <c r="L432" s="2"/>
      <c r="M432" s="3"/>
      <c r="N432" s="3"/>
      <c r="O432" s="3"/>
    </row>
    <row r="433" spans="1:15" s="4" customFormat="1" ht="27" hidden="1" customHeight="1" x14ac:dyDescent="0.25">
      <c r="A433" s="258"/>
      <c r="B433" s="258"/>
      <c r="C433" s="258">
        <v>372</v>
      </c>
      <c r="D433" s="258"/>
      <c r="E433" s="258"/>
      <c r="F433" s="258"/>
      <c r="G433" s="314"/>
      <c r="H433" s="339" t="s">
        <v>325</v>
      </c>
      <c r="I433" s="54">
        <f>I434</f>
        <v>0</v>
      </c>
      <c r="J433" s="54">
        <f t="shared" ref="J433:K433" si="150">J434</f>
        <v>0</v>
      </c>
      <c r="K433" s="54">
        <f t="shared" si="150"/>
        <v>0</v>
      </c>
      <c r="L433" s="2"/>
      <c r="M433" s="3"/>
      <c r="N433" s="3"/>
      <c r="O433" s="3"/>
    </row>
    <row r="434" spans="1:15" ht="20.100000000000001" hidden="1" customHeight="1" x14ac:dyDescent="0.25">
      <c r="A434" s="257"/>
      <c r="B434" s="257"/>
      <c r="C434" s="257"/>
      <c r="D434" s="257">
        <v>3721</v>
      </c>
      <c r="E434" s="257"/>
      <c r="F434" s="257"/>
      <c r="G434" s="314" t="s">
        <v>418</v>
      </c>
      <c r="H434" s="341" t="s">
        <v>283</v>
      </c>
      <c r="I434" s="53">
        <f>I435</f>
        <v>0</v>
      </c>
      <c r="J434" s="53">
        <f t="shared" ref="J434:K434" si="151">J435</f>
        <v>0</v>
      </c>
      <c r="K434" s="53">
        <f t="shared" si="151"/>
        <v>0</v>
      </c>
    </row>
    <row r="435" spans="1:15" ht="20.100000000000001" hidden="1" customHeight="1" x14ac:dyDescent="0.25">
      <c r="A435" s="257"/>
      <c r="B435" s="257"/>
      <c r="C435" s="257"/>
      <c r="D435" s="257"/>
      <c r="E435" s="255" t="s">
        <v>284</v>
      </c>
      <c r="F435" s="255"/>
      <c r="G435" s="314" t="s">
        <v>418</v>
      </c>
      <c r="H435" s="255" t="s">
        <v>285</v>
      </c>
      <c r="I435" s="53">
        <f>I436</f>
        <v>0</v>
      </c>
      <c r="J435" s="50">
        <f>J436</f>
        <v>0</v>
      </c>
      <c r="K435" s="50">
        <f>K436</f>
        <v>0</v>
      </c>
    </row>
    <row r="436" spans="1:15" ht="20.100000000000001" hidden="1" customHeight="1" x14ac:dyDescent="0.25">
      <c r="A436" s="257"/>
      <c r="B436" s="257"/>
      <c r="C436" s="257"/>
      <c r="D436" s="257"/>
      <c r="E436" s="255"/>
      <c r="F436" s="255" t="s">
        <v>286</v>
      </c>
      <c r="G436" s="314" t="s">
        <v>418</v>
      </c>
      <c r="H436" s="255" t="s">
        <v>285</v>
      </c>
      <c r="I436" s="53">
        <v>0</v>
      </c>
      <c r="J436" s="50">
        <v>0</v>
      </c>
      <c r="K436" s="50">
        <v>0</v>
      </c>
    </row>
    <row r="437" spans="1:15" ht="20.100000000000001" hidden="1" customHeight="1" x14ac:dyDescent="0.25">
      <c r="A437" s="257"/>
      <c r="B437" s="258">
        <v>38</v>
      </c>
      <c r="C437" s="257"/>
      <c r="D437" s="257"/>
      <c r="E437" s="255"/>
      <c r="F437" s="255"/>
      <c r="G437" s="314"/>
      <c r="H437" s="259" t="s">
        <v>62</v>
      </c>
      <c r="I437" s="54">
        <f>I438</f>
        <v>0</v>
      </c>
      <c r="J437" s="54">
        <f t="shared" ref="J437:K437" si="152">J438</f>
        <v>0</v>
      </c>
      <c r="K437" s="54">
        <f t="shared" si="152"/>
        <v>0</v>
      </c>
    </row>
    <row r="438" spans="1:15" s="4" customFormat="1" ht="20.100000000000001" hidden="1" customHeight="1" x14ac:dyDescent="0.25">
      <c r="A438" s="258"/>
      <c r="B438" s="258"/>
      <c r="C438" s="258">
        <v>381</v>
      </c>
      <c r="D438" s="258"/>
      <c r="E438" s="259"/>
      <c r="F438" s="259"/>
      <c r="G438" s="314"/>
      <c r="H438" s="259" t="s">
        <v>63</v>
      </c>
      <c r="I438" s="54">
        <f>I439</f>
        <v>0</v>
      </c>
      <c r="J438" s="54">
        <f t="shared" ref="J438:K440" si="153">J439</f>
        <v>0</v>
      </c>
      <c r="K438" s="54">
        <f t="shared" si="153"/>
        <v>0</v>
      </c>
      <c r="L438" s="2"/>
      <c r="M438" s="3"/>
      <c r="N438" s="3"/>
      <c r="O438" s="3"/>
    </row>
    <row r="439" spans="1:15" ht="20.100000000000001" hidden="1" customHeight="1" x14ac:dyDescent="0.25">
      <c r="A439" s="257"/>
      <c r="B439" s="257"/>
      <c r="C439" s="257"/>
      <c r="D439" s="257">
        <v>3811</v>
      </c>
      <c r="E439" s="255"/>
      <c r="F439" s="255"/>
      <c r="G439" s="314" t="s">
        <v>418</v>
      </c>
      <c r="H439" s="255" t="s">
        <v>64</v>
      </c>
      <c r="I439" s="53">
        <f>I440</f>
        <v>0</v>
      </c>
      <c r="J439" s="53">
        <f t="shared" si="153"/>
        <v>0</v>
      </c>
      <c r="K439" s="53">
        <f t="shared" si="153"/>
        <v>0</v>
      </c>
    </row>
    <row r="440" spans="1:15" ht="27" hidden="1" customHeight="1" x14ac:dyDescent="0.25">
      <c r="A440" s="257"/>
      <c r="B440" s="257"/>
      <c r="C440" s="257"/>
      <c r="D440" s="257"/>
      <c r="E440" s="347" t="s">
        <v>358</v>
      </c>
      <c r="F440" s="255"/>
      <c r="G440" s="314" t="s">
        <v>418</v>
      </c>
      <c r="H440" s="255" t="s">
        <v>359</v>
      </c>
      <c r="I440" s="53">
        <f>I441</f>
        <v>0</v>
      </c>
      <c r="J440" s="53">
        <f t="shared" si="153"/>
        <v>0</v>
      </c>
      <c r="K440" s="53">
        <f t="shared" si="153"/>
        <v>0</v>
      </c>
    </row>
    <row r="441" spans="1:15" ht="28.5" hidden="1" customHeight="1" x14ac:dyDescent="0.25">
      <c r="A441" s="257"/>
      <c r="B441" s="257"/>
      <c r="C441" s="257"/>
      <c r="D441" s="257"/>
      <c r="E441" s="347"/>
      <c r="F441" s="255" t="s">
        <v>360</v>
      </c>
      <c r="G441" s="314" t="s">
        <v>418</v>
      </c>
      <c r="H441" s="255" t="s">
        <v>359</v>
      </c>
      <c r="I441" s="53">
        <v>0</v>
      </c>
      <c r="J441" s="50">
        <v>0</v>
      </c>
      <c r="K441" s="50">
        <v>0</v>
      </c>
    </row>
    <row r="442" spans="1:15" ht="29.25" customHeight="1" x14ac:dyDescent="0.25">
      <c r="A442" s="247"/>
      <c r="B442" s="247"/>
      <c r="C442" s="247"/>
      <c r="D442" s="247"/>
      <c r="E442" s="247"/>
      <c r="F442" s="247"/>
      <c r="G442" s="334"/>
      <c r="H442" s="335" t="s">
        <v>326</v>
      </c>
      <c r="I442" s="245"/>
      <c r="J442" s="245"/>
      <c r="K442" s="245"/>
    </row>
    <row r="443" spans="1:15" ht="20.100000000000001" customHeight="1" x14ac:dyDescent="0.25">
      <c r="A443" s="257"/>
      <c r="B443" s="257"/>
      <c r="C443" s="257"/>
      <c r="D443" s="257"/>
      <c r="E443" s="257"/>
      <c r="F443" s="257"/>
      <c r="G443" s="314"/>
      <c r="H443" s="366" t="s">
        <v>288</v>
      </c>
      <c r="I443" s="53"/>
      <c r="J443" s="49"/>
      <c r="K443" s="49"/>
    </row>
    <row r="444" spans="1:15" s="4" customFormat="1" ht="20.100000000000001" customHeight="1" x14ac:dyDescent="0.25">
      <c r="A444" s="344">
        <v>4</v>
      </c>
      <c r="B444" s="258"/>
      <c r="C444" s="258"/>
      <c r="D444" s="258"/>
      <c r="E444" s="258"/>
      <c r="F444" s="258"/>
      <c r="G444" s="352"/>
      <c r="H444" s="339" t="s">
        <v>327</v>
      </c>
      <c r="I444" s="54">
        <f>I445+I450</f>
        <v>1593200</v>
      </c>
      <c r="J444" s="54">
        <f t="shared" ref="J444:K444" si="154">J445+J450</f>
        <v>40900</v>
      </c>
      <c r="K444" s="54">
        <f t="shared" si="154"/>
        <v>40160</v>
      </c>
      <c r="L444" s="7"/>
      <c r="M444" s="7"/>
      <c r="N444" s="7"/>
      <c r="O444" s="3"/>
    </row>
    <row r="445" spans="1:15" s="4" customFormat="1" ht="30" customHeight="1" x14ac:dyDescent="0.25">
      <c r="A445" s="344"/>
      <c r="B445" s="258">
        <v>41</v>
      </c>
      <c r="C445" s="258"/>
      <c r="D445" s="258"/>
      <c r="E445" s="258"/>
      <c r="F445" s="258"/>
      <c r="G445" s="352"/>
      <c r="H445" s="339" t="s">
        <v>65</v>
      </c>
      <c r="I445" s="54">
        <f t="shared" ref="I445:K447" si="155">I446</f>
        <v>5000</v>
      </c>
      <c r="J445" s="54">
        <f t="shared" si="155"/>
        <v>900</v>
      </c>
      <c r="K445" s="54">
        <f t="shared" si="155"/>
        <v>900</v>
      </c>
      <c r="L445" s="2"/>
      <c r="M445" s="8"/>
      <c r="N445" s="3"/>
      <c r="O445" s="8"/>
    </row>
    <row r="446" spans="1:15" s="4" customFormat="1" ht="20.100000000000001" customHeight="1" x14ac:dyDescent="0.25">
      <c r="A446" s="344"/>
      <c r="B446" s="258"/>
      <c r="C446" s="258">
        <v>412</v>
      </c>
      <c r="D446" s="258"/>
      <c r="E446" s="258"/>
      <c r="F446" s="258"/>
      <c r="G446" s="314" t="s">
        <v>418</v>
      </c>
      <c r="H446" s="339" t="s">
        <v>328</v>
      </c>
      <c r="I446" s="54">
        <f t="shared" si="155"/>
        <v>5000</v>
      </c>
      <c r="J446" s="49">
        <f t="shared" ref="J446:K448" si="156">J447</f>
        <v>900</v>
      </c>
      <c r="K446" s="49">
        <f t="shared" si="156"/>
        <v>900</v>
      </c>
      <c r="L446" s="2"/>
      <c r="M446" s="3"/>
      <c r="N446" s="3"/>
      <c r="O446" s="3"/>
    </row>
    <row r="447" spans="1:15" ht="20.100000000000001" hidden="1" customHeight="1" x14ac:dyDescent="0.25">
      <c r="A447" s="363"/>
      <c r="B447" s="257"/>
      <c r="C447" s="257"/>
      <c r="D447" s="257">
        <v>4123</v>
      </c>
      <c r="E447" s="257"/>
      <c r="F447" s="257"/>
      <c r="G447" s="314" t="s">
        <v>418</v>
      </c>
      <c r="H447" s="341" t="s">
        <v>67</v>
      </c>
      <c r="I447" s="53">
        <f t="shared" si="155"/>
        <v>5000</v>
      </c>
      <c r="J447" s="50">
        <f t="shared" si="156"/>
        <v>900</v>
      </c>
      <c r="K447" s="50">
        <f t="shared" si="156"/>
        <v>900</v>
      </c>
    </row>
    <row r="448" spans="1:15" ht="19.5" hidden="1" customHeight="1" x14ac:dyDescent="0.25">
      <c r="A448" s="363"/>
      <c r="B448" s="257"/>
      <c r="C448" s="257"/>
      <c r="D448" s="257"/>
      <c r="E448" s="255" t="s">
        <v>329</v>
      </c>
      <c r="F448" s="255"/>
      <c r="G448" s="314" t="s">
        <v>418</v>
      </c>
      <c r="H448" s="341" t="s">
        <v>67</v>
      </c>
      <c r="I448" s="53">
        <f>I449</f>
        <v>5000</v>
      </c>
      <c r="J448" s="50">
        <f t="shared" si="156"/>
        <v>900</v>
      </c>
      <c r="K448" s="50">
        <f t="shared" si="156"/>
        <v>900</v>
      </c>
    </row>
    <row r="449" spans="1:15" ht="20.100000000000001" hidden="1" customHeight="1" x14ac:dyDescent="0.25">
      <c r="A449" s="363"/>
      <c r="B449" s="257"/>
      <c r="C449" s="257"/>
      <c r="D449" s="257"/>
      <c r="E449" s="255"/>
      <c r="F449" s="255" t="s">
        <v>330</v>
      </c>
      <c r="G449" s="314" t="s">
        <v>418</v>
      </c>
      <c r="H449" s="341" t="s">
        <v>67</v>
      </c>
      <c r="I449" s="53">
        <v>5000</v>
      </c>
      <c r="J449" s="50">
        <v>900</v>
      </c>
      <c r="K449" s="50">
        <v>900</v>
      </c>
    </row>
    <row r="450" spans="1:15" ht="29.25" customHeight="1" x14ac:dyDescent="0.25">
      <c r="A450" s="368"/>
      <c r="B450" s="258">
        <v>42</v>
      </c>
      <c r="C450" s="346"/>
      <c r="D450" s="346"/>
      <c r="E450" s="346"/>
      <c r="F450" s="346"/>
      <c r="G450" s="314"/>
      <c r="H450" s="339" t="s">
        <v>68</v>
      </c>
      <c r="I450" s="54">
        <f>I451+I470+I474</f>
        <v>1588200</v>
      </c>
      <c r="J450" s="54">
        <f>J451+J470+J474</f>
        <v>40000</v>
      </c>
      <c r="K450" s="54">
        <f>K451+K470+K474</f>
        <v>39260</v>
      </c>
      <c r="L450" s="10"/>
      <c r="M450" s="11"/>
      <c r="O450" s="11"/>
    </row>
    <row r="451" spans="1:15" s="4" customFormat="1" ht="20.100000000000001" customHeight="1" x14ac:dyDescent="0.25">
      <c r="A451" s="344"/>
      <c r="B451" s="258"/>
      <c r="C451" s="258">
        <v>422</v>
      </c>
      <c r="D451" s="258"/>
      <c r="E451" s="258"/>
      <c r="F451" s="258"/>
      <c r="G451" s="314" t="s">
        <v>418</v>
      </c>
      <c r="H451" s="339" t="s">
        <v>69</v>
      </c>
      <c r="I451" s="54">
        <f>I452+I462+I467+I459</f>
        <v>1578200</v>
      </c>
      <c r="J451" s="54">
        <f t="shared" ref="J451:K451" si="157">J452+J462+J467+J459</f>
        <v>40000</v>
      </c>
      <c r="K451" s="54">
        <f t="shared" si="157"/>
        <v>39260</v>
      </c>
      <c r="L451" s="2"/>
      <c r="M451" s="3"/>
      <c r="N451" s="3"/>
      <c r="O451" s="3"/>
    </row>
    <row r="452" spans="1:15" s="13" customFormat="1" ht="20.100000000000001" hidden="1" customHeight="1" x14ac:dyDescent="0.25">
      <c r="A452" s="363"/>
      <c r="B452" s="363"/>
      <c r="C452" s="363"/>
      <c r="D452" s="363">
        <v>4221</v>
      </c>
      <c r="E452" s="363"/>
      <c r="F452" s="363"/>
      <c r="G452" s="314" t="s">
        <v>418</v>
      </c>
      <c r="H452" s="367" t="s">
        <v>70</v>
      </c>
      <c r="I452" s="53">
        <f>I453+I455+I457</f>
        <v>44000</v>
      </c>
      <c r="J452" s="53">
        <f t="shared" ref="J452:K452" si="158">J453+J455+J457</f>
        <v>5000</v>
      </c>
      <c r="K452" s="53">
        <f t="shared" si="158"/>
        <v>5000</v>
      </c>
      <c r="L452" s="16"/>
      <c r="M452" s="1"/>
      <c r="N452" s="1"/>
      <c r="O452" s="1"/>
    </row>
    <row r="453" spans="1:15" ht="20.100000000000001" hidden="1" customHeight="1" x14ac:dyDescent="0.25">
      <c r="A453" s="363"/>
      <c r="B453" s="257"/>
      <c r="C453" s="257"/>
      <c r="D453" s="257"/>
      <c r="E453" s="255" t="s">
        <v>331</v>
      </c>
      <c r="F453" s="255"/>
      <c r="G453" s="314" t="s">
        <v>418</v>
      </c>
      <c r="H453" s="255" t="s">
        <v>332</v>
      </c>
      <c r="I453" s="53">
        <f>I454</f>
        <v>24000</v>
      </c>
      <c r="J453" s="50">
        <f>J454</f>
        <v>5000</v>
      </c>
      <c r="K453" s="50">
        <f>K454</f>
        <v>5000</v>
      </c>
    </row>
    <row r="454" spans="1:15" ht="20.100000000000001" hidden="1" customHeight="1" x14ac:dyDescent="0.25">
      <c r="A454" s="363"/>
      <c r="B454" s="257"/>
      <c r="C454" s="257"/>
      <c r="D454" s="257"/>
      <c r="E454" s="255"/>
      <c r="F454" s="255" t="s">
        <v>333</v>
      </c>
      <c r="G454" s="314" t="s">
        <v>418</v>
      </c>
      <c r="H454" s="255" t="s">
        <v>332</v>
      </c>
      <c r="I454" s="53">
        <v>24000</v>
      </c>
      <c r="J454" s="50">
        <v>5000</v>
      </c>
      <c r="K454" s="50">
        <v>5000</v>
      </c>
    </row>
    <row r="455" spans="1:15" ht="20.100000000000001" hidden="1" customHeight="1" x14ac:dyDescent="0.25">
      <c r="A455" s="363"/>
      <c r="B455" s="257"/>
      <c r="C455" s="257"/>
      <c r="D455" s="257"/>
      <c r="E455" s="255" t="s">
        <v>334</v>
      </c>
      <c r="F455" s="255"/>
      <c r="G455" s="314" t="s">
        <v>418</v>
      </c>
      <c r="H455" s="255" t="s">
        <v>335</v>
      </c>
      <c r="I455" s="53">
        <f>I456</f>
        <v>20000</v>
      </c>
      <c r="J455" s="50">
        <f>J456</f>
        <v>0</v>
      </c>
      <c r="K455" s="50">
        <f>K456</f>
        <v>0</v>
      </c>
    </row>
    <row r="456" spans="1:15" ht="20.100000000000001" hidden="1" customHeight="1" x14ac:dyDescent="0.25">
      <c r="A456" s="363"/>
      <c r="B456" s="257"/>
      <c r="C456" s="257"/>
      <c r="D456" s="257"/>
      <c r="E456" s="255"/>
      <c r="F456" s="255" t="s">
        <v>336</v>
      </c>
      <c r="G456" s="314" t="s">
        <v>418</v>
      </c>
      <c r="H456" s="255" t="s">
        <v>335</v>
      </c>
      <c r="I456" s="53">
        <v>20000</v>
      </c>
      <c r="J456" s="50">
        <v>0</v>
      </c>
      <c r="K456" s="50">
        <v>0</v>
      </c>
    </row>
    <row r="457" spans="1:15" s="241" customFormat="1" ht="20.100000000000001" hidden="1" customHeight="1" x14ac:dyDescent="0.25">
      <c r="A457" s="363"/>
      <c r="B457" s="257"/>
      <c r="C457" s="257"/>
      <c r="D457" s="257"/>
      <c r="E457" s="255" t="s">
        <v>485</v>
      </c>
      <c r="F457" s="255"/>
      <c r="G457" s="314" t="s">
        <v>487</v>
      </c>
      <c r="H457" s="255" t="s">
        <v>484</v>
      </c>
      <c r="I457" s="53">
        <f>I458</f>
        <v>0</v>
      </c>
      <c r="J457" s="53">
        <f t="shared" ref="J457:K457" si="159">J458</f>
        <v>0</v>
      </c>
      <c r="K457" s="53">
        <f t="shared" si="159"/>
        <v>0</v>
      </c>
      <c r="L457" s="18"/>
      <c r="M457" s="1"/>
      <c r="N457" s="1"/>
      <c r="O457" s="1"/>
    </row>
    <row r="458" spans="1:15" s="241" customFormat="1" ht="20.100000000000001" hidden="1" customHeight="1" x14ac:dyDescent="0.25">
      <c r="A458" s="363"/>
      <c r="B458" s="257"/>
      <c r="C458" s="257"/>
      <c r="D458" s="257"/>
      <c r="E458" s="255"/>
      <c r="F458" s="255" t="s">
        <v>486</v>
      </c>
      <c r="G458" s="314" t="s">
        <v>487</v>
      </c>
      <c r="H458" s="255" t="s">
        <v>484</v>
      </c>
      <c r="I458" s="53">
        <v>0</v>
      </c>
      <c r="J458" s="50">
        <v>0</v>
      </c>
      <c r="K458" s="50">
        <v>0</v>
      </c>
      <c r="L458" s="18"/>
      <c r="M458" s="1"/>
      <c r="N458" s="1"/>
      <c r="O458" s="1"/>
    </row>
    <row r="459" spans="1:15" s="117" customFormat="1" ht="20.100000000000001" hidden="1" customHeight="1" x14ac:dyDescent="0.25">
      <c r="A459" s="363"/>
      <c r="B459" s="257"/>
      <c r="C459" s="257"/>
      <c r="D459" s="257">
        <v>4223</v>
      </c>
      <c r="E459" s="255"/>
      <c r="F459" s="255"/>
      <c r="G459" s="314" t="s">
        <v>418</v>
      </c>
      <c r="H459" s="255" t="s">
        <v>427</v>
      </c>
      <c r="I459" s="53">
        <f>I460</f>
        <v>20000</v>
      </c>
      <c r="J459" s="53">
        <f t="shared" ref="J459:K459" si="160">J460</f>
        <v>0</v>
      </c>
      <c r="K459" s="53">
        <f t="shared" si="160"/>
        <v>0</v>
      </c>
      <c r="L459" s="18"/>
      <c r="M459" s="1"/>
      <c r="N459" s="1"/>
      <c r="O459" s="1"/>
    </row>
    <row r="460" spans="1:15" s="117" customFormat="1" ht="20.100000000000001" hidden="1" customHeight="1" x14ac:dyDescent="0.25">
      <c r="A460" s="363"/>
      <c r="B460" s="257"/>
      <c r="C460" s="257"/>
      <c r="D460" s="257"/>
      <c r="E460" s="255" t="s">
        <v>429</v>
      </c>
      <c r="F460" s="255"/>
      <c r="G460" s="314" t="s">
        <v>418</v>
      </c>
      <c r="H460" s="255" t="s">
        <v>428</v>
      </c>
      <c r="I460" s="53">
        <f>I461</f>
        <v>20000</v>
      </c>
      <c r="J460" s="53">
        <f t="shared" ref="J460:K460" si="161">J461</f>
        <v>0</v>
      </c>
      <c r="K460" s="53">
        <f t="shared" si="161"/>
        <v>0</v>
      </c>
      <c r="L460" s="18"/>
      <c r="M460" s="1"/>
      <c r="N460" s="1"/>
      <c r="O460" s="1"/>
    </row>
    <row r="461" spans="1:15" s="117" customFormat="1" ht="20.100000000000001" hidden="1" customHeight="1" x14ac:dyDescent="0.25">
      <c r="A461" s="363"/>
      <c r="B461" s="257"/>
      <c r="C461" s="257"/>
      <c r="D461" s="257"/>
      <c r="E461" s="255"/>
      <c r="F461" s="255" t="s">
        <v>430</v>
      </c>
      <c r="G461" s="314" t="s">
        <v>418</v>
      </c>
      <c r="H461" s="255" t="s">
        <v>428</v>
      </c>
      <c r="I461" s="53">
        <v>20000</v>
      </c>
      <c r="J461" s="50">
        <v>0</v>
      </c>
      <c r="K461" s="50">
        <v>0</v>
      </c>
      <c r="L461" s="18"/>
      <c r="M461" s="1"/>
      <c r="N461" s="1"/>
      <c r="O461" s="1"/>
    </row>
    <row r="462" spans="1:15" ht="20.100000000000001" hidden="1" customHeight="1" x14ac:dyDescent="0.25">
      <c r="A462" s="363"/>
      <c r="B462" s="257"/>
      <c r="C462" s="257"/>
      <c r="D462" s="257">
        <v>4224</v>
      </c>
      <c r="E462" s="257"/>
      <c r="F462" s="257"/>
      <c r="G462" s="314" t="s">
        <v>418</v>
      </c>
      <c r="H462" s="341" t="s">
        <v>71</v>
      </c>
      <c r="I462" s="53">
        <f>I463+I465</f>
        <v>1514200</v>
      </c>
      <c r="J462" s="50">
        <f>J463+J465</f>
        <v>35000</v>
      </c>
      <c r="K462" s="50">
        <f>K463+K465</f>
        <v>34260</v>
      </c>
    </row>
    <row r="463" spans="1:15" ht="20.100000000000001" hidden="1" customHeight="1" x14ac:dyDescent="0.25">
      <c r="A463" s="363"/>
      <c r="B463" s="257"/>
      <c r="C463" s="257"/>
      <c r="D463" s="257"/>
      <c r="E463" s="255" t="s">
        <v>337</v>
      </c>
      <c r="F463" s="255"/>
      <c r="G463" s="314" t="s">
        <v>418</v>
      </c>
      <c r="H463" s="255" t="s">
        <v>338</v>
      </c>
      <c r="I463" s="53">
        <f>I464</f>
        <v>70000</v>
      </c>
      <c r="J463" s="50">
        <f>J464</f>
        <v>15000</v>
      </c>
      <c r="K463" s="50">
        <f>K464</f>
        <v>14260</v>
      </c>
    </row>
    <row r="464" spans="1:15" s="13" customFormat="1" ht="20.100000000000001" hidden="1" customHeight="1" x14ac:dyDescent="0.25">
      <c r="A464" s="363"/>
      <c r="B464" s="363"/>
      <c r="C464" s="363"/>
      <c r="D464" s="363"/>
      <c r="E464" s="347"/>
      <c r="F464" s="347" t="s">
        <v>339</v>
      </c>
      <c r="G464" s="314" t="s">
        <v>418</v>
      </c>
      <c r="H464" s="347" t="s">
        <v>338</v>
      </c>
      <c r="I464" s="53">
        <v>70000</v>
      </c>
      <c r="J464" s="364">
        <v>15000</v>
      </c>
      <c r="K464" s="364">
        <v>14260</v>
      </c>
      <c r="L464" s="14"/>
    </row>
    <row r="465" spans="1:15" s="13" customFormat="1" ht="20.100000000000001" hidden="1" customHeight="1" x14ac:dyDescent="0.25">
      <c r="A465" s="351"/>
      <c r="B465" s="351"/>
      <c r="C465" s="351"/>
      <c r="D465" s="351"/>
      <c r="E465" s="347" t="s">
        <v>340</v>
      </c>
      <c r="F465" s="347"/>
      <c r="G465" s="314" t="s">
        <v>418</v>
      </c>
      <c r="H465" s="347" t="s">
        <v>341</v>
      </c>
      <c r="I465" s="53">
        <f>I466</f>
        <v>1444200</v>
      </c>
      <c r="J465" s="53">
        <f t="shared" ref="J465:K465" si="162">J466</f>
        <v>20000</v>
      </c>
      <c r="K465" s="53">
        <f t="shared" si="162"/>
        <v>20000</v>
      </c>
      <c r="L465" s="14"/>
    </row>
    <row r="466" spans="1:15" s="13" customFormat="1" ht="20.100000000000001" hidden="1" customHeight="1" x14ac:dyDescent="0.25">
      <c r="A466" s="351"/>
      <c r="B466" s="351"/>
      <c r="C466" s="351"/>
      <c r="D466" s="351"/>
      <c r="E466" s="347"/>
      <c r="F466" s="347" t="s">
        <v>342</v>
      </c>
      <c r="G466" s="314" t="s">
        <v>418</v>
      </c>
      <c r="H466" s="347" t="s">
        <v>341</v>
      </c>
      <c r="I466" s="53">
        <f>1200000-800-600000+105818+100800-5000-83000-5000-69000-27300-100000+35000-152318+1000000-300000+350000-5000</f>
        <v>1444200</v>
      </c>
      <c r="J466" s="364">
        <v>20000</v>
      </c>
      <c r="K466" s="364">
        <v>20000</v>
      </c>
      <c r="L466" s="14"/>
    </row>
    <row r="467" spans="1:15" s="13" customFormat="1" ht="20.100000000000001" hidden="1" customHeight="1" x14ac:dyDescent="0.25">
      <c r="A467" s="351"/>
      <c r="B467" s="351"/>
      <c r="C467" s="351"/>
      <c r="D467" s="351">
        <v>4225</v>
      </c>
      <c r="E467" s="255"/>
      <c r="F467" s="255"/>
      <c r="G467" s="314" t="s">
        <v>418</v>
      </c>
      <c r="H467" s="255" t="s">
        <v>393</v>
      </c>
      <c r="I467" s="118">
        <f>I468</f>
        <v>0</v>
      </c>
      <c r="J467" s="118">
        <f t="shared" ref="J467:K467" si="163">J468</f>
        <v>0</v>
      </c>
      <c r="K467" s="118">
        <f t="shared" si="163"/>
        <v>0</v>
      </c>
      <c r="L467" s="14"/>
    </row>
    <row r="468" spans="1:15" s="13" customFormat="1" ht="20.100000000000001" hidden="1" customHeight="1" x14ac:dyDescent="0.25">
      <c r="A468" s="351"/>
      <c r="B468" s="351"/>
      <c r="C468" s="351"/>
      <c r="D468" s="351"/>
      <c r="E468" s="255" t="s">
        <v>402</v>
      </c>
      <c r="F468" s="255"/>
      <c r="G468" s="314" t="s">
        <v>418</v>
      </c>
      <c r="H468" s="255" t="s">
        <v>394</v>
      </c>
      <c r="I468" s="118">
        <f>I469</f>
        <v>0</v>
      </c>
      <c r="J468" s="118">
        <f t="shared" ref="J468:K468" si="164">J469</f>
        <v>0</v>
      </c>
      <c r="K468" s="118">
        <f t="shared" si="164"/>
        <v>0</v>
      </c>
      <c r="L468" s="14"/>
    </row>
    <row r="469" spans="1:15" s="13" customFormat="1" ht="20.100000000000001" hidden="1" customHeight="1" x14ac:dyDescent="0.25">
      <c r="A469" s="351"/>
      <c r="B469" s="351"/>
      <c r="C469" s="351"/>
      <c r="D469" s="351"/>
      <c r="E469" s="255"/>
      <c r="F469" s="255" t="s">
        <v>403</v>
      </c>
      <c r="G469" s="314" t="s">
        <v>418</v>
      </c>
      <c r="H469" s="255" t="s">
        <v>394</v>
      </c>
      <c r="I469" s="118">
        <v>0</v>
      </c>
      <c r="J469" s="121">
        <v>0</v>
      </c>
      <c r="K469" s="121">
        <v>0</v>
      </c>
      <c r="L469" s="14"/>
    </row>
    <row r="470" spans="1:15" s="4" customFormat="1" ht="20.100000000000001" hidden="1" customHeight="1" x14ac:dyDescent="0.25">
      <c r="A470" s="344"/>
      <c r="B470" s="258"/>
      <c r="C470" s="258">
        <v>423</v>
      </c>
      <c r="D470" s="258"/>
      <c r="E470" s="258"/>
      <c r="F470" s="258"/>
      <c r="G470" s="314"/>
      <c r="H470" s="339" t="s">
        <v>343</v>
      </c>
      <c r="I470" s="54">
        <f t="shared" ref="I470:K471" si="165">I471</f>
        <v>0</v>
      </c>
      <c r="J470" s="54">
        <f t="shared" si="165"/>
        <v>0</v>
      </c>
      <c r="K470" s="54">
        <f t="shared" si="165"/>
        <v>0</v>
      </c>
      <c r="L470" s="2"/>
      <c r="M470" s="3"/>
      <c r="N470" s="3"/>
      <c r="O470" s="3"/>
    </row>
    <row r="471" spans="1:15" ht="20.100000000000001" hidden="1" customHeight="1" x14ac:dyDescent="0.25">
      <c r="A471" s="363"/>
      <c r="B471" s="257"/>
      <c r="C471" s="257"/>
      <c r="D471" s="257">
        <v>4231</v>
      </c>
      <c r="E471" s="257"/>
      <c r="F471" s="257"/>
      <c r="G471" s="314" t="s">
        <v>418</v>
      </c>
      <c r="H471" s="341" t="s">
        <v>73</v>
      </c>
      <c r="I471" s="53">
        <f t="shared" si="165"/>
        <v>0</v>
      </c>
      <c r="J471" s="53">
        <f t="shared" si="165"/>
        <v>0</v>
      </c>
      <c r="K471" s="53">
        <f t="shared" si="165"/>
        <v>0</v>
      </c>
    </row>
    <row r="472" spans="1:15" ht="20.100000000000001" hidden="1" customHeight="1" x14ac:dyDescent="0.25">
      <c r="A472" s="363"/>
      <c r="B472" s="257"/>
      <c r="C472" s="257"/>
      <c r="D472" s="257"/>
      <c r="E472" s="255" t="s">
        <v>344</v>
      </c>
      <c r="F472" s="255"/>
      <c r="G472" s="314" t="s">
        <v>418</v>
      </c>
      <c r="H472" s="255" t="s">
        <v>345</v>
      </c>
      <c r="I472" s="53">
        <f>I473</f>
        <v>0</v>
      </c>
      <c r="J472" s="53">
        <f t="shared" ref="J472:K472" si="166">J473</f>
        <v>0</v>
      </c>
      <c r="K472" s="53">
        <f t="shared" si="166"/>
        <v>0</v>
      </c>
    </row>
    <row r="473" spans="1:15" ht="20.100000000000001" hidden="1" customHeight="1" x14ac:dyDescent="0.25">
      <c r="A473" s="363"/>
      <c r="B473" s="257"/>
      <c r="C473" s="257"/>
      <c r="D473" s="257"/>
      <c r="E473" s="255"/>
      <c r="F473" s="255" t="s">
        <v>346</v>
      </c>
      <c r="G473" s="314" t="s">
        <v>418</v>
      </c>
      <c r="H473" s="255" t="s">
        <v>345</v>
      </c>
      <c r="I473" s="53">
        <v>0</v>
      </c>
      <c r="J473" s="50">
        <v>0</v>
      </c>
      <c r="K473" s="50">
        <v>0</v>
      </c>
    </row>
    <row r="474" spans="1:15" s="4" customFormat="1" ht="20.100000000000001" customHeight="1" x14ac:dyDescent="0.25">
      <c r="A474" s="344"/>
      <c r="B474" s="258"/>
      <c r="C474" s="258">
        <v>426</v>
      </c>
      <c r="D474" s="258"/>
      <c r="E474" s="258"/>
      <c r="F474" s="258"/>
      <c r="G474" s="314" t="s">
        <v>418</v>
      </c>
      <c r="H474" s="366" t="s">
        <v>74</v>
      </c>
      <c r="I474" s="54">
        <f>I475</f>
        <v>10000</v>
      </c>
      <c r="J474" s="49">
        <f t="shared" ref="J474:K476" si="167">J475</f>
        <v>0</v>
      </c>
      <c r="K474" s="49">
        <f t="shared" si="167"/>
        <v>0</v>
      </c>
      <c r="L474" s="2"/>
      <c r="M474" s="3"/>
      <c r="N474" s="3"/>
      <c r="O474" s="3"/>
    </row>
    <row r="475" spans="1:15" ht="20.100000000000001" hidden="1" customHeight="1" x14ac:dyDescent="0.25">
      <c r="A475" s="363"/>
      <c r="B475" s="257"/>
      <c r="C475" s="257"/>
      <c r="D475" s="257">
        <v>4262</v>
      </c>
      <c r="E475" s="257"/>
      <c r="F475" s="257"/>
      <c r="G475" s="314" t="s">
        <v>418</v>
      </c>
      <c r="H475" s="348" t="s">
        <v>75</v>
      </c>
      <c r="I475" s="53">
        <f>I476</f>
        <v>10000</v>
      </c>
      <c r="J475" s="50">
        <f t="shared" si="167"/>
        <v>0</v>
      </c>
      <c r="K475" s="50">
        <f t="shared" si="167"/>
        <v>0</v>
      </c>
    </row>
    <row r="476" spans="1:15" ht="20.100000000000001" hidden="1" customHeight="1" x14ac:dyDescent="0.25">
      <c r="A476" s="363"/>
      <c r="B476" s="257"/>
      <c r="C476" s="257"/>
      <c r="D476" s="257"/>
      <c r="E476" s="255" t="s">
        <v>347</v>
      </c>
      <c r="F476" s="255"/>
      <c r="G476" s="314" t="s">
        <v>418</v>
      </c>
      <c r="H476" s="255" t="s">
        <v>75</v>
      </c>
      <c r="I476" s="53">
        <f>I477</f>
        <v>10000</v>
      </c>
      <c r="J476" s="50">
        <f t="shared" si="167"/>
        <v>0</v>
      </c>
      <c r="K476" s="50">
        <f t="shared" si="167"/>
        <v>0</v>
      </c>
    </row>
    <row r="477" spans="1:15" ht="20.100000000000001" hidden="1" customHeight="1" x14ac:dyDescent="0.25">
      <c r="A477" s="363"/>
      <c r="B477" s="257"/>
      <c r="C477" s="257"/>
      <c r="D477" s="257"/>
      <c r="E477" s="255"/>
      <c r="F477" s="255" t="s">
        <v>348</v>
      </c>
      <c r="G477" s="314" t="s">
        <v>418</v>
      </c>
      <c r="H477" s="255" t="s">
        <v>75</v>
      </c>
      <c r="I477" s="53">
        <v>10000</v>
      </c>
      <c r="J477" s="50">
        <v>0</v>
      </c>
      <c r="K477" s="50">
        <v>0</v>
      </c>
    </row>
    <row r="478" spans="1:15" ht="33.75" customHeight="1" x14ac:dyDescent="0.25">
      <c r="A478" s="369"/>
      <c r="B478" s="369"/>
      <c r="C478" s="369"/>
      <c r="D478" s="369"/>
      <c r="E478" s="369"/>
      <c r="F478" s="369"/>
      <c r="G478" s="370"/>
      <c r="H478" s="371" t="s">
        <v>349</v>
      </c>
      <c r="I478" s="55"/>
      <c r="J478" s="55"/>
      <c r="K478" s="55"/>
    </row>
    <row r="479" spans="1:15" ht="19.5" customHeight="1" x14ac:dyDescent="0.25">
      <c r="A479" s="344">
        <v>4</v>
      </c>
      <c r="B479" s="258"/>
      <c r="C479" s="258"/>
      <c r="D479" s="258"/>
      <c r="E479" s="258"/>
      <c r="F479" s="258"/>
      <c r="G479" s="352"/>
      <c r="H479" s="339" t="s">
        <v>327</v>
      </c>
      <c r="I479" s="54">
        <f>I480+I485</f>
        <v>800</v>
      </c>
      <c r="J479" s="54">
        <f t="shared" ref="J479:K479" si="168">J480+J485</f>
        <v>820</v>
      </c>
      <c r="K479" s="54">
        <f t="shared" si="168"/>
        <v>840</v>
      </c>
      <c r="L479" s="7"/>
      <c r="M479" s="7"/>
      <c r="N479" s="7"/>
    </row>
    <row r="480" spans="1:15" ht="26.25" customHeight="1" x14ac:dyDescent="0.25">
      <c r="A480" s="344"/>
      <c r="B480" s="258">
        <v>41</v>
      </c>
      <c r="C480" s="258"/>
      <c r="D480" s="258"/>
      <c r="E480" s="258"/>
      <c r="F480" s="258"/>
      <c r="G480" s="352"/>
      <c r="H480" s="339" t="s">
        <v>65</v>
      </c>
      <c r="I480" s="54">
        <f t="shared" ref="I480:K482" si="169">I481</f>
        <v>0</v>
      </c>
      <c r="J480" s="54">
        <f t="shared" si="169"/>
        <v>820</v>
      </c>
      <c r="K480" s="54">
        <f t="shared" si="169"/>
        <v>840</v>
      </c>
    </row>
    <row r="481" spans="1:15" ht="20.100000000000001" customHeight="1" x14ac:dyDescent="0.25">
      <c r="A481" s="344"/>
      <c r="B481" s="258"/>
      <c r="C481" s="258">
        <v>412</v>
      </c>
      <c r="D481" s="258"/>
      <c r="E481" s="258"/>
      <c r="F481" s="258"/>
      <c r="G481" s="314" t="s">
        <v>419</v>
      </c>
      <c r="H481" s="339" t="s">
        <v>328</v>
      </c>
      <c r="I481" s="54">
        <f t="shared" si="169"/>
        <v>0</v>
      </c>
      <c r="J481" s="49">
        <f t="shared" ref="J481:K482" si="170">J482</f>
        <v>820</v>
      </c>
      <c r="K481" s="49">
        <f t="shared" si="170"/>
        <v>840</v>
      </c>
    </row>
    <row r="482" spans="1:15" ht="20.100000000000001" hidden="1" customHeight="1" x14ac:dyDescent="0.25">
      <c r="A482" s="363"/>
      <c r="B482" s="257"/>
      <c r="C482" s="257"/>
      <c r="D482" s="257">
        <v>4123</v>
      </c>
      <c r="E482" s="257"/>
      <c r="F482" s="257"/>
      <c r="G482" s="352" t="s">
        <v>419</v>
      </c>
      <c r="H482" s="341" t="s">
        <v>67</v>
      </c>
      <c r="I482" s="53">
        <f t="shared" si="169"/>
        <v>0</v>
      </c>
      <c r="J482" s="50">
        <f t="shared" si="170"/>
        <v>820</v>
      </c>
      <c r="K482" s="50">
        <f t="shared" si="170"/>
        <v>840</v>
      </c>
    </row>
    <row r="483" spans="1:15" ht="20.100000000000001" hidden="1" customHeight="1" x14ac:dyDescent="0.25">
      <c r="A483" s="363"/>
      <c r="B483" s="257"/>
      <c r="C483" s="257"/>
      <c r="D483" s="257"/>
      <c r="E483" s="255" t="s">
        <v>329</v>
      </c>
      <c r="F483" s="255"/>
      <c r="G483" s="352" t="s">
        <v>419</v>
      </c>
      <c r="H483" s="341" t="s">
        <v>67</v>
      </c>
      <c r="I483" s="53">
        <f>I484</f>
        <v>0</v>
      </c>
      <c r="J483" s="50">
        <f>J484</f>
        <v>820</v>
      </c>
      <c r="K483" s="50">
        <f>K484</f>
        <v>840</v>
      </c>
    </row>
    <row r="484" spans="1:15" ht="20.100000000000001" hidden="1" customHeight="1" x14ac:dyDescent="0.25">
      <c r="A484" s="363"/>
      <c r="B484" s="257"/>
      <c r="C484" s="257"/>
      <c r="D484" s="257"/>
      <c r="E484" s="255"/>
      <c r="F484" s="255" t="s">
        <v>330</v>
      </c>
      <c r="G484" s="352" t="s">
        <v>419</v>
      </c>
      <c r="H484" s="341" t="s">
        <v>67</v>
      </c>
      <c r="I484" s="53">
        <v>0</v>
      </c>
      <c r="J484" s="50">
        <v>820</v>
      </c>
      <c r="K484" s="50">
        <v>840</v>
      </c>
    </row>
    <row r="485" spans="1:15" ht="27" customHeight="1" x14ac:dyDescent="0.25">
      <c r="A485" s="363"/>
      <c r="B485" s="258">
        <v>42</v>
      </c>
      <c r="C485" s="257"/>
      <c r="D485" s="257"/>
      <c r="E485" s="255"/>
      <c r="F485" s="255"/>
      <c r="G485" s="352"/>
      <c r="H485" s="339" t="s">
        <v>68</v>
      </c>
      <c r="I485" s="54">
        <f>I490+I486</f>
        <v>800</v>
      </c>
      <c r="J485" s="54">
        <f t="shared" ref="J485:K485" si="171">J490+J486</f>
        <v>0</v>
      </c>
      <c r="K485" s="54">
        <f t="shared" si="171"/>
        <v>0</v>
      </c>
    </row>
    <row r="486" spans="1:15" s="239" customFormat="1" ht="27" customHeight="1" x14ac:dyDescent="0.25">
      <c r="A486" s="363"/>
      <c r="B486" s="258"/>
      <c r="C486" s="258">
        <v>422</v>
      </c>
      <c r="D486" s="257"/>
      <c r="E486" s="255"/>
      <c r="F486" s="255"/>
      <c r="G486" s="314" t="s">
        <v>419</v>
      </c>
      <c r="H486" s="339" t="s">
        <v>69</v>
      </c>
      <c r="I486" s="54">
        <f>I487</f>
        <v>800</v>
      </c>
      <c r="J486" s="54">
        <f t="shared" ref="J486:K486" si="172">J487</f>
        <v>0</v>
      </c>
      <c r="K486" s="54">
        <f t="shared" si="172"/>
        <v>0</v>
      </c>
      <c r="L486" s="18"/>
      <c r="M486" s="1"/>
      <c r="N486" s="1"/>
      <c r="O486" s="1"/>
    </row>
    <row r="487" spans="1:15" s="239" customFormat="1" ht="27" hidden="1" customHeight="1" x14ac:dyDescent="0.25">
      <c r="A487" s="363"/>
      <c r="B487" s="258"/>
      <c r="C487" s="257"/>
      <c r="D487" s="257">
        <v>4224</v>
      </c>
      <c r="E487" s="255"/>
      <c r="F487" s="255"/>
      <c r="G487" s="352" t="s">
        <v>419</v>
      </c>
      <c r="H487" s="341" t="s">
        <v>71</v>
      </c>
      <c r="I487" s="53">
        <f>I488</f>
        <v>800</v>
      </c>
      <c r="J487" s="53">
        <f t="shared" ref="J487:K487" si="173">J488</f>
        <v>0</v>
      </c>
      <c r="K487" s="53">
        <f t="shared" si="173"/>
        <v>0</v>
      </c>
      <c r="L487" s="18"/>
      <c r="M487" s="1"/>
      <c r="N487" s="1"/>
      <c r="O487" s="1"/>
    </row>
    <row r="488" spans="1:15" s="239" customFormat="1" ht="27" hidden="1" customHeight="1" x14ac:dyDescent="0.25">
      <c r="A488" s="363"/>
      <c r="B488" s="258"/>
      <c r="C488" s="257"/>
      <c r="D488" s="257"/>
      <c r="E488" s="255" t="s">
        <v>340</v>
      </c>
      <c r="F488" s="255"/>
      <c r="G488" s="352" t="s">
        <v>419</v>
      </c>
      <c r="H488" s="341" t="s">
        <v>341</v>
      </c>
      <c r="I488" s="53">
        <f>I489</f>
        <v>800</v>
      </c>
      <c r="J488" s="53">
        <f t="shared" ref="J488:K488" si="174">J489</f>
        <v>0</v>
      </c>
      <c r="K488" s="53">
        <f t="shared" si="174"/>
        <v>0</v>
      </c>
      <c r="L488" s="18"/>
      <c r="M488" s="1"/>
      <c r="N488" s="1"/>
      <c r="O488" s="1"/>
    </row>
    <row r="489" spans="1:15" s="239" customFormat="1" ht="27" hidden="1" customHeight="1" x14ac:dyDescent="0.25">
      <c r="A489" s="363"/>
      <c r="B489" s="258"/>
      <c r="C489" s="257"/>
      <c r="D489" s="257"/>
      <c r="E489" s="255"/>
      <c r="F489" s="255" t="s">
        <v>342</v>
      </c>
      <c r="G489" s="352" t="s">
        <v>480</v>
      </c>
      <c r="H489" s="341" t="s">
        <v>341</v>
      </c>
      <c r="I489" s="53">
        <v>800</v>
      </c>
      <c r="J489" s="53">
        <v>0</v>
      </c>
      <c r="K489" s="53">
        <v>0</v>
      </c>
      <c r="L489" s="18"/>
      <c r="M489" s="1"/>
      <c r="N489" s="1"/>
      <c r="O489" s="1"/>
    </row>
    <row r="490" spans="1:15" s="4" customFormat="1" ht="20.100000000000001" hidden="1" customHeight="1" x14ac:dyDescent="0.25">
      <c r="A490" s="344"/>
      <c r="B490" s="258"/>
      <c r="C490" s="258">
        <v>423</v>
      </c>
      <c r="D490" s="258"/>
      <c r="E490" s="258"/>
      <c r="F490" s="258"/>
      <c r="G490" s="314"/>
      <c r="H490" s="339" t="s">
        <v>343</v>
      </c>
      <c r="I490" s="54">
        <f t="shared" ref="I490:K492" si="175">I491</f>
        <v>0</v>
      </c>
      <c r="J490" s="54">
        <f t="shared" si="175"/>
        <v>0</v>
      </c>
      <c r="K490" s="54">
        <f t="shared" si="175"/>
        <v>0</v>
      </c>
      <c r="L490" s="2"/>
      <c r="M490" s="3"/>
      <c r="N490" s="3"/>
      <c r="O490" s="3"/>
    </row>
    <row r="491" spans="1:15" ht="20.100000000000001" hidden="1" customHeight="1" x14ac:dyDescent="0.25">
      <c r="A491" s="363"/>
      <c r="B491" s="257"/>
      <c r="C491" s="257"/>
      <c r="D491" s="257">
        <v>4231</v>
      </c>
      <c r="E491" s="257"/>
      <c r="F491" s="257"/>
      <c r="G491" s="352" t="s">
        <v>419</v>
      </c>
      <c r="H491" s="341" t="s">
        <v>73</v>
      </c>
      <c r="I491" s="53">
        <f t="shared" si="175"/>
        <v>0</v>
      </c>
      <c r="J491" s="53">
        <f t="shared" si="175"/>
        <v>0</v>
      </c>
      <c r="K491" s="53">
        <f t="shared" si="175"/>
        <v>0</v>
      </c>
    </row>
    <row r="492" spans="1:15" ht="20.100000000000001" hidden="1" customHeight="1" x14ac:dyDescent="0.25">
      <c r="A492" s="257"/>
      <c r="B492" s="257"/>
      <c r="C492" s="257"/>
      <c r="D492" s="257"/>
      <c r="E492" s="255" t="s">
        <v>344</v>
      </c>
      <c r="F492" s="255"/>
      <c r="G492" s="352" t="s">
        <v>419</v>
      </c>
      <c r="H492" s="255" t="s">
        <v>345</v>
      </c>
      <c r="I492" s="53">
        <f t="shared" si="175"/>
        <v>0</v>
      </c>
      <c r="J492" s="53">
        <f t="shared" si="175"/>
        <v>0</v>
      </c>
      <c r="K492" s="53">
        <f t="shared" si="175"/>
        <v>0</v>
      </c>
    </row>
    <row r="493" spans="1:15" ht="20.100000000000001" hidden="1" customHeight="1" x14ac:dyDescent="0.25">
      <c r="A493" s="257"/>
      <c r="B493" s="257"/>
      <c r="C493" s="257"/>
      <c r="D493" s="257"/>
      <c r="E493" s="255"/>
      <c r="F493" s="255" t="s">
        <v>346</v>
      </c>
      <c r="G493" s="352" t="s">
        <v>419</v>
      </c>
      <c r="H493" s="255" t="s">
        <v>345</v>
      </c>
      <c r="I493" s="53">
        <v>0</v>
      </c>
      <c r="J493" s="50">
        <v>0</v>
      </c>
      <c r="K493" s="50">
        <v>0</v>
      </c>
    </row>
    <row r="494" spans="1:15" ht="32.25" customHeight="1" x14ac:dyDescent="0.25">
      <c r="A494" s="247"/>
      <c r="B494" s="247"/>
      <c r="C494" s="247"/>
      <c r="D494" s="247"/>
      <c r="E494" s="247"/>
      <c r="F494" s="247"/>
      <c r="G494" s="334"/>
      <c r="H494" s="372" t="s">
        <v>350</v>
      </c>
      <c r="I494" s="245"/>
      <c r="J494" s="245"/>
      <c r="K494" s="245"/>
    </row>
    <row r="495" spans="1:15" ht="20.100000000000001" customHeight="1" x14ac:dyDescent="0.25">
      <c r="A495" s="56"/>
      <c r="B495" s="56"/>
      <c r="C495" s="56"/>
      <c r="D495" s="56"/>
      <c r="E495" s="56"/>
      <c r="F495" s="56"/>
      <c r="G495" s="373"/>
      <c r="H495" s="374" t="s">
        <v>288</v>
      </c>
      <c r="I495" s="52"/>
      <c r="J495" s="250"/>
      <c r="K495" s="250"/>
    </row>
    <row r="496" spans="1:15" s="4" customFormat="1" ht="20.100000000000001" customHeight="1" x14ac:dyDescent="0.25">
      <c r="A496" s="258">
        <v>3</v>
      </c>
      <c r="B496" s="258"/>
      <c r="C496" s="258"/>
      <c r="D496" s="258"/>
      <c r="E496" s="258"/>
      <c r="F496" s="258"/>
      <c r="G496" s="352"/>
      <c r="H496" s="339" t="s">
        <v>86</v>
      </c>
      <c r="I496" s="340">
        <f t="shared" ref="I496" si="176">I497+I529</f>
        <v>95000</v>
      </c>
      <c r="J496" s="51">
        <f>J497+J529</f>
        <v>95000</v>
      </c>
      <c r="K496" s="51">
        <f>K497+K529</f>
        <v>95000</v>
      </c>
      <c r="L496" s="7"/>
      <c r="M496" s="7"/>
      <c r="N496" s="7"/>
      <c r="O496" s="3"/>
    </row>
    <row r="497" spans="1:15" s="4" customFormat="1" ht="20.100000000000001" customHeight="1" x14ac:dyDescent="0.25">
      <c r="A497" s="258"/>
      <c r="B497" s="258">
        <v>31</v>
      </c>
      <c r="C497" s="258"/>
      <c r="D497" s="258"/>
      <c r="E497" s="258"/>
      <c r="F497" s="258"/>
      <c r="G497" s="352"/>
      <c r="H497" s="339" t="s">
        <v>17</v>
      </c>
      <c r="I497" s="54">
        <f>I498+I508+I520</f>
        <v>83500</v>
      </c>
      <c r="J497" s="49">
        <f>J498+J508+J520</f>
        <v>86010</v>
      </c>
      <c r="K497" s="49">
        <f>K498+K508+K520</f>
        <v>88580</v>
      </c>
      <c r="L497" s="7"/>
      <c r="M497" s="7"/>
      <c r="N497" s="7"/>
      <c r="O497" s="3"/>
    </row>
    <row r="498" spans="1:15" s="4" customFormat="1" ht="20.100000000000001" customHeight="1" x14ac:dyDescent="0.25">
      <c r="A498" s="258"/>
      <c r="B498" s="258"/>
      <c r="C498" s="258">
        <v>311</v>
      </c>
      <c r="D498" s="258"/>
      <c r="E498" s="258"/>
      <c r="F498" s="258"/>
      <c r="G498" s="314" t="s">
        <v>418</v>
      </c>
      <c r="H498" s="339" t="s">
        <v>18</v>
      </c>
      <c r="I498" s="54">
        <f>I499+I505+I502</f>
        <v>71000</v>
      </c>
      <c r="J498" s="54">
        <f t="shared" ref="J498:K498" si="177">J499+J505+J502</f>
        <v>73140</v>
      </c>
      <c r="K498" s="54">
        <f t="shared" si="177"/>
        <v>75330</v>
      </c>
      <c r="L498" s="8"/>
      <c r="M498" s="3"/>
      <c r="N498" s="3"/>
      <c r="O498" s="3"/>
    </row>
    <row r="499" spans="1:15" ht="20.100000000000001" hidden="1" customHeight="1" x14ac:dyDescent="0.25">
      <c r="A499" s="257"/>
      <c r="B499" s="257"/>
      <c r="C499" s="257"/>
      <c r="D499" s="257">
        <v>3111</v>
      </c>
      <c r="E499" s="257"/>
      <c r="F499" s="257"/>
      <c r="G499" s="314" t="s">
        <v>418</v>
      </c>
      <c r="H499" s="341" t="s">
        <v>19</v>
      </c>
      <c r="I499" s="53">
        <f t="shared" ref="I499:K500" si="178">I500</f>
        <v>64500</v>
      </c>
      <c r="J499" s="50">
        <f t="shared" si="178"/>
        <v>66440</v>
      </c>
      <c r="K499" s="50">
        <f t="shared" si="178"/>
        <v>68430</v>
      </c>
    </row>
    <row r="500" spans="1:15" ht="20.100000000000001" hidden="1" customHeight="1" x14ac:dyDescent="0.25">
      <c r="A500" s="257"/>
      <c r="B500" s="257"/>
      <c r="C500" s="257"/>
      <c r="D500" s="257"/>
      <c r="E500" s="255" t="s">
        <v>289</v>
      </c>
      <c r="F500" s="255"/>
      <c r="G500" s="314" t="s">
        <v>418</v>
      </c>
      <c r="H500" s="255" t="s">
        <v>290</v>
      </c>
      <c r="I500" s="53">
        <f t="shared" si="178"/>
        <v>64500</v>
      </c>
      <c r="J500" s="50">
        <f t="shared" si="178"/>
        <v>66440</v>
      </c>
      <c r="K500" s="50">
        <f t="shared" si="178"/>
        <v>68430</v>
      </c>
      <c r="L500" s="10"/>
    </row>
    <row r="501" spans="1:15" ht="20.100000000000001" hidden="1" customHeight="1" x14ac:dyDescent="0.25">
      <c r="A501" s="257"/>
      <c r="B501" s="257"/>
      <c r="C501" s="257"/>
      <c r="D501" s="257"/>
      <c r="E501" s="255"/>
      <c r="F501" s="255" t="s">
        <v>291</v>
      </c>
      <c r="G501" s="314" t="s">
        <v>418</v>
      </c>
      <c r="H501" s="255" t="s">
        <v>351</v>
      </c>
      <c r="I501" s="53">
        <v>64500</v>
      </c>
      <c r="J501" s="50">
        <v>66440</v>
      </c>
      <c r="K501" s="50">
        <v>68430</v>
      </c>
      <c r="L501" s="10"/>
    </row>
    <row r="502" spans="1:15" ht="20.100000000000001" hidden="1" customHeight="1" x14ac:dyDescent="0.25">
      <c r="A502" s="257"/>
      <c r="B502" s="257"/>
      <c r="C502" s="257"/>
      <c r="D502" s="257">
        <v>3113</v>
      </c>
      <c r="E502" s="257"/>
      <c r="F502" s="257"/>
      <c r="G502" s="314" t="s">
        <v>418</v>
      </c>
      <c r="H502" s="341" t="s">
        <v>20</v>
      </c>
      <c r="I502" s="53">
        <f>I503</f>
        <v>0</v>
      </c>
      <c r="J502" s="53">
        <f t="shared" ref="J502:K502" si="179">J503</f>
        <v>0</v>
      </c>
      <c r="K502" s="53">
        <f t="shared" si="179"/>
        <v>0</v>
      </c>
    </row>
    <row r="503" spans="1:15" ht="20.100000000000001" hidden="1" customHeight="1" x14ac:dyDescent="0.25">
      <c r="A503" s="257"/>
      <c r="B503" s="257"/>
      <c r="C503" s="257"/>
      <c r="D503" s="257"/>
      <c r="E503" s="255" t="s">
        <v>293</v>
      </c>
      <c r="F503" s="255"/>
      <c r="G503" s="314" t="s">
        <v>418</v>
      </c>
      <c r="H503" s="255" t="s">
        <v>20</v>
      </c>
      <c r="I503" s="53">
        <f>I504</f>
        <v>0</v>
      </c>
      <c r="J503" s="53">
        <f t="shared" ref="J503:K503" si="180">J504</f>
        <v>0</v>
      </c>
      <c r="K503" s="53">
        <f t="shared" si="180"/>
        <v>0</v>
      </c>
    </row>
    <row r="504" spans="1:15" ht="20.100000000000001" hidden="1" customHeight="1" x14ac:dyDescent="0.25">
      <c r="A504" s="257"/>
      <c r="B504" s="257"/>
      <c r="C504" s="257"/>
      <c r="D504" s="257"/>
      <c r="E504" s="255"/>
      <c r="F504" s="255" t="s">
        <v>294</v>
      </c>
      <c r="G504" s="314" t="s">
        <v>418</v>
      </c>
      <c r="H504" s="255" t="s">
        <v>20</v>
      </c>
      <c r="I504" s="53">
        <v>0</v>
      </c>
      <c r="J504" s="50">
        <v>0</v>
      </c>
      <c r="K504" s="50">
        <v>0</v>
      </c>
    </row>
    <row r="505" spans="1:15" ht="20.100000000000001" hidden="1" customHeight="1" x14ac:dyDescent="0.25">
      <c r="A505" s="257"/>
      <c r="B505" s="257"/>
      <c r="C505" s="257"/>
      <c r="D505" s="257">
        <v>3114</v>
      </c>
      <c r="E505" s="257"/>
      <c r="F505" s="257"/>
      <c r="G505" s="314" t="s">
        <v>418</v>
      </c>
      <c r="H505" s="341" t="s">
        <v>21</v>
      </c>
      <c r="I505" s="53">
        <f t="shared" ref="I505:K506" si="181">I506</f>
        <v>6500</v>
      </c>
      <c r="J505" s="50">
        <f t="shared" si="181"/>
        <v>6700</v>
      </c>
      <c r="K505" s="50">
        <f>K506</f>
        <v>6900</v>
      </c>
    </row>
    <row r="506" spans="1:15" ht="20.100000000000001" hidden="1" customHeight="1" x14ac:dyDescent="0.25">
      <c r="A506" s="257"/>
      <c r="B506" s="257"/>
      <c r="C506" s="257"/>
      <c r="D506" s="257"/>
      <c r="E506" s="255" t="s">
        <v>295</v>
      </c>
      <c r="F506" s="255"/>
      <c r="G506" s="314" t="s">
        <v>418</v>
      </c>
      <c r="H506" s="255" t="s">
        <v>21</v>
      </c>
      <c r="I506" s="53">
        <f t="shared" si="181"/>
        <v>6500</v>
      </c>
      <c r="J506" s="50">
        <f t="shared" si="181"/>
        <v>6700</v>
      </c>
      <c r="K506" s="50">
        <f t="shared" si="181"/>
        <v>6900</v>
      </c>
      <c r="L506" s="10"/>
      <c r="M506" s="12"/>
      <c r="N506" s="12"/>
    </row>
    <row r="507" spans="1:15" ht="20.100000000000001" hidden="1" customHeight="1" x14ac:dyDescent="0.25">
      <c r="A507" s="257"/>
      <c r="B507" s="257"/>
      <c r="C507" s="257"/>
      <c r="D507" s="257"/>
      <c r="E507" s="255"/>
      <c r="F507" s="255" t="s">
        <v>296</v>
      </c>
      <c r="G507" s="314" t="s">
        <v>418</v>
      </c>
      <c r="H507" s="255" t="s">
        <v>21</v>
      </c>
      <c r="I507" s="53">
        <v>6500</v>
      </c>
      <c r="J507" s="50">
        <v>6700</v>
      </c>
      <c r="K507" s="50">
        <v>6900</v>
      </c>
      <c r="L507" s="10"/>
      <c r="M507" s="12"/>
      <c r="N507" s="12"/>
    </row>
    <row r="508" spans="1:15" s="4" customFormat="1" ht="20.100000000000001" customHeight="1" x14ac:dyDescent="0.25">
      <c r="A508" s="258"/>
      <c r="B508" s="258"/>
      <c r="C508" s="258">
        <v>312</v>
      </c>
      <c r="D508" s="258"/>
      <c r="E508" s="258"/>
      <c r="F508" s="258"/>
      <c r="G508" s="314" t="s">
        <v>418</v>
      </c>
      <c r="H508" s="339" t="s">
        <v>22</v>
      </c>
      <c r="I508" s="54">
        <f>I509</f>
        <v>800</v>
      </c>
      <c r="J508" s="49">
        <f>J509</f>
        <v>820</v>
      </c>
      <c r="K508" s="49">
        <f>K509</f>
        <v>840</v>
      </c>
      <c r="L508" s="2"/>
      <c r="M508" s="3"/>
      <c r="N508" s="3"/>
      <c r="O508" s="3"/>
    </row>
    <row r="509" spans="1:15" ht="20.100000000000001" hidden="1" customHeight="1" x14ac:dyDescent="0.25">
      <c r="A509" s="257"/>
      <c r="B509" s="257"/>
      <c r="C509" s="257"/>
      <c r="D509" s="257">
        <v>3121</v>
      </c>
      <c r="E509" s="257"/>
      <c r="F509" s="257"/>
      <c r="G509" s="314" t="s">
        <v>418</v>
      </c>
      <c r="H509" s="341" t="s">
        <v>22</v>
      </c>
      <c r="I509" s="53">
        <f>I518+I516+I514+I512+I510</f>
        <v>800</v>
      </c>
      <c r="J509" s="53">
        <f t="shared" ref="J509:K509" si="182">J518+J516+J514+J512+J510</f>
        <v>820</v>
      </c>
      <c r="K509" s="53">
        <f t="shared" si="182"/>
        <v>840</v>
      </c>
    </row>
    <row r="510" spans="1:15" ht="20.100000000000001" hidden="1" customHeight="1" x14ac:dyDescent="0.25">
      <c r="A510" s="257"/>
      <c r="B510" s="257"/>
      <c r="C510" s="257"/>
      <c r="D510" s="257"/>
      <c r="E510" s="255" t="s">
        <v>89</v>
      </c>
      <c r="F510" s="255"/>
      <c r="G510" s="314" t="s">
        <v>418</v>
      </c>
      <c r="H510" s="255" t="s">
        <v>90</v>
      </c>
      <c r="I510" s="53">
        <f>I511</f>
        <v>0</v>
      </c>
      <c r="J510" s="53">
        <f t="shared" ref="J510:K510" si="183">J511</f>
        <v>0</v>
      </c>
      <c r="K510" s="53">
        <f t="shared" si="183"/>
        <v>0</v>
      </c>
    </row>
    <row r="511" spans="1:15" ht="20.100000000000001" hidden="1" customHeight="1" x14ac:dyDescent="0.25">
      <c r="A511" s="257"/>
      <c r="B511" s="257"/>
      <c r="C511" s="257"/>
      <c r="D511" s="257"/>
      <c r="E511" s="255"/>
      <c r="F511" s="255" t="s">
        <v>91</v>
      </c>
      <c r="G511" s="314" t="s">
        <v>418</v>
      </c>
      <c r="H511" s="255" t="s">
        <v>90</v>
      </c>
      <c r="I511" s="53">
        <v>0</v>
      </c>
      <c r="J511" s="50">
        <v>0</v>
      </c>
      <c r="K511" s="50">
        <v>0</v>
      </c>
    </row>
    <row r="512" spans="1:15" ht="20.100000000000001" hidden="1" customHeight="1" x14ac:dyDescent="0.25">
      <c r="A512" s="257"/>
      <c r="B512" s="257"/>
      <c r="C512" s="257"/>
      <c r="D512" s="257"/>
      <c r="E512" s="255" t="s">
        <v>92</v>
      </c>
      <c r="F512" s="255"/>
      <c r="G512" s="314" t="s">
        <v>418</v>
      </c>
      <c r="H512" s="255" t="s">
        <v>93</v>
      </c>
      <c r="I512" s="53">
        <f>I513</f>
        <v>0</v>
      </c>
      <c r="J512" s="53">
        <f t="shared" ref="J512:K512" si="184">J513</f>
        <v>0</v>
      </c>
      <c r="K512" s="53">
        <f t="shared" si="184"/>
        <v>0</v>
      </c>
    </row>
    <row r="513" spans="1:15" ht="20.100000000000001" hidden="1" customHeight="1" x14ac:dyDescent="0.25">
      <c r="A513" s="257"/>
      <c r="B513" s="257"/>
      <c r="C513" s="257"/>
      <c r="D513" s="257"/>
      <c r="E513" s="255"/>
      <c r="F513" s="255" t="s">
        <v>94</v>
      </c>
      <c r="G513" s="314" t="s">
        <v>418</v>
      </c>
      <c r="H513" s="255" t="s">
        <v>93</v>
      </c>
      <c r="I513" s="53">
        <v>0</v>
      </c>
      <c r="J513" s="50">
        <v>0</v>
      </c>
      <c r="K513" s="50">
        <v>0</v>
      </c>
    </row>
    <row r="514" spans="1:15" ht="20.100000000000001" hidden="1" customHeight="1" x14ac:dyDescent="0.25">
      <c r="A514" s="257"/>
      <c r="B514" s="257"/>
      <c r="C514" s="257"/>
      <c r="D514" s="257"/>
      <c r="E514" s="255" t="s">
        <v>95</v>
      </c>
      <c r="F514" s="255"/>
      <c r="G514" s="314" t="s">
        <v>418</v>
      </c>
      <c r="H514" s="255" t="s">
        <v>96</v>
      </c>
      <c r="I514" s="53">
        <f>I515</f>
        <v>0</v>
      </c>
      <c r="J514" s="53">
        <f t="shared" ref="J514:K514" si="185">J515</f>
        <v>0</v>
      </c>
      <c r="K514" s="53">
        <f t="shared" si="185"/>
        <v>0</v>
      </c>
    </row>
    <row r="515" spans="1:15" ht="20.100000000000001" hidden="1" customHeight="1" x14ac:dyDescent="0.25">
      <c r="A515" s="257"/>
      <c r="B515" s="257"/>
      <c r="C515" s="257"/>
      <c r="D515" s="257"/>
      <c r="E515" s="255"/>
      <c r="F515" s="255" t="s">
        <v>97</v>
      </c>
      <c r="G515" s="314" t="s">
        <v>418</v>
      </c>
      <c r="H515" s="255" t="s">
        <v>96</v>
      </c>
      <c r="I515" s="53">
        <v>0</v>
      </c>
      <c r="J515" s="50">
        <v>0</v>
      </c>
      <c r="K515" s="50">
        <v>0</v>
      </c>
    </row>
    <row r="516" spans="1:15" ht="20.100000000000001" hidden="1" customHeight="1" x14ac:dyDescent="0.25">
      <c r="A516" s="257"/>
      <c r="B516" s="257"/>
      <c r="C516" s="257"/>
      <c r="D516" s="257"/>
      <c r="E516" s="255" t="s">
        <v>98</v>
      </c>
      <c r="F516" s="255"/>
      <c r="G516" s="314" t="s">
        <v>418</v>
      </c>
      <c r="H516" s="255" t="s">
        <v>99</v>
      </c>
      <c r="I516" s="53">
        <f>I517</f>
        <v>0</v>
      </c>
      <c r="J516" s="53">
        <f t="shared" ref="J516:K516" si="186">J517</f>
        <v>0</v>
      </c>
      <c r="K516" s="53">
        <f t="shared" si="186"/>
        <v>0</v>
      </c>
    </row>
    <row r="517" spans="1:15" ht="20.100000000000001" hidden="1" customHeight="1" x14ac:dyDescent="0.25">
      <c r="A517" s="257"/>
      <c r="B517" s="257"/>
      <c r="C517" s="257"/>
      <c r="D517" s="257"/>
      <c r="E517" s="255"/>
      <c r="F517" s="255" t="s">
        <v>100</v>
      </c>
      <c r="G517" s="314" t="s">
        <v>418</v>
      </c>
      <c r="H517" s="255" t="s">
        <v>99</v>
      </c>
      <c r="I517" s="53">
        <v>0</v>
      </c>
      <c r="J517" s="50">
        <v>0</v>
      </c>
      <c r="K517" s="50">
        <v>0</v>
      </c>
    </row>
    <row r="518" spans="1:15" ht="20.100000000000001" hidden="1" customHeight="1" x14ac:dyDescent="0.25">
      <c r="A518" s="257"/>
      <c r="B518" s="257"/>
      <c r="C518" s="257"/>
      <c r="D518" s="257"/>
      <c r="E518" s="255" t="s">
        <v>101</v>
      </c>
      <c r="F518" s="255"/>
      <c r="G518" s="314" t="s">
        <v>418</v>
      </c>
      <c r="H518" s="255" t="s">
        <v>102</v>
      </c>
      <c r="I518" s="53">
        <f>I519</f>
        <v>800</v>
      </c>
      <c r="J518" s="50">
        <f>J519</f>
        <v>820</v>
      </c>
      <c r="K518" s="50">
        <f>K519</f>
        <v>840</v>
      </c>
    </row>
    <row r="519" spans="1:15" ht="20.100000000000001" hidden="1" customHeight="1" x14ac:dyDescent="0.25">
      <c r="A519" s="257"/>
      <c r="B519" s="257"/>
      <c r="C519" s="257"/>
      <c r="D519" s="257"/>
      <c r="E519" s="255"/>
      <c r="F519" s="255" t="s">
        <v>103</v>
      </c>
      <c r="G519" s="314" t="s">
        <v>418</v>
      </c>
      <c r="H519" s="255" t="s">
        <v>102</v>
      </c>
      <c r="I519" s="53">
        <v>800</v>
      </c>
      <c r="J519" s="50">
        <v>820</v>
      </c>
      <c r="K519" s="50">
        <v>840</v>
      </c>
    </row>
    <row r="520" spans="1:15" s="4" customFormat="1" ht="20.100000000000001" customHeight="1" x14ac:dyDescent="0.25">
      <c r="A520" s="258"/>
      <c r="B520" s="258"/>
      <c r="C520" s="258">
        <v>313</v>
      </c>
      <c r="D520" s="258"/>
      <c r="E520" s="258"/>
      <c r="F520" s="258"/>
      <c r="G520" s="314" t="s">
        <v>418</v>
      </c>
      <c r="H520" s="339" t="s">
        <v>105</v>
      </c>
      <c r="I520" s="54">
        <f>I521+I526</f>
        <v>11700</v>
      </c>
      <c r="J520" s="49">
        <f>J521+J526</f>
        <v>12050</v>
      </c>
      <c r="K520" s="49">
        <f>K521+K526</f>
        <v>12410</v>
      </c>
      <c r="L520" s="2"/>
      <c r="M520" s="3"/>
      <c r="N520" s="3"/>
      <c r="O520" s="3"/>
    </row>
    <row r="521" spans="1:15" ht="20.100000000000001" hidden="1" customHeight="1" x14ac:dyDescent="0.25">
      <c r="A521" s="257"/>
      <c r="B521" s="257"/>
      <c r="C521" s="257"/>
      <c r="D521" s="257">
        <v>3132</v>
      </c>
      <c r="E521" s="257"/>
      <c r="F521" s="257"/>
      <c r="G521" s="314" t="s">
        <v>418</v>
      </c>
      <c r="H521" s="341" t="s">
        <v>24</v>
      </c>
      <c r="I521" s="53">
        <f>I522+I524</f>
        <v>11700</v>
      </c>
      <c r="J521" s="53">
        <f t="shared" ref="J521:K521" si="187">J522+J524</f>
        <v>12050</v>
      </c>
      <c r="K521" s="53">
        <f t="shared" si="187"/>
        <v>12410</v>
      </c>
    </row>
    <row r="522" spans="1:15" ht="20.100000000000001" hidden="1" customHeight="1" x14ac:dyDescent="0.25">
      <c r="A522" s="257"/>
      <c r="B522" s="257"/>
      <c r="C522" s="257"/>
      <c r="D522" s="257"/>
      <c r="E522" s="255" t="s">
        <v>300</v>
      </c>
      <c r="F522" s="255"/>
      <c r="G522" s="314" t="s">
        <v>418</v>
      </c>
      <c r="H522" s="255" t="s">
        <v>24</v>
      </c>
      <c r="I522" s="53">
        <f t="shared" ref="I522:K522" si="188">I523</f>
        <v>11700</v>
      </c>
      <c r="J522" s="50">
        <f t="shared" si="188"/>
        <v>12050</v>
      </c>
      <c r="K522" s="50">
        <f t="shared" si="188"/>
        <v>12410</v>
      </c>
    </row>
    <row r="523" spans="1:15" ht="15" hidden="1" customHeight="1" x14ac:dyDescent="0.25">
      <c r="A523" s="257"/>
      <c r="B523" s="257"/>
      <c r="C523" s="257"/>
      <c r="D523" s="257"/>
      <c r="E523" s="255"/>
      <c r="F523" s="255" t="s">
        <v>301</v>
      </c>
      <c r="G523" s="314" t="s">
        <v>418</v>
      </c>
      <c r="H523" s="255" t="s">
        <v>24</v>
      </c>
      <c r="I523" s="53">
        <v>11700</v>
      </c>
      <c r="J523" s="50">
        <v>12050</v>
      </c>
      <c r="K523" s="50">
        <v>12410</v>
      </c>
    </row>
    <row r="524" spans="1:15" ht="30" hidden="1" customHeight="1" x14ac:dyDescent="0.25">
      <c r="A524" s="257"/>
      <c r="B524" s="257"/>
      <c r="C524" s="257"/>
      <c r="D524" s="257"/>
      <c r="E524" s="255" t="s">
        <v>302</v>
      </c>
      <c r="F524" s="255"/>
      <c r="G524" s="314" t="s">
        <v>418</v>
      </c>
      <c r="H524" s="255" t="s">
        <v>106</v>
      </c>
      <c r="I524" s="53">
        <f>I525</f>
        <v>0</v>
      </c>
      <c r="J524" s="53">
        <f t="shared" ref="J524:K524" si="189">J525</f>
        <v>0</v>
      </c>
      <c r="K524" s="53">
        <f t="shared" si="189"/>
        <v>0</v>
      </c>
    </row>
    <row r="525" spans="1:15" ht="30" hidden="1" customHeight="1" x14ac:dyDescent="0.25">
      <c r="A525" s="257"/>
      <c r="B525" s="257"/>
      <c r="C525" s="257"/>
      <c r="D525" s="257"/>
      <c r="E525" s="255"/>
      <c r="F525" s="255" t="s">
        <v>303</v>
      </c>
      <c r="G525" s="314" t="s">
        <v>418</v>
      </c>
      <c r="H525" s="255" t="s">
        <v>106</v>
      </c>
      <c r="I525" s="53">
        <v>0</v>
      </c>
      <c r="J525" s="50">
        <v>0</v>
      </c>
      <c r="K525" s="50">
        <v>0</v>
      </c>
    </row>
    <row r="526" spans="1:15" ht="28.5" hidden="1" customHeight="1" x14ac:dyDescent="0.25">
      <c r="A526" s="257"/>
      <c r="B526" s="257"/>
      <c r="C526" s="257"/>
      <c r="D526" s="257">
        <v>3133</v>
      </c>
      <c r="E526" s="257"/>
      <c r="F526" s="257"/>
      <c r="G526" s="314" t="s">
        <v>418</v>
      </c>
      <c r="H526" s="341" t="s">
        <v>25</v>
      </c>
      <c r="I526" s="53">
        <f t="shared" ref="I526:K527" si="190">I527</f>
        <v>0</v>
      </c>
      <c r="J526" s="50">
        <f t="shared" si="190"/>
        <v>0</v>
      </c>
      <c r="K526" s="50">
        <f t="shared" si="190"/>
        <v>0</v>
      </c>
    </row>
    <row r="527" spans="1:15" ht="30" hidden="1" customHeight="1" x14ac:dyDescent="0.25">
      <c r="A527" s="257"/>
      <c r="B527" s="257"/>
      <c r="C527" s="257"/>
      <c r="D527" s="257"/>
      <c r="E527" s="255" t="s">
        <v>304</v>
      </c>
      <c r="F527" s="255"/>
      <c r="G527" s="314" t="s">
        <v>418</v>
      </c>
      <c r="H527" s="255" t="s">
        <v>25</v>
      </c>
      <c r="I527" s="53">
        <f t="shared" si="190"/>
        <v>0</v>
      </c>
      <c r="J527" s="53">
        <f t="shared" si="190"/>
        <v>0</v>
      </c>
      <c r="K527" s="53">
        <f t="shared" si="190"/>
        <v>0</v>
      </c>
    </row>
    <row r="528" spans="1:15" ht="30" hidden="1" customHeight="1" x14ac:dyDescent="0.25">
      <c r="A528" s="257"/>
      <c r="B528" s="257"/>
      <c r="C528" s="257"/>
      <c r="D528" s="257"/>
      <c r="E528" s="255"/>
      <c r="F528" s="255" t="s">
        <v>305</v>
      </c>
      <c r="G528" s="314" t="s">
        <v>418</v>
      </c>
      <c r="H528" s="255" t="s">
        <v>25</v>
      </c>
      <c r="I528" s="53">
        <v>0</v>
      </c>
      <c r="J528" s="50">
        <v>0</v>
      </c>
      <c r="K528" s="50">
        <v>0</v>
      </c>
    </row>
    <row r="529" spans="1:15" s="3" customFormat="1" ht="20.100000000000001" customHeight="1" x14ac:dyDescent="0.25">
      <c r="A529" s="350"/>
      <c r="B529" s="350">
        <v>32</v>
      </c>
      <c r="C529" s="350"/>
      <c r="D529" s="350"/>
      <c r="E529" s="350"/>
      <c r="F529" s="350"/>
      <c r="G529" s="357"/>
      <c r="H529" s="259" t="s">
        <v>26</v>
      </c>
      <c r="I529" s="54">
        <f>I530+I551+I571</f>
        <v>11500</v>
      </c>
      <c r="J529" s="49">
        <f>J530+J551+J571</f>
        <v>8990</v>
      </c>
      <c r="K529" s="49">
        <f>K530+K551+K571</f>
        <v>6420</v>
      </c>
      <c r="L529" s="2"/>
    </row>
    <row r="530" spans="1:15" s="4" customFormat="1" ht="20.100000000000001" hidden="1" customHeight="1" x14ac:dyDescent="0.25">
      <c r="A530" s="344"/>
      <c r="B530" s="344"/>
      <c r="C530" s="344">
        <v>321</v>
      </c>
      <c r="D530" s="344"/>
      <c r="E530" s="344"/>
      <c r="F530" s="344"/>
      <c r="G530" s="313"/>
      <c r="H530" s="345" t="s">
        <v>27</v>
      </c>
      <c r="I530" s="54">
        <f>I531+I540+I545</f>
        <v>0</v>
      </c>
      <c r="J530" s="54">
        <f t="shared" ref="J530:K530" si="191">J531+J540+J545</f>
        <v>0</v>
      </c>
      <c r="K530" s="54">
        <f t="shared" si="191"/>
        <v>0</v>
      </c>
      <c r="L530" s="2"/>
      <c r="M530" s="3"/>
      <c r="N530" s="3"/>
      <c r="O530" s="3"/>
    </row>
    <row r="531" spans="1:15" ht="20.100000000000001" hidden="1" customHeight="1" x14ac:dyDescent="0.25">
      <c r="A531" s="257"/>
      <c r="B531" s="257"/>
      <c r="C531" s="257"/>
      <c r="D531" s="257">
        <v>3211</v>
      </c>
      <c r="E531" s="257"/>
      <c r="F531" s="257"/>
      <c r="G531" s="314" t="s">
        <v>418</v>
      </c>
      <c r="H531" s="341" t="s">
        <v>28</v>
      </c>
      <c r="I531" s="53">
        <f>I532+I534+I536+I538</f>
        <v>0</v>
      </c>
      <c r="J531" s="53">
        <f>J532+J534+J536+J538</f>
        <v>0</v>
      </c>
      <c r="K531" s="53">
        <f>K532+K534+K536+K538</f>
        <v>0</v>
      </c>
    </row>
    <row r="532" spans="1:15" ht="20.100000000000001" hidden="1" customHeight="1" x14ac:dyDescent="0.25">
      <c r="A532" s="257"/>
      <c r="B532" s="257"/>
      <c r="C532" s="257"/>
      <c r="D532" s="257"/>
      <c r="E532" s="255" t="s">
        <v>306</v>
      </c>
      <c r="F532" s="255"/>
      <c r="G532" s="314" t="s">
        <v>418</v>
      </c>
      <c r="H532" s="255" t="s">
        <v>107</v>
      </c>
      <c r="I532" s="53">
        <f>I533</f>
        <v>0</v>
      </c>
      <c r="J532" s="53">
        <f t="shared" ref="J532:K532" si="192">J533</f>
        <v>0</v>
      </c>
      <c r="K532" s="53">
        <f t="shared" si="192"/>
        <v>0</v>
      </c>
    </row>
    <row r="533" spans="1:15" ht="20.100000000000001" hidden="1" customHeight="1" x14ac:dyDescent="0.25">
      <c r="A533" s="257"/>
      <c r="B533" s="257"/>
      <c r="C533" s="257"/>
      <c r="D533" s="257"/>
      <c r="E533" s="255"/>
      <c r="F533" s="255" t="s">
        <v>307</v>
      </c>
      <c r="G533" s="314" t="s">
        <v>418</v>
      </c>
      <c r="H533" s="255" t="s">
        <v>107</v>
      </c>
      <c r="I533" s="53">
        <v>0</v>
      </c>
      <c r="J533" s="50">
        <v>0</v>
      </c>
      <c r="K533" s="50">
        <v>0</v>
      </c>
    </row>
    <row r="534" spans="1:15" ht="30" hidden="1" customHeight="1" x14ac:dyDescent="0.25">
      <c r="A534" s="257"/>
      <c r="B534" s="257"/>
      <c r="C534" s="257"/>
      <c r="D534" s="257"/>
      <c r="E534" s="255" t="s">
        <v>308</v>
      </c>
      <c r="F534" s="255"/>
      <c r="G534" s="314" t="s">
        <v>418</v>
      </c>
      <c r="H534" s="255" t="s">
        <v>108</v>
      </c>
      <c r="I534" s="53">
        <f>I535</f>
        <v>0</v>
      </c>
      <c r="J534" s="53">
        <f t="shared" ref="J534:K534" si="193">J535</f>
        <v>0</v>
      </c>
      <c r="K534" s="53">
        <f t="shared" si="193"/>
        <v>0</v>
      </c>
    </row>
    <row r="535" spans="1:15" ht="30" hidden="1" customHeight="1" x14ac:dyDescent="0.25">
      <c r="A535" s="257"/>
      <c r="B535" s="257"/>
      <c r="C535" s="257"/>
      <c r="D535" s="257"/>
      <c r="E535" s="255"/>
      <c r="F535" s="255" t="s">
        <v>309</v>
      </c>
      <c r="G535" s="314" t="s">
        <v>418</v>
      </c>
      <c r="H535" s="255" t="s">
        <v>108</v>
      </c>
      <c r="I535" s="53">
        <v>0</v>
      </c>
      <c r="J535" s="50">
        <v>0</v>
      </c>
      <c r="K535" s="50">
        <v>0</v>
      </c>
    </row>
    <row r="536" spans="1:15" ht="30" hidden="1" customHeight="1" x14ac:dyDescent="0.25">
      <c r="A536" s="257"/>
      <c r="B536" s="257"/>
      <c r="C536" s="257"/>
      <c r="D536" s="257"/>
      <c r="E536" s="255" t="s">
        <v>310</v>
      </c>
      <c r="F536" s="255"/>
      <c r="G536" s="314" t="s">
        <v>418</v>
      </c>
      <c r="H536" s="255" t="s">
        <v>352</v>
      </c>
      <c r="I536" s="53">
        <f>I537</f>
        <v>0</v>
      </c>
      <c r="J536" s="53">
        <f t="shared" ref="J536:K536" si="194">J537</f>
        <v>0</v>
      </c>
      <c r="K536" s="53">
        <f t="shared" si="194"/>
        <v>0</v>
      </c>
    </row>
    <row r="537" spans="1:15" ht="30" hidden="1" customHeight="1" x14ac:dyDescent="0.25">
      <c r="A537" s="257"/>
      <c r="B537" s="257"/>
      <c r="C537" s="257"/>
      <c r="D537" s="257"/>
      <c r="E537" s="255"/>
      <c r="F537" s="255" t="s">
        <v>311</v>
      </c>
      <c r="G537" s="314" t="s">
        <v>418</v>
      </c>
      <c r="H537" s="255" t="s">
        <v>352</v>
      </c>
      <c r="I537" s="53">
        <v>0</v>
      </c>
      <c r="J537" s="50">
        <v>0</v>
      </c>
      <c r="K537" s="50">
        <v>0</v>
      </c>
    </row>
    <row r="538" spans="1:15" ht="20.100000000000001" hidden="1" customHeight="1" x14ac:dyDescent="0.25">
      <c r="A538" s="257"/>
      <c r="B538" s="257"/>
      <c r="C538" s="257"/>
      <c r="D538" s="257"/>
      <c r="E538" s="255" t="s">
        <v>312</v>
      </c>
      <c r="F538" s="255"/>
      <c r="G538" s="314" t="s">
        <v>418</v>
      </c>
      <c r="H538" s="255" t="s">
        <v>110</v>
      </c>
      <c r="I538" s="53">
        <f>I539</f>
        <v>0</v>
      </c>
      <c r="J538" s="53">
        <f t="shared" ref="J538:K538" si="195">J539</f>
        <v>0</v>
      </c>
      <c r="K538" s="53">
        <f t="shared" si="195"/>
        <v>0</v>
      </c>
    </row>
    <row r="539" spans="1:15" ht="20.100000000000001" hidden="1" customHeight="1" x14ac:dyDescent="0.25">
      <c r="A539" s="257"/>
      <c r="B539" s="257"/>
      <c r="C539" s="257"/>
      <c r="D539" s="257"/>
      <c r="E539" s="255"/>
      <c r="F539" s="255" t="s">
        <v>313</v>
      </c>
      <c r="G539" s="314" t="s">
        <v>418</v>
      </c>
      <c r="H539" s="255" t="s">
        <v>110</v>
      </c>
      <c r="I539" s="53">
        <v>0</v>
      </c>
      <c r="J539" s="50">
        <v>0</v>
      </c>
      <c r="K539" s="50">
        <v>0</v>
      </c>
    </row>
    <row r="540" spans="1:15" ht="28.5" hidden="1" customHeight="1" x14ac:dyDescent="0.25">
      <c r="A540" s="257"/>
      <c r="B540" s="257"/>
      <c r="C540" s="257"/>
      <c r="D540" s="257">
        <v>3212</v>
      </c>
      <c r="E540" s="257"/>
      <c r="F540" s="257"/>
      <c r="G540" s="314" t="s">
        <v>418</v>
      </c>
      <c r="H540" s="341" t="s">
        <v>29</v>
      </c>
      <c r="I540" s="53">
        <f>I541+I543</f>
        <v>0</v>
      </c>
      <c r="J540" s="50">
        <f t="shared" ref="I540:K541" si="196">J541</f>
        <v>0</v>
      </c>
      <c r="K540" s="50">
        <f t="shared" si="196"/>
        <v>0</v>
      </c>
    </row>
    <row r="541" spans="1:15" ht="20.100000000000001" hidden="1" customHeight="1" x14ac:dyDescent="0.25">
      <c r="A541" s="257"/>
      <c r="B541" s="257"/>
      <c r="C541" s="257"/>
      <c r="D541" s="257"/>
      <c r="E541" s="255" t="s">
        <v>314</v>
      </c>
      <c r="F541" s="255"/>
      <c r="G541" s="314" t="s">
        <v>418</v>
      </c>
      <c r="H541" s="255" t="s">
        <v>111</v>
      </c>
      <c r="I541" s="53">
        <f t="shared" si="196"/>
        <v>0</v>
      </c>
      <c r="J541" s="53">
        <f t="shared" si="196"/>
        <v>0</v>
      </c>
      <c r="K541" s="53">
        <f t="shared" si="196"/>
        <v>0</v>
      </c>
    </row>
    <row r="542" spans="1:15" ht="20.100000000000001" hidden="1" customHeight="1" x14ac:dyDescent="0.25">
      <c r="A542" s="257"/>
      <c r="B542" s="257"/>
      <c r="C542" s="257"/>
      <c r="D542" s="257"/>
      <c r="E542" s="255"/>
      <c r="F542" s="255" t="s">
        <v>315</v>
      </c>
      <c r="G542" s="314" t="s">
        <v>418</v>
      </c>
      <c r="H542" s="255" t="s">
        <v>111</v>
      </c>
      <c r="I542" s="53">
        <v>0</v>
      </c>
      <c r="J542" s="50">
        <v>0</v>
      </c>
      <c r="K542" s="50">
        <v>0</v>
      </c>
    </row>
    <row r="543" spans="1:15" ht="20.100000000000001" hidden="1" customHeight="1" x14ac:dyDescent="0.25">
      <c r="A543" s="257"/>
      <c r="B543" s="257"/>
      <c r="C543" s="257"/>
      <c r="D543" s="257"/>
      <c r="E543" s="255" t="s">
        <v>316</v>
      </c>
      <c r="F543" s="255"/>
      <c r="G543" s="314" t="s">
        <v>418</v>
      </c>
      <c r="H543" s="255" t="s">
        <v>317</v>
      </c>
      <c r="I543" s="53">
        <f>I544</f>
        <v>0</v>
      </c>
      <c r="J543" s="53">
        <f t="shared" ref="J543:K543" si="197">J544</f>
        <v>0</v>
      </c>
      <c r="K543" s="53">
        <f t="shared" si="197"/>
        <v>0</v>
      </c>
    </row>
    <row r="544" spans="1:15" ht="20.100000000000001" hidden="1" customHeight="1" x14ac:dyDescent="0.25">
      <c r="A544" s="257"/>
      <c r="B544" s="257"/>
      <c r="C544" s="257"/>
      <c r="D544" s="257"/>
      <c r="E544" s="255"/>
      <c r="F544" s="255" t="s">
        <v>318</v>
      </c>
      <c r="G544" s="314" t="s">
        <v>418</v>
      </c>
      <c r="H544" s="255" t="s">
        <v>317</v>
      </c>
      <c r="I544" s="53">
        <v>0</v>
      </c>
      <c r="J544" s="50">
        <v>0</v>
      </c>
      <c r="K544" s="50">
        <v>0</v>
      </c>
    </row>
    <row r="545" spans="1:15" ht="20.100000000000001" hidden="1" customHeight="1" x14ac:dyDescent="0.25">
      <c r="A545" s="257"/>
      <c r="B545" s="257"/>
      <c r="C545" s="257"/>
      <c r="D545" s="257">
        <v>3213</v>
      </c>
      <c r="E545" s="257"/>
      <c r="F545" s="257"/>
      <c r="G545" s="314" t="s">
        <v>418</v>
      </c>
      <c r="H545" s="341" t="s">
        <v>30</v>
      </c>
      <c r="I545" s="53">
        <f>I546+I549</f>
        <v>0</v>
      </c>
      <c r="J545" s="53">
        <f t="shared" ref="J545:K545" si="198">J546+J549</f>
        <v>0</v>
      </c>
      <c r="K545" s="53">
        <f t="shared" si="198"/>
        <v>0</v>
      </c>
    </row>
    <row r="546" spans="1:15" ht="20.100000000000001" hidden="1" customHeight="1" x14ac:dyDescent="0.25">
      <c r="A546" s="257"/>
      <c r="B546" s="257"/>
      <c r="C546" s="257"/>
      <c r="D546" s="257"/>
      <c r="E546" s="255" t="s">
        <v>113</v>
      </c>
      <c r="F546" s="255"/>
      <c r="G546" s="314" t="s">
        <v>418</v>
      </c>
      <c r="H546" s="255" t="s">
        <v>114</v>
      </c>
      <c r="I546" s="53">
        <f>I547+I548</f>
        <v>0</v>
      </c>
      <c r="J546" s="53">
        <f t="shared" ref="J546:K546" si="199">J547+J548</f>
        <v>0</v>
      </c>
      <c r="K546" s="53">
        <f t="shared" si="199"/>
        <v>0</v>
      </c>
    </row>
    <row r="547" spans="1:15" ht="20.100000000000001" hidden="1" customHeight="1" x14ac:dyDescent="0.25">
      <c r="A547" s="257"/>
      <c r="B547" s="257"/>
      <c r="C547" s="257"/>
      <c r="D547" s="257"/>
      <c r="E547" s="255"/>
      <c r="F547" s="255" t="s">
        <v>115</v>
      </c>
      <c r="G547" s="314" t="s">
        <v>418</v>
      </c>
      <c r="H547" s="255" t="s">
        <v>319</v>
      </c>
      <c r="I547" s="53">
        <v>0</v>
      </c>
      <c r="J547" s="50">
        <v>0</v>
      </c>
      <c r="K547" s="50">
        <v>0</v>
      </c>
    </row>
    <row r="548" spans="1:15" ht="20.100000000000001" hidden="1" customHeight="1" x14ac:dyDescent="0.25">
      <c r="A548" s="257"/>
      <c r="B548" s="257"/>
      <c r="C548" s="257"/>
      <c r="D548" s="257"/>
      <c r="E548" s="255"/>
      <c r="F548" s="255" t="s">
        <v>117</v>
      </c>
      <c r="G548" s="314" t="s">
        <v>418</v>
      </c>
      <c r="H548" s="255" t="s">
        <v>320</v>
      </c>
      <c r="I548" s="53">
        <v>0</v>
      </c>
      <c r="J548" s="50">
        <v>0</v>
      </c>
      <c r="K548" s="50">
        <v>0</v>
      </c>
    </row>
    <row r="549" spans="1:15" ht="20.100000000000001" hidden="1" customHeight="1" x14ac:dyDescent="0.25">
      <c r="A549" s="257"/>
      <c r="B549" s="257"/>
      <c r="C549" s="257"/>
      <c r="D549" s="257"/>
      <c r="E549" s="255" t="s">
        <v>119</v>
      </c>
      <c r="F549" s="255"/>
      <c r="G549" s="314" t="s">
        <v>418</v>
      </c>
      <c r="H549" s="255" t="s">
        <v>120</v>
      </c>
      <c r="I549" s="53">
        <f>I550</f>
        <v>0</v>
      </c>
      <c r="J549" s="53">
        <f t="shared" ref="J549:K549" si="200">J550</f>
        <v>0</v>
      </c>
      <c r="K549" s="53">
        <f t="shared" si="200"/>
        <v>0</v>
      </c>
    </row>
    <row r="550" spans="1:15" ht="20.100000000000001" hidden="1" customHeight="1" x14ac:dyDescent="0.25">
      <c r="A550" s="257"/>
      <c r="B550" s="257"/>
      <c r="C550" s="257"/>
      <c r="D550" s="257"/>
      <c r="E550" s="255"/>
      <c r="F550" s="255" t="s">
        <v>121</v>
      </c>
      <c r="G550" s="314" t="s">
        <v>418</v>
      </c>
      <c r="H550" s="255" t="s">
        <v>120</v>
      </c>
      <c r="I550" s="53">
        <v>0</v>
      </c>
      <c r="J550" s="50">
        <v>0</v>
      </c>
      <c r="K550" s="50">
        <v>0</v>
      </c>
    </row>
    <row r="551" spans="1:15" s="4" customFormat="1" ht="20.100000000000001" customHeight="1" x14ac:dyDescent="0.25">
      <c r="A551" s="258"/>
      <c r="B551" s="258"/>
      <c r="C551" s="258">
        <v>322</v>
      </c>
      <c r="D551" s="258"/>
      <c r="E551" s="258"/>
      <c r="F551" s="258"/>
      <c r="G551" s="314" t="s">
        <v>418</v>
      </c>
      <c r="H551" s="339" t="s">
        <v>31</v>
      </c>
      <c r="I551" s="54">
        <f>I552+I558+I563</f>
        <v>7050</v>
      </c>
      <c r="J551" s="49">
        <f>J552+J558+J563</f>
        <v>5770</v>
      </c>
      <c r="K551" s="49">
        <f>K552+K558+K563</f>
        <v>3490</v>
      </c>
      <c r="L551" s="2"/>
      <c r="M551" s="3"/>
      <c r="N551" s="3"/>
      <c r="O551" s="3"/>
    </row>
    <row r="552" spans="1:15" ht="20.100000000000001" hidden="1" customHeight="1" x14ac:dyDescent="0.25">
      <c r="A552" s="257"/>
      <c r="B552" s="257"/>
      <c r="C552" s="257"/>
      <c r="D552" s="257">
        <v>3221</v>
      </c>
      <c r="E552" s="257"/>
      <c r="F552" s="257"/>
      <c r="G552" s="314" t="s">
        <v>418</v>
      </c>
      <c r="H552" s="341" t="s">
        <v>122</v>
      </c>
      <c r="I552" s="53">
        <f>I556+I553</f>
        <v>850</v>
      </c>
      <c r="J552" s="53">
        <f t="shared" ref="J552:K552" si="201">J556+J553</f>
        <v>680</v>
      </c>
      <c r="K552" s="53">
        <f t="shared" si="201"/>
        <v>610</v>
      </c>
      <c r="M552" s="11"/>
    </row>
    <row r="553" spans="1:15" ht="20.100000000000001" hidden="1" customHeight="1" x14ac:dyDescent="0.25">
      <c r="A553" s="257"/>
      <c r="B553" s="257"/>
      <c r="C553" s="257"/>
      <c r="D553" s="257"/>
      <c r="E553" s="255" t="s">
        <v>123</v>
      </c>
      <c r="F553" s="255"/>
      <c r="G553" s="314" t="s">
        <v>418</v>
      </c>
      <c r="H553" s="341" t="s">
        <v>379</v>
      </c>
      <c r="I553" s="53">
        <f>I554+I555</f>
        <v>550</v>
      </c>
      <c r="J553" s="53">
        <f t="shared" ref="J553:K553" si="202">J554+J555</f>
        <v>370</v>
      </c>
      <c r="K553" s="53">
        <f t="shared" si="202"/>
        <v>290</v>
      </c>
    </row>
    <row r="554" spans="1:15" ht="20.100000000000001" hidden="1" customHeight="1" x14ac:dyDescent="0.25">
      <c r="A554" s="257"/>
      <c r="B554" s="257"/>
      <c r="C554" s="257"/>
      <c r="D554" s="257"/>
      <c r="E554" s="255"/>
      <c r="F554" s="255" t="s">
        <v>125</v>
      </c>
      <c r="G554" s="314" t="s">
        <v>418</v>
      </c>
      <c r="H554" s="341" t="s">
        <v>379</v>
      </c>
      <c r="I554" s="53">
        <v>300</v>
      </c>
      <c r="J554" s="50">
        <v>190</v>
      </c>
      <c r="K554" s="50">
        <v>160</v>
      </c>
    </row>
    <row r="555" spans="1:15" ht="20.100000000000001" hidden="1" customHeight="1" x14ac:dyDescent="0.25">
      <c r="A555" s="257"/>
      <c r="B555" s="257"/>
      <c r="C555" s="257"/>
      <c r="D555" s="257"/>
      <c r="E555" s="255"/>
      <c r="F555" s="255" t="s">
        <v>126</v>
      </c>
      <c r="G555" s="314" t="s">
        <v>418</v>
      </c>
      <c r="H555" s="341" t="s">
        <v>321</v>
      </c>
      <c r="I555" s="53">
        <v>250</v>
      </c>
      <c r="J555" s="50">
        <v>180</v>
      </c>
      <c r="K555" s="50">
        <v>130</v>
      </c>
    </row>
    <row r="556" spans="1:15" ht="20.100000000000001" hidden="1" customHeight="1" x14ac:dyDescent="0.25">
      <c r="A556" s="257"/>
      <c r="B556" s="257"/>
      <c r="C556" s="257"/>
      <c r="D556" s="257"/>
      <c r="E556" s="255" t="s">
        <v>134</v>
      </c>
      <c r="F556" s="255"/>
      <c r="G556" s="314" t="s">
        <v>418</v>
      </c>
      <c r="H556" s="255" t="s">
        <v>135</v>
      </c>
      <c r="I556" s="53">
        <f>I557</f>
        <v>300</v>
      </c>
      <c r="J556" s="53">
        <f t="shared" ref="J556:K556" si="203">J557</f>
        <v>310</v>
      </c>
      <c r="K556" s="53">
        <f t="shared" si="203"/>
        <v>320</v>
      </c>
    </row>
    <row r="557" spans="1:15" ht="20.100000000000001" hidden="1" customHeight="1" x14ac:dyDescent="0.25">
      <c r="A557" s="257"/>
      <c r="B557" s="257"/>
      <c r="C557" s="257"/>
      <c r="D557" s="257"/>
      <c r="E557" s="255"/>
      <c r="F557" s="255" t="s">
        <v>136</v>
      </c>
      <c r="G557" s="314" t="s">
        <v>418</v>
      </c>
      <c r="H557" s="255" t="s">
        <v>135</v>
      </c>
      <c r="I557" s="53">
        <v>300</v>
      </c>
      <c r="J557" s="50">
        <v>310</v>
      </c>
      <c r="K557" s="50">
        <v>320</v>
      </c>
    </row>
    <row r="558" spans="1:15" ht="20.100000000000001" hidden="1" customHeight="1" x14ac:dyDescent="0.25">
      <c r="A558" s="257"/>
      <c r="B558" s="257"/>
      <c r="C558" s="257"/>
      <c r="D558" s="257">
        <v>3222</v>
      </c>
      <c r="E558" s="257"/>
      <c r="F558" s="257"/>
      <c r="G558" s="314" t="s">
        <v>418</v>
      </c>
      <c r="H558" s="341" t="s">
        <v>33</v>
      </c>
      <c r="I558" s="53">
        <f>I559+I561</f>
        <v>2600</v>
      </c>
      <c r="J558" s="50">
        <f>J559+J561</f>
        <v>1780</v>
      </c>
      <c r="K558" s="50">
        <f>K559+K561</f>
        <v>400</v>
      </c>
    </row>
    <row r="559" spans="1:15" ht="20.100000000000001" hidden="1" customHeight="1" x14ac:dyDescent="0.25">
      <c r="A559" s="257"/>
      <c r="B559" s="257"/>
      <c r="C559" s="257"/>
      <c r="D559" s="257"/>
      <c r="E559" s="255" t="s">
        <v>140</v>
      </c>
      <c r="F559" s="255"/>
      <c r="G559" s="314" t="s">
        <v>418</v>
      </c>
      <c r="H559" s="255" t="s">
        <v>141</v>
      </c>
      <c r="I559" s="53">
        <f>I560</f>
        <v>700</v>
      </c>
      <c r="J559" s="50">
        <f>J560</f>
        <v>720</v>
      </c>
      <c r="K559" s="50">
        <f>K560</f>
        <v>0</v>
      </c>
    </row>
    <row r="560" spans="1:15" ht="20.100000000000001" hidden="1" customHeight="1" x14ac:dyDescent="0.25">
      <c r="A560" s="257"/>
      <c r="B560" s="257"/>
      <c r="C560" s="257"/>
      <c r="D560" s="257"/>
      <c r="E560" s="255"/>
      <c r="F560" s="255" t="s">
        <v>142</v>
      </c>
      <c r="G560" s="314" t="s">
        <v>418</v>
      </c>
      <c r="H560" s="255" t="s">
        <v>141</v>
      </c>
      <c r="I560" s="53">
        <v>700</v>
      </c>
      <c r="J560" s="50">
        <v>720</v>
      </c>
      <c r="K560" s="50">
        <v>0</v>
      </c>
    </row>
    <row r="561" spans="1:15" ht="20.100000000000001" hidden="1" customHeight="1" x14ac:dyDescent="0.25">
      <c r="A561" s="257"/>
      <c r="B561" s="257"/>
      <c r="C561" s="257"/>
      <c r="D561" s="257"/>
      <c r="E561" s="255" t="s">
        <v>143</v>
      </c>
      <c r="F561" s="255"/>
      <c r="G561" s="314" t="s">
        <v>418</v>
      </c>
      <c r="H561" s="255" t="s">
        <v>144</v>
      </c>
      <c r="I561" s="53">
        <f>I562</f>
        <v>1900</v>
      </c>
      <c r="J561" s="50">
        <f>J562</f>
        <v>1060</v>
      </c>
      <c r="K561" s="50">
        <f>K562</f>
        <v>400</v>
      </c>
      <c r="M561" s="11"/>
    </row>
    <row r="562" spans="1:15" ht="20.100000000000001" hidden="1" customHeight="1" x14ac:dyDescent="0.25">
      <c r="A562" s="257"/>
      <c r="B562" s="257"/>
      <c r="C562" s="257"/>
      <c r="D562" s="257"/>
      <c r="E562" s="255"/>
      <c r="F562" s="255" t="s">
        <v>145</v>
      </c>
      <c r="G562" s="314" t="s">
        <v>418</v>
      </c>
      <c r="H562" s="255" t="s">
        <v>144</v>
      </c>
      <c r="I562" s="53">
        <v>1900</v>
      </c>
      <c r="J562" s="50">
        <v>1060</v>
      </c>
      <c r="K562" s="50">
        <v>400</v>
      </c>
      <c r="M562" s="11"/>
    </row>
    <row r="563" spans="1:15" ht="20.100000000000001" hidden="1" customHeight="1" x14ac:dyDescent="0.25">
      <c r="A563" s="257"/>
      <c r="B563" s="257"/>
      <c r="C563" s="257"/>
      <c r="D563" s="375">
        <v>3223</v>
      </c>
      <c r="E563" s="375"/>
      <c r="F563" s="375"/>
      <c r="G563" s="314" t="s">
        <v>418</v>
      </c>
      <c r="H563" s="376" t="s">
        <v>34</v>
      </c>
      <c r="I563" s="53">
        <f>I564+I567+I569</f>
        <v>3600</v>
      </c>
      <c r="J563" s="53">
        <f t="shared" ref="J563:K563" si="204">J564+J567+J569</f>
        <v>3310</v>
      </c>
      <c r="K563" s="53">
        <f t="shared" si="204"/>
        <v>2480</v>
      </c>
    </row>
    <row r="564" spans="1:15" ht="20.100000000000001" hidden="1" customHeight="1" x14ac:dyDescent="0.25">
      <c r="A564" s="257"/>
      <c r="B564" s="257"/>
      <c r="C564" s="257"/>
      <c r="D564" s="375"/>
      <c r="E564" s="255" t="s">
        <v>146</v>
      </c>
      <c r="F564" s="255"/>
      <c r="G564" s="314" t="s">
        <v>418</v>
      </c>
      <c r="H564" s="255" t="s">
        <v>147</v>
      </c>
      <c r="I564" s="53">
        <f>I565+I566</f>
        <v>2400</v>
      </c>
      <c r="J564" s="50">
        <f>J565+J566</f>
        <v>2070</v>
      </c>
      <c r="K564" s="50">
        <f>K565+K566</f>
        <v>1200</v>
      </c>
    </row>
    <row r="565" spans="1:15" ht="20.100000000000001" hidden="1" customHeight="1" x14ac:dyDescent="0.25">
      <c r="A565" s="257"/>
      <c r="B565" s="257"/>
      <c r="C565" s="257"/>
      <c r="D565" s="375"/>
      <c r="E565" s="255"/>
      <c r="F565" s="255" t="s">
        <v>148</v>
      </c>
      <c r="G565" s="314" t="s">
        <v>418</v>
      </c>
      <c r="H565" s="255" t="s">
        <v>147</v>
      </c>
      <c r="I565" s="53">
        <v>1200</v>
      </c>
      <c r="J565" s="50">
        <v>1035</v>
      </c>
      <c r="K565" s="50">
        <v>600</v>
      </c>
    </row>
    <row r="566" spans="1:15" ht="20.100000000000001" hidden="1" customHeight="1" x14ac:dyDescent="0.25">
      <c r="A566" s="257"/>
      <c r="B566" s="257"/>
      <c r="C566" s="257"/>
      <c r="D566" s="375"/>
      <c r="E566" s="255"/>
      <c r="F566" s="255" t="s">
        <v>149</v>
      </c>
      <c r="G566" s="314" t="s">
        <v>418</v>
      </c>
      <c r="H566" s="255" t="s">
        <v>323</v>
      </c>
      <c r="I566" s="53">
        <v>1200</v>
      </c>
      <c r="J566" s="50">
        <v>1035</v>
      </c>
      <c r="K566" s="50">
        <v>600</v>
      </c>
    </row>
    <row r="567" spans="1:15" ht="20.100000000000001" hidden="1" customHeight="1" x14ac:dyDescent="0.25">
      <c r="A567" s="257"/>
      <c r="B567" s="257"/>
      <c r="C567" s="257"/>
      <c r="D567" s="375"/>
      <c r="E567" s="255" t="s">
        <v>151</v>
      </c>
      <c r="F567" s="255"/>
      <c r="G567" s="314" t="s">
        <v>418</v>
      </c>
      <c r="H567" s="255" t="s">
        <v>152</v>
      </c>
      <c r="I567" s="53">
        <f>I568</f>
        <v>1200</v>
      </c>
      <c r="J567" s="50">
        <f>J568</f>
        <v>1240</v>
      </c>
      <c r="K567" s="50">
        <f>K568</f>
        <v>1280</v>
      </c>
    </row>
    <row r="568" spans="1:15" ht="20.100000000000001" hidden="1" customHeight="1" x14ac:dyDescent="0.25">
      <c r="A568" s="257"/>
      <c r="B568" s="257"/>
      <c r="C568" s="257"/>
      <c r="D568" s="375"/>
      <c r="E568" s="255"/>
      <c r="F568" s="255" t="s">
        <v>153</v>
      </c>
      <c r="G568" s="314" t="s">
        <v>418</v>
      </c>
      <c r="H568" s="255" t="s">
        <v>152</v>
      </c>
      <c r="I568" s="53">
        <v>1200</v>
      </c>
      <c r="J568" s="50">
        <v>1240</v>
      </c>
      <c r="K568" s="50">
        <v>1280</v>
      </c>
    </row>
    <row r="569" spans="1:15" ht="20.100000000000001" hidden="1" customHeight="1" x14ac:dyDescent="0.25">
      <c r="A569" s="257"/>
      <c r="B569" s="257"/>
      <c r="C569" s="257"/>
      <c r="D569" s="375"/>
      <c r="E569" s="255" t="s">
        <v>154</v>
      </c>
      <c r="F569" s="255"/>
      <c r="G569" s="314" t="s">
        <v>418</v>
      </c>
      <c r="H569" s="255" t="s">
        <v>155</v>
      </c>
      <c r="I569" s="53">
        <f>I570</f>
        <v>0</v>
      </c>
      <c r="J569" s="53">
        <f t="shared" ref="J569:K569" si="205">J570</f>
        <v>0</v>
      </c>
      <c r="K569" s="53">
        <f t="shared" si="205"/>
        <v>0</v>
      </c>
    </row>
    <row r="570" spans="1:15" ht="20.100000000000001" hidden="1" customHeight="1" x14ac:dyDescent="0.25">
      <c r="A570" s="257"/>
      <c r="B570" s="257"/>
      <c r="C570" s="257"/>
      <c r="D570" s="375"/>
      <c r="E570" s="255"/>
      <c r="F570" s="255" t="s">
        <v>156</v>
      </c>
      <c r="G570" s="314" t="s">
        <v>418</v>
      </c>
      <c r="H570" s="255" t="s">
        <v>155</v>
      </c>
      <c r="I570" s="53">
        <v>0</v>
      </c>
      <c r="J570" s="50">
        <v>0</v>
      </c>
      <c r="K570" s="50">
        <v>0</v>
      </c>
    </row>
    <row r="571" spans="1:15" s="4" customFormat="1" ht="20.100000000000001" customHeight="1" x14ac:dyDescent="0.25">
      <c r="A571" s="258"/>
      <c r="B571" s="258"/>
      <c r="C571" s="258">
        <v>323</v>
      </c>
      <c r="D571" s="258"/>
      <c r="E571" s="258"/>
      <c r="F571" s="258"/>
      <c r="G571" s="314" t="s">
        <v>418</v>
      </c>
      <c r="H571" s="339" t="s">
        <v>38</v>
      </c>
      <c r="I571" s="54">
        <f>I575+I583+I586+I572+I578</f>
        <v>4450</v>
      </c>
      <c r="J571" s="54">
        <f t="shared" ref="J571:K571" si="206">J575+J583+J586+J572+J578</f>
        <v>3220</v>
      </c>
      <c r="K571" s="54">
        <f t="shared" si="206"/>
        <v>2930</v>
      </c>
      <c r="L571" s="2"/>
      <c r="M571" s="3"/>
      <c r="N571" s="8"/>
      <c r="O571" s="3"/>
    </row>
    <row r="572" spans="1:15" s="4" customFormat="1" ht="20.100000000000001" hidden="1" customHeight="1" x14ac:dyDescent="0.25">
      <c r="A572" s="258"/>
      <c r="B572" s="258"/>
      <c r="C572" s="258"/>
      <c r="D572" s="257">
        <v>3232</v>
      </c>
      <c r="E572" s="257"/>
      <c r="F572" s="257"/>
      <c r="G572" s="314" t="s">
        <v>418</v>
      </c>
      <c r="H572" s="341" t="s">
        <v>40</v>
      </c>
      <c r="I572" s="53">
        <f>I573</f>
        <v>1700</v>
      </c>
      <c r="J572" s="53">
        <f t="shared" ref="J572:K572" si="207">J573</f>
        <v>750</v>
      </c>
      <c r="K572" s="53">
        <f t="shared" si="207"/>
        <v>0</v>
      </c>
      <c r="L572" s="2"/>
      <c r="M572" s="3"/>
      <c r="N572" s="8"/>
      <c r="O572" s="3"/>
    </row>
    <row r="573" spans="1:15" s="4" customFormat="1" ht="30" hidden="1" customHeight="1" x14ac:dyDescent="0.25">
      <c r="A573" s="258"/>
      <c r="B573" s="258"/>
      <c r="C573" s="258"/>
      <c r="D573" s="257"/>
      <c r="E573" s="257">
        <v>32322</v>
      </c>
      <c r="F573" s="257"/>
      <c r="G573" s="314" t="s">
        <v>418</v>
      </c>
      <c r="H573" s="341" t="s">
        <v>378</v>
      </c>
      <c r="I573" s="53">
        <f>I574</f>
        <v>1700</v>
      </c>
      <c r="J573" s="53">
        <f t="shared" ref="J573:K573" si="208">J574</f>
        <v>750</v>
      </c>
      <c r="K573" s="53">
        <f t="shared" si="208"/>
        <v>0</v>
      </c>
      <c r="L573" s="2"/>
      <c r="M573" s="3"/>
      <c r="N573" s="8"/>
      <c r="O573" s="3"/>
    </row>
    <row r="574" spans="1:15" s="4" customFormat="1" ht="30" hidden="1" customHeight="1" x14ac:dyDescent="0.25">
      <c r="A574" s="258"/>
      <c r="B574" s="258"/>
      <c r="C574" s="258"/>
      <c r="D574" s="257"/>
      <c r="E574" s="257"/>
      <c r="F574" s="257">
        <v>323220</v>
      </c>
      <c r="G574" s="314" t="s">
        <v>418</v>
      </c>
      <c r="H574" s="341" t="s">
        <v>378</v>
      </c>
      <c r="I574" s="53">
        <v>1700</v>
      </c>
      <c r="J574" s="50">
        <v>750</v>
      </c>
      <c r="K574" s="50">
        <v>0</v>
      </c>
      <c r="L574" s="306"/>
      <c r="M574" s="3"/>
      <c r="N574" s="8"/>
      <c r="O574" s="3"/>
    </row>
    <row r="575" spans="1:15" ht="20.100000000000001" hidden="1" customHeight="1" x14ac:dyDescent="0.25">
      <c r="A575" s="257"/>
      <c r="B575" s="257"/>
      <c r="C575" s="257"/>
      <c r="D575" s="257">
        <v>3233</v>
      </c>
      <c r="E575" s="257"/>
      <c r="F575" s="257"/>
      <c r="G575" s="314" t="s">
        <v>418</v>
      </c>
      <c r="H575" s="341" t="s">
        <v>41</v>
      </c>
      <c r="I575" s="53">
        <f t="shared" ref="I575:K576" si="209">I576</f>
        <v>250</v>
      </c>
      <c r="J575" s="50">
        <f t="shared" si="209"/>
        <v>260</v>
      </c>
      <c r="K575" s="50">
        <f t="shared" si="209"/>
        <v>270</v>
      </c>
      <c r="L575" s="15"/>
      <c r="M575" s="15"/>
      <c r="N575" s="15"/>
      <c r="O575" s="15"/>
    </row>
    <row r="576" spans="1:15" ht="20.100000000000001" hidden="1" customHeight="1" x14ac:dyDescent="0.25">
      <c r="A576" s="257"/>
      <c r="B576" s="257"/>
      <c r="C576" s="257"/>
      <c r="D576" s="257"/>
      <c r="E576" s="255" t="s">
        <v>187</v>
      </c>
      <c r="F576" s="255"/>
      <c r="G576" s="314" t="s">
        <v>418</v>
      </c>
      <c r="H576" s="341" t="s">
        <v>41</v>
      </c>
      <c r="I576" s="53">
        <f t="shared" si="209"/>
        <v>250</v>
      </c>
      <c r="J576" s="50">
        <f t="shared" si="209"/>
        <v>260</v>
      </c>
      <c r="K576" s="50">
        <f t="shared" si="209"/>
        <v>270</v>
      </c>
      <c r="L576" s="15"/>
      <c r="M576" s="15"/>
      <c r="N576" s="15"/>
      <c r="O576" s="15"/>
    </row>
    <row r="577" spans="1:15" ht="20.100000000000001" hidden="1" customHeight="1" x14ac:dyDescent="0.25">
      <c r="A577" s="257"/>
      <c r="B577" s="257"/>
      <c r="C577" s="257"/>
      <c r="D577" s="257"/>
      <c r="E577" s="255"/>
      <c r="F577" s="255" t="s">
        <v>189</v>
      </c>
      <c r="G577" s="314" t="s">
        <v>418</v>
      </c>
      <c r="H577" s="341" t="s">
        <v>188</v>
      </c>
      <c r="I577" s="53">
        <v>250</v>
      </c>
      <c r="J577" s="50">
        <v>260</v>
      </c>
      <c r="K577" s="50">
        <v>270</v>
      </c>
      <c r="L577" s="15"/>
      <c r="M577" s="15"/>
      <c r="N577" s="15"/>
      <c r="O577" s="15"/>
    </row>
    <row r="578" spans="1:15" ht="20.100000000000001" hidden="1" customHeight="1" x14ac:dyDescent="0.25">
      <c r="A578" s="257"/>
      <c r="B578" s="257"/>
      <c r="C578" s="257"/>
      <c r="D578" s="257">
        <v>3236</v>
      </c>
      <c r="E578" s="257"/>
      <c r="F578" s="257"/>
      <c r="G578" s="314" t="s">
        <v>418</v>
      </c>
      <c r="H578" s="341" t="s">
        <v>44</v>
      </c>
      <c r="I578" s="53">
        <f>I579+I581</f>
        <v>0</v>
      </c>
      <c r="J578" s="53">
        <f t="shared" ref="J578:K578" si="210">J579+J581</f>
        <v>0</v>
      </c>
      <c r="K578" s="53">
        <f t="shared" si="210"/>
        <v>0</v>
      </c>
      <c r="L578" s="15"/>
      <c r="M578" s="15"/>
      <c r="N578" s="15"/>
      <c r="O578" s="15"/>
    </row>
    <row r="579" spans="1:15" ht="20.100000000000001" hidden="1" customHeight="1" x14ac:dyDescent="0.25">
      <c r="A579" s="257"/>
      <c r="B579" s="257"/>
      <c r="C579" s="257"/>
      <c r="D579" s="257"/>
      <c r="E579" s="255" t="s">
        <v>207</v>
      </c>
      <c r="F579" s="255"/>
      <c r="G579" s="314" t="s">
        <v>418</v>
      </c>
      <c r="H579" s="255" t="s">
        <v>208</v>
      </c>
      <c r="I579" s="53">
        <f>I580</f>
        <v>0</v>
      </c>
      <c r="J579" s="53">
        <f t="shared" ref="J579:K579" si="211">J580</f>
        <v>0</v>
      </c>
      <c r="K579" s="53">
        <f t="shared" si="211"/>
        <v>0</v>
      </c>
      <c r="L579" s="15"/>
      <c r="M579" s="15"/>
      <c r="N579" s="15"/>
      <c r="O579" s="15"/>
    </row>
    <row r="580" spans="1:15" ht="20.100000000000001" hidden="1" customHeight="1" x14ac:dyDescent="0.25">
      <c r="A580" s="257"/>
      <c r="B580" s="257"/>
      <c r="C580" s="257"/>
      <c r="D580" s="257"/>
      <c r="E580" s="255"/>
      <c r="F580" s="255" t="s">
        <v>209</v>
      </c>
      <c r="G580" s="314" t="s">
        <v>418</v>
      </c>
      <c r="H580" s="255" t="s">
        <v>208</v>
      </c>
      <c r="I580" s="53">
        <v>0</v>
      </c>
      <c r="J580" s="50">
        <v>0</v>
      </c>
      <c r="K580" s="50">
        <v>0</v>
      </c>
      <c r="L580" s="15"/>
      <c r="M580" s="15"/>
      <c r="N580" s="15"/>
      <c r="O580" s="15"/>
    </row>
    <row r="581" spans="1:15" ht="20.100000000000001" hidden="1" customHeight="1" x14ac:dyDescent="0.25">
      <c r="A581" s="257"/>
      <c r="B581" s="257"/>
      <c r="C581" s="257"/>
      <c r="D581" s="257"/>
      <c r="E581" s="255" t="s">
        <v>210</v>
      </c>
      <c r="F581" s="255"/>
      <c r="G581" s="314" t="s">
        <v>418</v>
      </c>
      <c r="H581" s="255" t="s">
        <v>211</v>
      </c>
      <c r="I581" s="53">
        <f>I582</f>
        <v>0</v>
      </c>
      <c r="J581" s="53">
        <f t="shared" ref="J581:K581" si="212">J582</f>
        <v>0</v>
      </c>
      <c r="K581" s="53">
        <f t="shared" si="212"/>
        <v>0</v>
      </c>
      <c r="L581" s="15"/>
      <c r="M581" s="15"/>
      <c r="N581" s="15"/>
      <c r="O581" s="15"/>
    </row>
    <row r="582" spans="1:15" ht="20.100000000000001" hidden="1" customHeight="1" x14ac:dyDescent="0.25">
      <c r="A582" s="257"/>
      <c r="B582" s="257"/>
      <c r="C582" s="257"/>
      <c r="D582" s="257"/>
      <c r="E582" s="255"/>
      <c r="F582" s="255" t="s">
        <v>212</v>
      </c>
      <c r="G582" s="314" t="s">
        <v>418</v>
      </c>
      <c r="H582" s="255" t="s">
        <v>211</v>
      </c>
      <c r="I582" s="53">
        <v>0</v>
      </c>
      <c r="J582" s="50">
        <v>0</v>
      </c>
      <c r="K582" s="50">
        <v>0</v>
      </c>
      <c r="L582" s="15"/>
      <c r="M582" s="15"/>
      <c r="N582" s="15"/>
      <c r="O582" s="15"/>
    </row>
    <row r="583" spans="1:15" ht="20.100000000000001" hidden="1" customHeight="1" x14ac:dyDescent="0.25">
      <c r="A583" s="257"/>
      <c r="B583" s="257"/>
      <c r="C583" s="257"/>
      <c r="D583" s="375">
        <v>3238</v>
      </c>
      <c r="E583" s="375"/>
      <c r="F583" s="375"/>
      <c r="G583" s="314" t="s">
        <v>418</v>
      </c>
      <c r="H583" s="376" t="s">
        <v>45</v>
      </c>
      <c r="I583" s="53">
        <f t="shared" ref="I583:K584" si="213">I584</f>
        <v>1250</v>
      </c>
      <c r="J583" s="50">
        <f t="shared" si="213"/>
        <v>1120</v>
      </c>
      <c r="K583" s="50">
        <f t="shared" si="213"/>
        <v>1330</v>
      </c>
      <c r="L583" s="15"/>
      <c r="M583" s="15"/>
      <c r="N583" s="15"/>
      <c r="O583" s="15"/>
    </row>
    <row r="584" spans="1:15" ht="20.100000000000001" hidden="1" customHeight="1" x14ac:dyDescent="0.25">
      <c r="A584" s="257"/>
      <c r="B584" s="257"/>
      <c r="C584" s="257"/>
      <c r="D584" s="375"/>
      <c r="E584" s="255" t="s">
        <v>224</v>
      </c>
      <c r="F584" s="255"/>
      <c r="G584" s="314" t="s">
        <v>418</v>
      </c>
      <c r="H584" s="255" t="s">
        <v>225</v>
      </c>
      <c r="I584" s="53">
        <f t="shared" si="213"/>
        <v>1250</v>
      </c>
      <c r="J584" s="50">
        <f t="shared" si="213"/>
        <v>1120</v>
      </c>
      <c r="K584" s="50">
        <f t="shared" si="213"/>
        <v>1330</v>
      </c>
      <c r="L584" s="15"/>
      <c r="M584" s="15"/>
      <c r="N584" s="15"/>
      <c r="O584" s="15"/>
    </row>
    <row r="585" spans="1:15" ht="20.100000000000001" hidden="1" customHeight="1" x14ac:dyDescent="0.25">
      <c r="A585" s="257"/>
      <c r="B585" s="257"/>
      <c r="C585" s="257"/>
      <c r="D585" s="375"/>
      <c r="E585" s="255"/>
      <c r="F585" s="255" t="s">
        <v>226</v>
      </c>
      <c r="G585" s="314" t="s">
        <v>418</v>
      </c>
      <c r="H585" s="255" t="s">
        <v>225</v>
      </c>
      <c r="I585" s="53">
        <v>1250</v>
      </c>
      <c r="J585" s="50">
        <v>1120</v>
      </c>
      <c r="K585" s="50">
        <v>1330</v>
      </c>
      <c r="L585" s="15"/>
      <c r="M585" s="15"/>
      <c r="N585" s="15"/>
      <c r="O585" s="15"/>
    </row>
    <row r="586" spans="1:15" ht="20.100000000000001" hidden="1" customHeight="1" x14ac:dyDescent="0.25">
      <c r="A586" s="257"/>
      <c r="B586" s="257"/>
      <c r="C586" s="257"/>
      <c r="D586" s="375">
        <v>3239</v>
      </c>
      <c r="E586" s="375"/>
      <c r="F586" s="375"/>
      <c r="G586" s="314" t="s">
        <v>418</v>
      </c>
      <c r="H586" s="376" t="s">
        <v>46</v>
      </c>
      <c r="I586" s="53">
        <f>I591+I593+I589+I587</f>
        <v>1250</v>
      </c>
      <c r="J586" s="53">
        <f t="shared" ref="J586:K586" si="214">J591+J593+J589+J587</f>
        <v>1090</v>
      </c>
      <c r="K586" s="53">
        <f t="shared" si="214"/>
        <v>1330</v>
      </c>
      <c r="L586" s="15"/>
      <c r="M586" s="15"/>
      <c r="N586" s="15"/>
      <c r="O586" s="15"/>
    </row>
    <row r="587" spans="1:15" ht="30" hidden="1" customHeight="1" x14ac:dyDescent="0.25">
      <c r="A587" s="257"/>
      <c r="B587" s="257"/>
      <c r="C587" s="257"/>
      <c r="D587" s="375"/>
      <c r="E587" s="255" t="s">
        <v>227</v>
      </c>
      <c r="F587" s="255"/>
      <c r="G587" s="314" t="s">
        <v>418</v>
      </c>
      <c r="H587" s="255" t="s">
        <v>228</v>
      </c>
      <c r="I587" s="53">
        <f>I588</f>
        <v>0</v>
      </c>
      <c r="J587" s="53">
        <f t="shared" ref="J587:K587" si="215">J588</f>
        <v>0</v>
      </c>
      <c r="K587" s="53">
        <f t="shared" si="215"/>
        <v>0</v>
      </c>
      <c r="L587" s="15"/>
      <c r="M587" s="15"/>
      <c r="N587" s="15"/>
      <c r="O587" s="15"/>
    </row>
    <row r="588" spans="1:15" ht="30" hidden="1" customHeight="1" x14ac:dyDescent="0.25">
      <c r="A588" s="257"/>
      <c r="B588" s="257"/>
      <c r="C588" s="257"/>
      <c r="D588" s="375"/>
      <c r="E588" s="255"/>
      <c r="F588" s="255" t="s">
        <v>229</v>
      </c>
      <c r="G588" s="314" t="s">
        <v>418</v>
      </c>
      <c r="H588" s="255" t="s">
        <v>228</v>
      </c>
      <c r="I588" s="53">
        <v>0</v>
      </c>
      <c r="J588" s="50">
        <v>0</v>
      </c>
      <c r="K588" s="50">
        <v>0</v>
      </c>
      <c r="L588" s="15"/>
      <c r="M588" s="15"/>
      <c r="N588" s="15"/>
      <c r="O588" s="15"/>
    </row>
    <row r="589" spans="1:15" ht="20.100000000000001" hidden="1" customHeight="1" x14ac:dyDescent="0.25">
      <c r="A589" s="257"/>
      <c r="B589" s="257"/>
      <c r="C589" s="257"/>
      <c r="D589" s="375"/>
      <c r="E589" s="255" t="s">
        <v>230</v>
      </c>
      <c r="F589" s="255"/>
      <c r="G589" s="314" t="s">
        <v>418</v>
      </c>
      <c r="H589" s="255" t="s">
        <v>231</v>
      </c>
      <c r="I589" s="53">
        <f>I590</f>
        <v>0</v>
      </c>
      <c r="J589" s="53">
        <f t="shared" ref="J589:K589" si="216">J590</f>
        <v>0</v>
      </c>
      <c r="K589" s="53">
        <f t="shared" si="216"/>
        <v>0</v>
      </c>
      <c r="L589" s="15"/>
      <c r="M589" s="15"/>
      <c r="N589" s="15"/>
      <c r="O589" s="15"/>
    </row>
    <row r="590" spans="1:15" ht="20.100000000000001" hidden="1" customHeight="1" x14ac:dyDescent="0.25">
      <c r="A590" s="257"/>
      <c r="B590" s="257"/>
      <c r="C590" s="257"/>
      <c r="D590" s="375"/>
      <c r="E590" s="255"/>
      <c r="F590" s="255" t="s">
        <v>232</v>
      </c>
      <c r="G590" s="314" t="s">
        <v>418</v>
      </c>
      <c r="H590" s="255" t="s">
        <v>231</v>
      </c>
      <c r="I590" s="53">
        <v>0</v>
      </c>
      <c r="J590" s="50">
        <v>0</v>
      </c>
      <c r="K590" s="50">
        <v>0</v>
      </c>
      <c r="L590" s="15"/>
      <c r="M590" s="15"/>
      <c r="N590" s="15"/>
      <c r="O590" s="15"/>
    </row>
    <row r="591" spans="1:15" ht="20.100000000000001" hidden="1" customHeight="1" x14ac:dyDescent="0.25">
      <c r="A591" s="257"/>
      <c r="B591" s="257"/>
      <c r="C591" s="257"/>
      <c r="D591" s="375"/>
      <c r="E591" s="255" t="s">
        <v>233</v>
      </c>
      <c r="F591" s="255"/>
      <c r="G591" s="314" t="s">
        <v>418</v>
      </c>
      <c r="H591" s="255" t="s">
        <v>234</v>
      </c>
      <c r="I591" s="53">
        <f>I592</f>
        <v>1250</v>
      </c>
      <c r="J591" s="50">
        <f>J592</f>
        <v>1090</v>
      </c>
      <c r="K591" s="50">
        <f>K592</f>
        <v>1330</v>
      </c>
      <c r="N591" s="15"/>
      <c r="O591" s="15"/>
    </row>
    <row r="592" spans="1:15" ht="20.100000000000001" hidden="1" customHeight="1" x14ac:dyDescent="0.25">
      <c r="A592" s="257"/>
      <c r="B592" s="257"/>
      <c r="C592" s="257"/>
      <c r="D592" s="375"/>
      <c r="E592" s="255"/>
      <c r="F592" s="255" t="s">
        <v>235</v>
      </c>
      <c r="G592" s="314" t="s">
        <v>418</v>
      </c>
      <c r="H592" s="255" t="s">
        <v>234</v>
      </c>
      <c r="I592" s="53">
        <v>1250</v>
      </c>
      <c r="J592" s="50">
        <v>1090</v>
      </c>
      <c r="K592" s="50">
        <v>1330</v>
      </c>
      <c r="N592" s="15"/>
      <c r="O592" s="15"/>
    </row>
    <row r="593" spans="1:15" ht="20.100000000000001" hidden="1" customHeight="1" x14ac:dyDescent="0.25">
      <c r="A593" s="257"/>
      <c r="B593" s="257"/>
      <c r="C593" s="257"/>
      <c r="D593" s="375"/>
      <c r="E593" s="255" t="s">
        <v>236</v>
      </c>
      <c r="F593" s="255"/>
      <c r="G593" s="314" t="s">
        <v>418</v>
      </c>
      <c r="H593" s="255" t="s">
        <v>237</v>
      </c>
      <c r="I593" s="53">
        <f>I594+I595+I596+I597+I598</f>
        <v>0</v>
      </c>
      <c r="J593" s="53">
        <f t="shared" ref="J593:K593" si="217">J594+J595+J596+J597+J598</f>
        <v>0</v>
      </c>
      <c r="K593" s="53">
        <f t="shared" si="217"/>
        <v>0</v>
      </c>
      <c r="N593" s="15"/>
      <c r="O593" s="15"/>
    </row>
    <row r="594" spans="1:15" ht="30" hidden="1" customHeight="1" x14ac:dyDescent="0.25">
      <c r="A594" s="257"/>
      <c r="B594" s="257"/>
      <c r="C594" s="257"/>
      <c r="D594" s="257"/>
      <c r="E594" s="255"/>
      <c r="F594" s="255" t="s">
        <v>238</v>
      </c>
      <c r="G594" s="314" t="s">
        <v>418</v>
      </c>
      <c r="H594" s="255" t="s">
        <v>239</v>
      </c>
      <c r="I594" s="53">
        <v>0</v>
      </c>
      <c r="J594" s="50">
        <v>0</v>
      </c>
      <c r="K594" s="50">
        <v>0</v>
      </c>
      <c r="M594" s="11"/>
      <c r="N594" s="15"/>
      <c r="O594" s="15"/>
    </row>
    <row r="595" spans="1:15" ht="30" hidden="1" customHeight="1" x14ac:dyDescent="0.25">
      <c r="A595" s="257"/>
      <c r="B595" s="257"/>
      <c r="C595" s="257"/>
      <c r="D595" s="257"/>
      <c r="E595" s="255"/>
      <c r="F595" s="255" t="s">
        <v>240</v>
      </c>
      <c r="G595" s="314" t="s">
        <v>418</v>
      </c>
      <c r="H595" s="255" t="s">
        <v>241</v>
      </c>
      <c r="I595" s="53">
        <v>0</v>
      </c>
      <c r="J595" s="50">
        <v>0</v>
      </c>
      <c r="K595" s="50">
        <v>0</v>
      </c>
      <c r="M595" s="11"/>
      <c r="N595" s="15"/>
      <c r="O595" s="15"/>
    </row>
    <row r="596" spans="1:15" ht="30" hidden="1" customHeight="1" x14ac:dyDescent="0.25">
      <c r="A596" s="257"/>
      <c r="B596" s="257"/>
      <c r="C596" s="257"/>
      <c r="D596" s="257"/>
      <c r="E596" s="255"/>
      <c r="F596" s="255" t="s">
        <v>242</v>
      </c>
      <c r="G596" s="314" t="s">
        <v>418</v>
      </c>
      <c r="H596" s="255" t="s">
        <v>243</v>
      </c>
      <c r="I596" s="53">
        <v>0</v>
      </c>
      <c r="J596" s="50">
        <v>0</v>
      </c>
      <c r="K596" s="50">
        <v>0</v>
      </c>
      <c r="M596" s="11"/>
      <c r="N596" s="15"/>
      <c r="O596" s="15"/>
    </row>
    <row r="597" spans="1:15" ht="30" hidden="1" customHeight="1" x14ac:dyDescent="0.25">
      <c r="A597" s="257"/>
      <c r="B597" s="257"/>
      <c r="C597" s="257"/>
      <c r="D597" s="257"/>
      <c r="E597" s="255"/>
      <c r="F597" s="255" t="s">
        <v>244</v>
      </c>
      <c r="G597" s="314" t="s">
        <v>418</v>
      </c>
      <c r="H597" s="255" t="s">
        <v>245</v>
      </c>
      <c r="I597" s="53">
        <v>0</v>
      </c>
      <c r="J597" s="50">
        <v>0</v>
      </c>
      <c r="K597" s="50">
        <v>0</v>
      </c>
      <c r="M597" s="11"/>
      <c r="N597" s="15"/>
      <c r="O597" s="15"/>
    </row>
    <row r="598" spans="1:15" ht="30" hidden="1" customHeight="1" x14ac:dyDescent="0.25">
      <c r="A598" s="257"/>
      <c r="B598" s="257"/>
      <c r="C598" s="257"/>
      <c r="D598" s="257"/>
      <c r="E598" s="255"/>
      <c r="F598" s="255" t="s">
        <v>246</v>
      </c>
      <c r="G598" s="314" t="s">
        <v>418</v>
      </c>
      <c r="H598" s="255" t="s">
        <v>247</v>
      </c>
      <c r="I598" s="53">
        <v>0</v>
      </c>
      <c r="J598" s="50">
        <v>0</v>
      </c>
      <c r="K598" s="50">
        <v>0</v>
      </c>
      <c r="M598" s="11"/>
      <c r="N598" s="15"/>
      <c r="O598" s="15"/>
    </row>
    <row r="599" spans="1:15" ht="28.5" hidden="1" customHeight="1" x14ac:dyDescent="0.25">
      <c r="A599" s="247"/>
      <c r="B599" s="247"/>
      <c r="C599" s="247"/>
      <c r="D599" s="247"/>
      <c r="E599" s="247"/>
      <c r="F599" s="247"/>
      <c r="G599" s="377"/>
      <c r="H599" s="247" t="s">
        <v>353</v>
      </c>
      <c r="I599" s="245"/>
      <c r="J599" s="245"/>
      <c r="K599" s="245"/>
      <c r="N599" s="15"/>
      <c r="O599" s="15"/>
    </row>
    <row r="600" spans="1:15" ht="17.25" hidden="1" customHeight="1" x14ac:dyDescent="0.25">
      <c r="A600" s="258">
        <v>4</v>
      </c>
      <c r="B600" s="257"/>
      <c r="C600" s="257"/>
      <c r="D600" s="375"/>
      <c r="E600" s="255"/>
      <c r="F600" s="255"/>
      <c r="G600" s="378"/>
      <c r="H600" s="259" t="s">
        <v>327</v>
      </c>
      <c r="I600" s="54">
        <f>I601</f>
        <v>0</v>
      </c>
      <c r="J600" s="54">
        <f>J601</f>
        <v>0</v>
      </c>
      <c r="K600" s="54">
        <f>K601</f>
        <v>0</v>
      </c>
      <c r="L600" s="7"/>
      <c r="M600" s="7"/>
      <c r="N600" s="7"/>
      <c r="O600" s="15"/>
    </row>
    <row r="601" spans="1:15" ht="29.25" hidden="1" customHeight="1" x14ac:dyDescent="0.25">
      <c r="A601" s="257"/>
      <c r="B601" s="258">
        <v>42</v>
      </c>
      <c r="C601" s="258"/>
      <c r="D601" s="375"/>
      <c r="E601" s="255"/>
      <c r="F601" s="255"/>
      <c r="G601" s="378"/>
      <c r="H601" s="259" t="s">
        <v>68</v>
      </c>
      <c r="I601" s="54">
        <f>I602</f>
        <v>0</v>
      </c>
      <c r="J601" s="54">
        <f t="shared" ref="J601:K601" si="218">J602</f>
        <v>0</v>
      </c>
      <c r="K601" s="54">
        <f t="shared" si="218"/>
        <v>0</v>
      </c>
      <c r="N601" s="15"/>
      <c r="O601" s="15"/>
    </row>
    <row r="602" spans="1:15" ht="17.25" hidden="1" customHeight="1" x14ac:dyDescent="0.25">
      <c r="A602" s="257"/>
      <c r="B602" s="258"/>
      <c r="C602" s="258">
        <v>422</v>
      </c>
      <c r="D602" s="375"/>
      <c r="E602" s="255"/>
      <c r="F602" s="255"/>
      <c r="G602" s="378"/>
      <c r="H602" s="259" t="s">
        <v>69</v>
      </c>
      <c r="I602" s="54">
        <f>I603</f>
        <v>0</v>
      </c>
      <c r="J602" s="54">
        <f t="shared" ref="J602:K602" si="219">J603</f>
        <v>0</v>
      </c>
      <c r="K602" s="54">
        <f t="shared" si="219"/>
        <v>0</v>
      </c>
      <c r="N602" s="15"/>
      <c r="O602" s="15"/>
    </row>
    <row r="603" spans="1:15" ht="17.25" hidden="1" customHeight="1" x14ac:dyDescent="0.25">
      <c r="A603" s="257"/>
      <c r="B603" s="257"/>
      <c r="C603" s="257"/>
      <c r="D603" s="375">
        <v>4221</v>
      </c>
      <c r="E603" s="255"/>
      <c r="F603" s="255"/>
      <c r="G603" s="378" t="s">
        <v>418</v>
      </c>
      <c r="H603" s="255" t="s">
        <v>70</v>
      </c>
      <c r="I603" s="53">
        <f>I604+I606</f>
        <v>0</v>
      </c>
      <c r="J603" s="53">
        <f t="shared" ref="J603:K603" si="220">J604+J606</f>
        <v>0</v>
      </c>
      <c r="K603" s="53">
        <f t="shared" si="220"/>
        <v>0</v>
      </c>
      <c r="N603" s="15"/>
      <c r="O603" s="15"/>
    </row>
    <row r="604" spans="1:15" ht="17.25" hidden="1" customHeight="1" x14ac:dyDescent="0.25">
      <c r="A604" s="363"/>
      <c r="B604" s="257"/>
      <c r="C604" s="257"/>
      <c r="D604" s="257"/>
      <c r="E604" s="255" t="s">
        <v>331</v>
      </c>
      <c r="F604" s="255"/>
      <c r="G604" s="378" t="s">
        <v>418</v>
      </c>
      <c r="H604" s="255" t="s">
        <v>332</v>
      </c>
      <c r="I604" s="53">
        <f>I605</f>
        <v>0</v>
      </c>
      <c r="J604" s="53">
        <f>J605</f>
        <v>0</v>
      </c>
      <c r="K604" s="53">
        <f>K605</f>
        <v>0</v>
      </c>
      <c r="N604" s="15"/>
      <c r="O604" s="15"/>
    </row>
    <row r="605" spans="1:15" ht="17.25" hidden="1" customHeight="1" x14ac:dyDescent="0.25">
      <c r="A605" s="363"/>
      <c r="B605" s="257"/>
      <c r="C605" s="257"/>
      <c r="D605" s="257"/>
      <c r="E605" s="255"/>
      <c r="F605" s="255" t="s">
        <v>333</v>
      </c>
      <c r="G605" s="378" t="s">
        <v>418</v>
      </c>
      <c r="H605" s="255" t="s">
        <v>332</v>
      </c>
      <c r="I605" s="53">
        <v>0</v>
      </c>
      <c r="J605" s="50">
        <v>0</v>
      </c>
      <c r="K605" s="50">
        <v>0</v>
      </c>
      <c r="N605" s="15"/>
      <c r="O605" s="15"/>
    </row>
    <row r="606" spans="1:15" ht="17.25" hidden="1" customHeight="1" x14ac:dyDescent="0.25">
      <c r="A606" s="363"/>
      <c r="B606" s="257"/>
      <c r="C606" s="257"/>
      <c r="D606" s="257"/>
      <c r="E606" s="255" t="s">
        <v>334</v>
      </c>
      <c r="F606" s="255"/>
      <c r="G606" s="378" t="s">
        <v>418</v>
      </c>
      <c r="H606" s="255" t="s">
        <v>335</v>
      </c>
      <c r="I606" s="53">
        <f>I607</f>
        <v>0</v>
      </c>
      <c r="J606" s="53">
        <f t="shared" ref="J606:K606" si="221">J607</f>
        <v>0</v>
      </c>
      <c r="K606" s="53">
        <f t="shared" si="221"/>
        <v>0</v>
      </c>
      <c r="N606" s="15"/>
      <c r="O606" s="15"/>
    </row>
    <row r="607" spans="1:15" ht="17.25" hidden="1" customHeight="1" x14ac:dyDescent="0.25">
      <c r="A607" s="363"/>
      <c r="B607" s="257"/>
      <c r="C607" s="257"/>
      <c r="D607" s="257"/>
      <c r="E607" s="255"/>
      <c r="F607" s="255" t="s">
        <v>336</v>
      </c>
      <c r="G607" s="378" t="s">
        <v>418</v>
      </c>
      <c r="H607" s="255" t="s">
        <v>335</v>
      </c>
      <c r="I607" s="53">
        <v>0</v>
      </c>
      <c r="J607" s="50">
        <v>0</v>
      </c>
      <c r="K607" s="50">
        <v>0</v>
      </c>
    </row>
    <row r="608" spans="1:15" ht="20.100000000000001" customHeight="1" x14ac:dyDescent="0.25">
      <c r="A608" s="247"/>
      <c r="B608" s="247"/>
      <c r="C608" s="247"/>
      <c r="D608" s="247"/>
      <c r="E608" s="247"/>
      <c r="F608" s="247"/>
      <c r="G608" s="334"/>
      <c r="H608" s="372" t="s">
        <v>354</v>
      </c>
      <c r="I608" s="245"/>
      <c r="J608" s="245"/>
      <c r="K608" s="245"/>
    </row>
    <row r="609" spans="1:15" ht="20.100000000000001" customHeight="1" x14ac:dyDescent="0.25">
      <c r="A609" s="56"/>
      <c r="B609" s="56"/>
      <c r="C609" s="56"/>
      <c r="D609" s="56"/>
      <c r="E609" s="56"/>
      <c r="F609" s="56"/>
      <c r="G609" s="379"/>
      <c r="H609" s="56" t="s">
        <v>287</v>
      </c>
      <c r="I609" s="56"/>
      <c r="J609" s="56"/>
      <c r="K609" s="56"/>
    </row>
    <row r="610" spans="1:15" s="4" customFormat="1" ht="20.100000000000001" customHeight="1" x14ac:dyDescent="0.25">
      <c r="A610" s="258">
        <v>3</v>
      </c>
      <c r="B610" s="258"/>
      <c r="C610" s="258"/>
      <c r="D610" s="258"/>
      <c r="E610" s="258"/>
      <c r="F610" s="258"/>
      <c r="G610" s="352"/>
      <c r="H610" s="339" t="s">
        <v>86</v>
      </c>
      <c r="I610" s="54">
        <f>I611+I643+I732+I737</f>
        <v>230000</v>
      </c>
      <c r="J610" s="54">
        <f t="shared" ref="J610:K610" si="222">J611+J643+J732+J737</f>
        <v>230000</v>
      </c>
      <c r="K610" s="54">
        <f t="shared" si="222"/>
        <v>230000</v>
      </c>
      <c r="L610" s="7"/>
      <c r="M610" s="7"/>
      <c r="N610" s="7"/>
      <c r="O610" s="7"/>
    </row>
    <row r="611" spans="1:15" s="4" customFormat="1" ht="20.100000000000001" customHeight="1" x14ac:dyDescent="0.25">
      <c r="A611" s="258"/>
      <c r="B611" s="258">
        <v>31</v>
      </c>
      <c r="C611" s="258"/>
      <c r="D611" s="258"/>
      <c r="E611" s="258"/>
      <c r="F611" s="258"/>
      <c r="G611" s="352"/>
      <c r="H611" s="339" t="s">
        <v>17</v>
      </c>
      <c r="I611" s="54">
        <f>I612+I622+I634</f>
        <v>122500</v>
      </c>
      <c r="J611" s="54">
        <f t="shared" ref="J611:K611" si="223">J612+J622+J634</f>
        <v>126180</v>
      </c>
      <c r="K611" s="54">
        <f t="shared" si="223"/>
        <v>129970</v>
      </c>
      <c r="L611" s="2"/>
      <c r="M611" s="3"/>
      <c r="N611" s="3"/>
      <c r="O611" s="3"/>
    </row>
    <row r="612" spans="1:15" s="4" customFormat="1" ht="20.100000000000001" customHeight="1" x14ac:dyDescent="0.25">
      <c r="A612" s="258"/>
      <c r="B612" s="258"/>
      <c r="C612" s="258">
        <v>311</v>
      </c>
      <c r="D612" s="258"/>
      <c r="E612" s="258"/>
      <c r="F612" s="258"/>
      <c r="G612" s="314" t="s">
        <v>417</v>
      </c>
      <c r="H612" s="339" t="s">
        <v>18</v>
      </c>
      <c r="I612" s="54">
        <f>I613+I616+I619</f>
        <v>105500</v>
      </c>
      <c r="J612" s="54">
        <f t="shared" ref="J612:K612" si="224">J613+J616+J619</f>
        <v>108670</v>
      </c>
      <c r="K612" s="54">
        <f t="shared" si="224"/>
        <v>111930</v>
      </c>
      <c r="L612" s="2"/>
      <c r="M612" s="3"/>
      <c r="N612" s="3"/>
      <c r="O612" s="3"/>
    </row>
    <row r="613" spans="1:15" ht="20.100000000000001" hidden="1" customHeight="1" x14ac:dyDescent="0.25">
      <c r="A613" s="257"/>
      <c r="B613" s="257"/>
      <c r="C613" s="257"/>
      <c r="D613" s="257">
        <v>3111</v>
      </c>
      <c r="E613" s="257"/>
      <c r="F613" s="257"/>
      <c r="G613" s="314" t="s">
        <v>417</v>
      </c>
      <c r="H613" s="341" t="s">
        <v>19</v>
      </c>
      <c r="I613" s="53">
        <f t="shared" ref="I613:K614" si="225">I614</f>
        <v>96000</v>
      </c>
      <c r="J613" s="50">
        <f t="shared" si="225"/>
        <v>98880</v>
      </c>
      <c r="K613" s="50">
        <f t="shared" si="225"/>
        <v>101850</v>
      </c>
    </row>
    <row r="614" spans="1:15" ht="20.100000000000001" hidden="1" customHeight="1" x14ac:dyDescent="0.25">
      <c r="A614" s="257"/>
      <c r="B614" s="257"/>
      <c r="C614" s="257"/>
      <c r="D614" s="257"/>
      <c r="E614" s="255" t="s">
        <v>289</v>
      </c>
      <c r="F614" s="255"/>
      <c r="G614" s="314" t="s">
        <v>417</v>
      </c>
      <c r="H614" s="255" t="s">
        <v>290</v>
      </c>
      <c r="I614" s="53">
        <f t="shared" si="225"/>
        <v>96000</v>
      </c>
      <c r="J614" s="50">
        <f t="shared" si="225"/>
        <v>98880</v>
      </c>
      <c r="K614" s="50">
        <f t="shared" si="225"/>
        <v>101850</v>
      </c>
    </row>
    <row r="615" spans="1:15" ht="20.100000000000001" hidden="1" customHeight="1" x14ac:dyDescent="0.25">
      <c r="A615" s="257"/>
      <c r="B615" s="257"/>
      <c r="C615" s="257"/>
      <c r="D615" s="257"/>
      <c r="E615" s="255"/>
      <c r="F615" s="255" t="s">
        <v>291</v>
      </c>
      <c r="G615" s="314" t="s">
        <v>417</v>
      </c>
      <c r="H615" s="255" t="s">
        <v>290</v>
      </c>
      <c r="I615" s="53">
        <v>96000</v>
      </c>
      <c r="J615" s="53">
        <v>98880</v>
      </c>
      <c r="K615" s="53">
        <v>101850</v>
      </c>
    </row>
    <row r="616" spans="1:15" ht="20.100000000000001" hidden="1" customHeight="1" x14ac:dyDescent="0.25">
      <c r="A616" s="257"/>
      <c r="B616" s="257"/>
      <c r="C616" s="257"/>
      <c r="D616" s="257">
        <v>3113</v>
      </c>
      <c r="E616" s="257"/>
      <c r="F616" s="257"/>
      <c r="G616" s="314" t="s">
        <v>417</v>
      </c>
      <c r="H616" s="341" t="s">
        <v>20</v>
      </c>
      <c r="I616" s="53">
        <f>I617</f>
        <v>0</v>
      </c>
      <c r="J616" s="53">
        <f t="shared" ref="J616:K616" si="226">J617</f>
        <v>0</v>
      </c>
      <c r="K616" s="53">
        <f t="shared" si="226"/>
        <v>0</v>
      </c>
    </row>
    <row r="617" spans="1:15" ht="20.100000000000001" hidden="1" customHeight="1" x14ac:dyDescent="0.25">
      <c r="A617" s="257"/>
      <c r="B617" s="257"/>
      <c r="C617" s="257"/>
      <c r="D617" s="257"/>
      <c r="E617" s="255" t="s">
        <v>293</v>
      </c>
      <c r="F617" s="255"/>
      <c r="G617" s="314" t="s">
        <v>417</v>
      </c>
      <c r="H617" s="255" t="s">
        <v>20</v>
      </c>
      <c r="I617" s="53">
        <f>I618</f>
        <v>0</v>
      </c>
      <c r="J617" s="53">
        <f t="shared" ref="J617:K617" si="227">J618</f>
        <v>0</v>
      </c>
      <c r="K617" s="53">
        <f t="shared" si="227"/>
        <v>0</v>
      </c>
    </row>
    <row r="618" spans="1:15" ht="20.100000000000001" hidden="1" customHeight="1" x14ac:dyDescent="0.25">
      <c r="A618" s="257"/>
      <c r="B618" s="257"/>
      <c r="C618" s="257"/>
      <c r="D618" s="257"/>
      <c r="E618" s="255"/>
      <c r="F618" s="255" t="s">
        <v>294</v>
      </c>
      <c r="G618" s="314" t="s">
        <v>417</v>
      </c>
      <c r="H618" s="255" t="s">
        <v>20</v>
      </c>
      <c r="I618" s="53">
        <v>0</v>
      </c>
      <c r="J618" s="50">
        <v>0</v>
      </c>
      <c r="K618" s="50">
        <v>0</v>
      </c>
    </row>
    <row r="619" spans="1:15" ht="17.25" hidden="1" customHeight="1" x14ac:dyDescent="0.25">
      <c r="A619" s="257"/>
      <c r="B619" s="257"/>
      <c r="C619" s="257"/>
      <c r="D619" s="257">
        <v>3114</v>
      </c>
      <c r="E619" s="257"/>
      <c r="F619" s="257"/>
      <c r="G619" s="314" t="s">
        <v>417</v>
      </c>
      <c r="H619" s="341" t="s">
        <v>21</v>
      </c>
      <c r="I619" s="53">
        <f t="shared" ref="I619:K620" si="228">I620</f>
        <v>9500</v>
      </c>
      <c r="J619" s="50">
        <f t="shared" si="228"/>
        <v>9790</v>
      </c>
      <c r="K619" s="50">
        <f t="shared" si="228"/>
        <v>10080</v>
      </c>
    </row>
    <row r="620" spans="1:15" ht="20.100000000000001" hidden="1" customHeight="1" x14ac:dyDescent="0.25">
      <c r="A620" s="257"/>
      <c r="B620" s="257"/>
      <c r="C620" s="257"/>
      <c r="D620" s="257"/>
      <c r="E620" s="255" t="s">
        <v>295</v>
      </c>
      <c r="F620" s="255"/>
      <c r="G620" s="314" t="s">
        <v>417</v>
      </c>
      <c r="H620" s="255" t="s">
        <v>21</v>
      </c>
      <c r="I620" s="53">
        <f t="shared" si="228"/>
        <v>9500</v>
      </c>
      <c r="J620" s="50">
        <f t="shared" si="228"/>
        <v>9790</v>
      </c>
      <c r="K620" s="50">
        <f t="shared" si="228"/>
        <v>10080</v>
      </c>
    </row>
    <row r="621" spans="1:15" ht="20.100000000000001" hidden="1" customHeight="1" x14ac:dyDescent="0.25">
      <c r="A621" s="257"/>
      <c r="B621" s="257"/>
      <c r="C621" s="257"/>
      <c r="D621" s="257"/>
      <c r="E621" s="255"/>
      <c r="F621" s="255" t="s">
        <v>296</v>
      </c>
      <c r="G621" s="314" t="s">
        <v>417</v>
      </c>
      <c r="H621" s="255" t="s">
        <v>21</v>
      </c>
      <c r="I621" s="53">
        <v>9500</v>
      </c>
      <c r="J621" s="50">
        <v>9790</v>
      </c>
      <c r="K621" s="50">
        <v>10080</v>
      </c>
    </row>
    <row r="622" spans="1:15" s="4" customFormat="1" ht="20.100000000000001" hidden="1" customHeight="1" x14ac:dyDescent="0.25">
      <c r="A622" s="258"/>
      <c r="B622" s="258"/>
      <c r="C622" s="258">
        <v>312</v>
      </c>
      <c r="D622" s="258"/>
      <c r="E622" s="258"/>
      <c r="F622" s="258"/>
      <c r="G622" s="314" t="s">
        <v>417</v>
      </c>
      <c r="H622" s="339" t="s">
        <v>22</v>
      </c>
      <c r="I622" s="54">
        <f>I623</f>
        <v>0</v>
      </c>
      <c r="J622" s="54">
        <f t="shared" ref="J622:K622" si="229">J623</f>
        <v>0</v>
      </c>
      <c r="K622" s="54">
        <f t="shared" si="229"/>
        <v>0</v>
      </c>
      <c r="L622" s="2"/>
      <c r="M622" s="3"/>
      <c r="N622" s="3"/>
      <c r="O622" s="3"/>
    </row>
    <row r="623" spans="1:15" ht="20.100000000000001" hidden="1" customHeight="1" x14ac:dyDescent="0.25">
      <c r="A623" s="257"/>
      <c r="B623" s="257"/>
      <c r="C623" s="257"/>
      <c r="D623" s="257">
        <v>3121</v>
      </c>
      <c r="E623" s="257"/>
      <c r="F623" s="257"/>
      <c r="G623" s="314" t="s">
        <v>417</v>
      </c>
      <c r="H623" s="341" t="s">
        <v>22</v>
      </c>
      <c r="I623" s="53">
        <f>I624+I626+I628+I630+I632</f>
        <v>0</v>
      </c>
      <c r="J623" s="53">
        <f t="shared" ref="J623:K623" si="230">J624+J626+J628+J630+J632</f>
        <v>0</v>
      </c>
      <c r="K623" s="53">
        <f t="shared" si="230"/>
        <v>0</v>
      </c>
    </row>
    <row r="624" spans="1:15" ht="20.100000000000001" hidden="1" customHeight="1" x14ac:dyDescent="0.25">
      <c r="A624" s="257"/>
      <c r="B624" s="257"/>
      <c r="C624" s="257"/>
      <c r="D624" s="257"/>
      <c r="E624" s="255" t="s">
        <v>89</v>
      </c>
      <c r="F624" s="255"/>
      <c r="G624" s="314" t="s">
        <v>417</v>
      </c>
      <c r="H624" s="255" t="s">
        <v>90</v>
      </c>
      <c r="I624" s="53">
        <f>I625</f>
        <v>0</v>
      </c>
      <c r="J624" s="53">
        <f t="shared" ref="J624:K624" si="231">J625</f>
        <v>0</v>
      </c>
      <c r="K624" s="53">
        <f t="shared" si="231"/>
        <v>0</v>
      </c>
    </row>
    <row r="625" spans="1:15" ht="20.100000000000001" hidden="1" customHeight="1" x14ac:dyDescent="0.25">
      <c r="A625" s="257"/>
      <c r="B625" s="257"/>
      <c r="C625" s="257"/>
      <c r="D625" s="257"/>
      <c r="E625" s="255"/>
      <c r="F625" s="255" t="s">
        <v>91</v>
      </c>
      <c r="G625" s="314" t="s">
        <v>417</v>
      </c>
      <c r="H625" s="255" t="s">
        <v>90</v>
      </c>
      <c r="I625" s="53">
        <v>0</v>
      </c>
      <c r="J625" s="50">
        <v>0</v>
      </c>
      <c r="K625" s="50">
        <v>0</v>
      </c>
    </row>
    <row r="626" spans="1:15" ht="20.100000000000001" hidden="1" customHeight="1" x14ac:dyDescent="0.25">
      <c r="A626" s="257"/>
      <c r="B626" s="257"/>
      <c r="C626" s="257"/>
      <c r="D626" s="257"/>
      <c r="E626" s="255" t="s">
        <v>92</v>
      </c>
      <c r="F626" s="255"/>
      <c r="G626" s="314" t="s">
        <v>417</v>
      </c>
      <c r="H626" s="255" t="s">
        <v>93</v>
      </c>
      <c r="I626" s="53">
        <f>I627</f>
        <v>0</v>
      </c>
      <c r="J626" s="53">
        <f t="shared" ref="J626:K626" si="232">J627</f>
        <v>0</v>
      </c>
      <c r="K626" s="53">
        <f t="shared" si="232"/>
        <v>0</v>
      </c>
    </row>
    <row r="627" spans="1:15" ht="20.100000000000001" hidden="1" customHeight="1" x14ac:dyDescent="0.25">
      <c r="A627" s="257"/>
      <c r="B627" s="257"/>
      <c r="C627" s="257"/>
      <c r="D627" s="257"/>
      <c r="E627" s="255"/>
      <c r="F627" s="255" t="s">
        <v>94</v>
      </c>
      <c r="G627" s="314" t="s">
        <v>417</v>
      </c>
      <c r="H627" s="255" t="s">
        <v>93</v>
      </c>
      <c r="I627" s="53">
        <v>0</v>
      </c>
      <c r="J627" s="50">
        <v>0</v>
      </c>
      <c r="K627" s="50">
        <v>0</v>
      </c>
    </row>
    <row r="628" spans="1:15" ht="20.100000000000001" hidden="1" customHeight="1" x14ac:dyDescent="0.25">
      <c r="A628" s="257"/>
      <c r="B628" s="257"/>
      <c r="C628" s="257"/>
      <c r="D628" s="257"/>
      <c r="E628" s="255" t="s">
        <v>95</v>
      </c>
      <c r="F628" s="255"/>
      <c r="G628" s="314" t="s">
        <v>417</v>
      </c>
      <c r="H628" s="255" t="s">
        <v>96</v>
      </c>
      <c r="I628" s="53">
        <f>I629</f>
        <v>0</v>
      </c>
      <c r="J628" s="53">
        <f t="shared" ref="J628:K628" si="233">J629</f>
        <v>0</v>
      </c>
      <c r="K628" s="53">
        <f t="shared" si="233"/>
        <v>0</v>
      </c>
    </row>
    <row r="629" spans="1:15" ht="20.100000000000001" hidden="1" customHeight="1" x14ac:dyDescent="0.25">
      <c r="A629" s="257"/>
      <c r="B629" s="257"/>
      <c r="C629" s="257"/>
      <c r="D629" s="257"/>
      <c r="E629" s="255"/>
      <c r="F629" s="255" t="s">
        <v>97</v>
      </c>
      <c r="G629" s="314" t="s">
        <v>417</v>
      </c>
      <c r="H629" s="255" t="s">
        <v>96</v>
      </c>
      <c r="I629" s="53">
        <v>0</v>
      </c>
      <c r="J629" s="50">
        <v>0</v>
      </c>
      <c r="K629" s="50">
        <v>0</v>
      </c>
    </row>
    <row r="630" spans="1:15" ht="20.100000000000001" hidden="1" customHeight="1" x14ac:dyDescent="0.25">
      <c r="A630" s="257"/>
      <c r="B630" s="257"/>
      <c r="C630" s="257"/>
      <c r="D630" s="257"/>
      <c r="E630" s="255" t="s">
        <v>98</v>
      </c>
      <c r="F630" s="255"/>
      <c r="G630" s="314" t="s">
        <v>417</v>
      </c>
      <c r="H630" s="255" t="s">
        <v>99</v>
      </c>
      <c r="I630" s="53">
        <f>I631</f>
        <v>0</v>
      </c>
      <c r="J630" s="53">
        <f>J631</f>
        <v>0</v>
      </c>
      <c r="K630" s="53">
        <f>K631</f>
        <v>0</v>
      </c>
    </row>
    <row r="631" spans="1:15" ht="20.100000000000001" hidden="1" customHeight="1" x14ac:dyDescent="0.25">
      <c r="A631" s="257"/>
      <c r="B631" s="257"/>
      <c r="C631" s="257"/>
      <c r="D631" s="257"/>
      <c r="E631" s="255"/>
      <c r="F631" s="255" t="s">
        <v>100</v>
      </c>
      <c r="G631" s="314" t="s">
        <v>417</v>
      </c>
      <c r="H631" s="255" t="s">
        <v>99</v>
      </c>
      <c r="I631" s="53">
        <v>0</v>
      </c>
      <c r="J631" s="50">
        <v>0</v>
      </c>
      <c r="K631" s="50">
        <v>0</v>
      </c>
    </row>
    <row r="632" spans="1:15" ht="20.100000000000001" hidden="1" customHeight="1" x14ac:dyDescent="0.25">
      <c r="A632" s="257"/>
      <c r="B632" s="257"/>
      <c r="C632" s="257"/>
      <c r="D632" s="257"/>
      <c r="E632" s="255" t="s">
        <v>101</v>
      </c>
      <c r="F632" s="255"/>
      <c r="G632" s="314" t="s">
        <v>417</v>
      </c>
      <c r="H632" s="255" t="s">
        <v>102</v>
      </c>
      <c r="I632" s="53">
        <f>I633</f>
        <v>0</v>
      </c>
      <c r="J632" s="53">
        <f t="shared" ref="J632:K632" si="234">J633</f>
        <v>0</v>
      </c>
      <c r="K632" s="53">
        <f t="shared" si="234"/>
        <v>0</v>
      </c>
    </row>
    <row r="633" spans="1:15" ht="20.100000000000001" hidden="1" customHeight="1" x14ac:dyDescent="0.25">
      <c r="A633" s="257"/>
      <c r="B633" s="257"/>
      <c r="C633" s="257"/>
      <c r="D633" s="257"/>
      <c r="E633" s="255"/>
      <c r="F633" s="255" t="s">
        <v>103</v>
      </c>
      <c r="G633" s="314" t="s">
        <v>417</v>
      </c>
      <c r="H633" s="255" t="s">
        <v>102</v>
      </c>
      <c r="I633" s="53">
        <v>0</v>
      </c>
      <c r="J633" s="50">
        <v>0</v>
      </c>
      <c r="K633" s="50">
        <v>0</v>
      </c>
    </row>
    <row r="634" spans="1:15" s="4" customFormat="1" ht="20.100000000000001" customHeight="1" x14ac:dyDescent="0.25">
      <c r="A634" s="258"/>
      <c r="B634" s="258"/>
      <c r="C634" s="258">
        <v>313</v>
      </c>
      <c r="D634" s="258"/>
      <c r="E634" s="258"/>
      <c r="F634" s="258"/>
      <c r="G634" s="314" t="s">
        <v>417</v>
      </c>
      <c r="H634" s="339" t="s">
        <v>105</v>
      </c>
      <c r="I634" s="54">
        <f>I635+I640</f>
        <v>17000</v>
      </c>
      <c r="J634" s="54">
        <f t="shared" ref="J634:K634" si="235">J635+J640</f>
        <v>17510</v>
      </c>
      <c r="K634" s="54">
        <f t="shared" si="235"/>
        <v>18040</v>
      </c>
      <c r="L634" s="2"/>
      <c r="M634" s="3"/>
      <c r="N634" s="3"/>
      <c r="O634" s="3"/>
    </row>
    <row r="635" spans="1:15" ht="20.100000000000001" hidden="1" customHeight="1" x14ac:dyDescent="0.25">
      <c r="A635" s="257"/>
      <c r="B635" s="257"/>
      <c r="C635" s="257"/>
      <c r="D635" s="257">
        <v>3132</v>
      </c>
      <c r="E635" s="257"/>
      <c r="F635" s="257"/>
      <c r="G635" s="314" t="s">
        <v>417</v>
      </c>
      <c r="H635" s="341" t="s">
        <v>24</v>
      </c>
      <c r="I635" s="53">
        <f>I636+I638</f>
        <v>17000</v>
      </c>
      <c r="J635" s="53">
        <f t="shared" ref="J635:K635" si="236">J636+J638</f>
        <v>17510</v>
      </c>
      <c r="K635" s="53">
        <f t="shared" si="236"/>
        <v>18040</v>
      </c>
    </row>
    <row r="636" spans="1:15" ht="20.100000000000001" hidden="1" customHeight="1" x14ac:dyDescent="0.25">
      <c r="A636" s="257"/>
      <c r="B636" s="257"/>
      <c r="C636" s="257"/>
      <c r="D636" s="257"/>
      <c r="E636" s="255" t="s">
        <v>300</v>
      </c>
      <c r="F636" s="255"/>
      <c r="G636" s="314" t="s">
        <v>417</v>
      </c>
      <c r="H636" s="255" t="s">
        <v>24</v>
      </c>
      <c r="I636" s="53">
        <f>I637</f>
        <v>17000</v>
      </c>
      <c r="J636" s="53">
        <f t="shared" ref="J636:K636" si="237">J637</f>
        <v>17510</v>
      </c>
      <c r="K636" s="53">
        <f t="shared" si="237"/>
        <v>18040</v>
      </c>
    </row>
    <row r="637" spans="1:15" ht="20.100000000000001" hidden="1" customHeight="1" x14ac:dyDescent="0.25">
      <c r="A637" s="257"/>
      <c r="B637" s="257"/>
      <c r="C637" s="257"/>
      <c r="D637" s="257"/>
      <c r="E637" s="255"/>
      <c r="F637" s="255" t="s">
        <v>301</v>
      </c>
      <c r="G637" s="314" t="s">
        <v>417</v>
      </c>
      <c r="H637" s="255" t="s">
        <v>24</v>
      </c>
      <c r="I637" s="53">
        <v>17000</v>
      </c>
      <c r="J637" s="50">
        <v>17510</v>
      </c>
      <c r="K637" s="50">
        <v>18040</v>
      </c>
    </row>
    <row r="638" spans="1:15" ht="30" hidden="1" customHeight="1" x14ac:dyDescent="0.25">
      <c r="A638" s="257"/>
      <c r="B638" s="257"/>
      <c r="C638" s="257"/>
      <c r="D638" s="257"/>
      <c r="E638" s="255" t="s">
        <v>302</v>
      </c>
      <c r="F638" s="255"/>
      <c r="G638" s="314" t="s">
        <v>417</v>
      </c>
      <c r="H638" s="255" t="s">
        <v>106</v>
      </c>
      <c r="I638" s="53">
        <f>I639</f>
        <v>0</v>
      </c>
      <c r="J638" s="53">
        <f t="shared" ref="J638:K638" si="238">J639</f>
        <v>0</v>
      </c>
      <c r="K638" s="53">
        <f t="shared" si="238"/>
        <v>0</v>
      </c>
    </row>
    <row r="639" spans="1:15" ht="32.25" hidden="1" customHeight="1" x14ac:dyDescent="0.25">
      <c r="A639" s="257"/>
      <c r="B639" s="257"/>
      <c r="C639" s="257"/>
      <c r="D639" s="257"/>
      <c r="E639" s="255"/>
      <c r="F639" s="255" t="s">
        <v>303</v>
      </c>
      <c r="G639" s="314" t="s">
        <v>417</v>
      </c>
      <c r="H639" s="255" t="s">
        <v>106</v>
      </c>
      <c r="I639" s="53">
        <v>0</v>
      </c>
      <c r="J639" s="53">
        <v>0</v>
      </c>
      <c r="K639" s="53">
        <v>0</v>
      </c>
    </row>
    <row r="640" spans="1:15" ht="28.5" hidden="1" customHeight="1" x14ac:dyDescent="0.25">
      <c r="A640" s="257"/>
      <c r="B640" s="257"/>
      <c r="C640" s="257"/>
      <c r="D640" s="257">
        <v>3133</v>
      </c>
      <c r="E640" s="257"/>
      <c r="F640" s="257"/>
      <c r="G640" s="314" t="s">
        <v>417</v>
      </c>
      <c r="H640" s="341" t="s">
        <v>25</v>
      </c>
      <c r="I640" s="53">
        <f>I641</f>
        <v>0</v>
      </c>
      <c r="J640" s="53">
        <f t="shared" ref="J640:K640" si="239">J641</f>
        <v>0</v>
      </c>
      <c r="K640" s="53">
        <f t="shared" si="239"/>
        <v>0</v>
      </c>
    </row>
    <row r="641" spans="1:15" ht="30" hidden="1" customHeight="1" x14ac:dyDescent="0.25">
      <c r="A641" s="257"/>
      <c r="B641" s="257"/>
      <c r="C641" s="257"/>
      <c r="D641" s="257"/>
      <c r="E641" s="255" t="s">
        <v>304</v>
      </c>
      <c r="F641" s="255"/>
      <c r="G641" s="314" t="s">
        <v>417</v>
      </c>
      <c r="H641" s="255" t="s">
        <v>25</v>
      </c>
      <c r="I641" s="53">
        <f>I642</f>
        <v>0</v>
      </c>
      <c r="J641" s="53">
        <f t="shared" ref="J641:K641" si="240">J642</f>
        <v>0</v>
      </c>
      <c r="K641" s="53">
        <f t="shared" si="240"/>
        <v>0</v>
      </c>
    </row>
    <row r="642" spans="1:15" ht="30" hidden="1" customHeight="1" x14ac:dyDescent="0.25">
      <c r="A642" s="257"/>
      <c r="B642" s="257"/>
      <c r="C642" s="257"/>
      <c r="D642" s="257"/>
      <c r="E642" s="255"/>
      <c r="F642" s="255" t="s">
        <v>305</v>
      </c>
      <c r="G642" s="314" t="s">
        <v>417</v>
      </c>
      <c r="H642" s="255" t="s">
        <v>25</v>
      </c>
      <c r="I642" s="53">
        <v>0</v>
      </c>
      <c r="J642" s="53">
        <v>0</v>
      </c>
      <c r="K642" s="53">
        <v>0</v>
      </c>
    </row>
    <row r="643" spans="1:15" s="4" customFormat="1" ht="20.100000000000001" customHeight="1" x14ac:dyDescent="0.25">
      <c r="A643" s="258"/>
      <c r="B643" s="258">
        <v>32</v>
      </c>
      <c r="C643" s="258"/>
      <c r="D643" s="258"/>
      <c r="E643" s="258"/>
      <c r="F643" s="258"/>
      <c r="G643" s="314"/>
      <c r="H643" s="339" t="s">
        <v>26</v>
      </c>
      <c r="I643" s="54">
        <f>I644+I665+I689</f>
        <v>106000</v>
      </c>
      <c r="J643" s="49">
        <f>J644+J665+J689</f>
        <v>102270</v>
      </c>
      <c r="K643" s="49">
        <f>K644+K665+K689</f>
        <v>98430</v>
      </c>
      <c r="L643" s="2"/>
      <c r="M643" s="3"/>
      <c r="N643" s="3"/>
      <c r="O643" s="3"/>
    </row>
    <row r="644" spans="1:15" s="4" customFormat="1" ht="20.100000000000001" customHeight="1" x14ac:dyDescent="0.25">
      <c r="A644" s="344"/>
      <c r="B644" s="344"/>
      <c r="C644" s="344">
        <v>321</v>
      </c>
      <c r="D644" s="344"/>
      <c r="E644" s="344"/>
      <c r="F644" s="344"/>
      <c r="G644" s="314" t="s">
        <v>417</v>
      </c>
      <c r="H644" s="345" t="s">
        <v>27</v>
      </c>
      <c r="I644" s="51">
        <f>I645+I654+I659</f>
        <v>10000</v>
      </c>
      <c r="J644" s="51">
        <f t="shared" ref="J644:K644" si="241">J645+J654+J659</f>
        <v>10300</v>
      </c>
      <c r="K644" s="51">
        <f t="shared" si="241"/>
        <v>9900</v>
      </c>
      <c r="L644" s="2"/>
      <c r="M644" s="3"/>
      <c r="N644" s="3"/>
      <c r="O644" s="3"/>
    </row>
    <row r="645" spans="1:15" ht="20.100000000000001" hidden="1" customHeight="1" x14ac:dyDescent="0.25">
      <c r="A645" s="257"/>
      <c r="B645" s="257"/>
      <c r="C645" s="257"/>
      <c r="D645" s="257">
        <v>3211</v>
      </c>
      <c r="E645" s="257"/>
      <c r="F645" s="257"/>
      <c r="G645" s="314" t="s">
        <v>417</v>
      </c>
      <c r="H645" s="341" t="s">
        <v>28</v>
      </c>
      <c r="I645" s="53">
        <f>I646+I648+I650+I652</f>
        <v>5000</v>
      </c>
      <c r="J645" s="53">
        <f t="shared" ref="J645:K645" si="242">J646+J648+J650+J652</f>
        <v>5150</v>
      </c>
      <c r="K645" s="53">
        <f t="shared" si="242"/>
        <v>5000</v>
      </c>
    </row>
    <row r="646" spans="1:15" ht="20.100000000000001" hidden="1" customHeight="1" x14ac:dyDescent="0.25">
      <c r="A646" s="257"/>
      <c r="B646" s="257"/>
      <c r="C646" s="257"/>
      <c r="D646" s="257"/>
      <c r="E646" s="255" t="s">
        <v>306</v>
      </c>
      <c r="F646" s="255"/>
      <c r="G646" s="314" t="s">
        <v>417</v>
      </c>
      <c r="H646" s="255" t="s">
        <v>107</v>
      </c>
      <c r="I646" s="53">
        <f>I647</f>
        <v>1000</v>
      </c>
      <c r="J646" s="50">
        <f>J647</f>
        <v>1030</v>
      </c>
      <c r="K646" s="50">
        <f>K647</f>
        <v>1000</v>
      </c>
    </row>
    <row r="647" spans="1:15" ht="20.100000000000001" hidden="1" customHeight="1" x14ac:dyDescent="0.25">
      <c r="A647" s="257"/>
      <c r="B647" s="257"/>
      <c r="C647" s="257"/>
      <c r="D647" s="257"/>
      <c r="E647" s="255"/>
      <c r="F647" s="255" t="s">
        <v>307</v>
      </c>
      <c r="G647" s="314" t="s">
        <v>417</v>
      </c>
      <c r="H647" s="255" t="s">
        <v>107</v>
      </c>
      <c r="I647" s="53">
        <v>1000</v>
      </c>
      <c r="J647" s="50">
        <v>1030</v>
      </c>
      <c r="K647" s="50">
        <v>1000</v>
      </c>
    </row>
    <row r="648" spans="1:15" ht="30" hidden="1" customHeight="1" x14ac:dyDescent="0.25">
      <c r="A648" s="257"/>
      <c r="B648" s="257"/>
      <c r="C648" s="257"/>
      <c r="D648" s="257"/>
      <c r="E648" s="255" t="s">
        <v>308</v>
      </c>
      <c r="F648" s="255"/>
      <c r="G648" s="314" t="s">
        <v>417</v>
      </c>
      <c r="H648" s="255" t="s">
        <v>108</v>
      </c>
      <c r="I648" s="53">
        <f>I649</f>
        <v>4000</v>
      </c>
      <c r="J648" s="53">
        <f t="shared" ref="J648:K648" si="243">J649</f>
        <v>4120</v>
      </c>
      <c r="K648" s="53">
        <f t="shared" si="243"/>
        <v>4000</v>
      </c>
    </row>
    <row r="649" spans="1:15" ht="30" hidden="1" customHeight="1" x14ac:dyDescent="0.25">
      <c r="A649" s="257"/>
      <c r="B649" s="257"/>
      <c r="C649" s="257"/>
      <c r="D649" s="257"/>
      <c r="E649" s="255"/>
      <c r="F649" s="255" t="s">
        <v>309</v>
      </c>
      <c r="G649" s="314" t="s">
        <v>417</v>
      </c>
      <c r="H649" s="255" t="s">
        <v>108</v>
      </c>
      <c r="I649" s="53">
        <v>4000</v>
      </c>
      <c r="J649" s="50">
        <v>4120</v>
      </c>
      <c r="K649" s="50">
        <v>4000</v>
      </c>
    </row>
    <row r="650" spans="1:15" ht="30" hidden="1" customHeight="1" x14ac:dyDescent="0.25">
      <c r="A650" s="257"/>
      <c r="B650" s="257"/>
      <c r="C650" s="257"/>
      <c r="D650" s="257"/>
      <c r="E650" s="255" t="s">
        <v>310</v>
      </c>
      <c r="F650" s="255"/>
      <c r="G650" s="314" t="s">
        <v>417</v>
      </c>
      <c r="H650" s="255" t="s">
        <v>352</v>
      </c>
      <c r="I650" s="53">
        <f>I651</f>
        <v>0</v>
      </c>
      <c r="J650" s="53">
        <f t="shared" ref="J650:K650" si="244">J651</f>
        <v>0</v>
      </c>
      <c r="K650" s="53">
        <f t="shared" si="244"/>
        <v>0</v>
      </c>
    </row>
    <row r="651" spans="1:15" ht="30" hidden="1" customHeight="1" x14ac:dyDescent="0.25">
      <c r="A651" s="257"/>
      <c r="B651" s="257"/>
      <c r="C651" s="257"/>
      <c r="D651" s="257"/>
      <c r="E651" s="255"/>
      <c r="F651" s="255" t="s">
        <v>311</v>
      </c>
      <c r="G651" s="314" t="s">
        <v>417</v>
      </c>
      <c r="H651" s="255" t="s">
        <v>109</v>
      </c>
      <c r="I651" s="53">
        <v>0</v>
      </c>
      <c r="J651" s="50">
        <v>0</v>
      </c>
      <c r="K651" s="50">
        <v>0</v>
      </c>
    </row>
    <row r="652" spans="1:15" ht="20.100000000000001" hidden="1" customHeight="1" x14ac:dyDescent="0.25">
      <c r="A652" s="257"/>
      <c r="B652" s="257"/>
      <c r="C652" s="257"/>
      <c r="D652" s="257"/>
      <c r="E652" s="255" t="s">
        <v>312</v>
      </c>
      <c r="F652" s="255"/>
      <c r="G652" s="314" t="s">
        <v>417</v>
      </c>
      <c r="H652" s="255" t="s">
        <v>110</v>
      </c>
      <c r="I652" s="53">
        <f>I653</f>
        <v>0</v>
      </c>
      <c r="J652" s="50">
        <f>J653</f>
        <v>0</v>
      </c>
      <c r="K652" s="50">
        <f>K653</f>
        <v>0</v>
      </c>
    </row>
    <row r="653" spans="1:15" ht="20.100000000000001" hidden="1" customHeight="1" x14ac:dyDescent="0.25">
      <c r="A653" s="257"/>
      <c r="B653" s="257"/>
      <c r="C653" s="257"/>
      <c r="D653" s="257"/>
      <c r="E653" s="255"/>
      <c r="F653" s="255" t="s">
        <v>313</v>
      </c>
      <c r="G653" s="314" t="s">
        <v>417</v>
      </c>
      <c r="H653" s="255" t="s">
        <v>110</v>
      </c>
      <c r="I653" s="53">
        <v>0</v>
      </c>
      <c r="J653" s="50">
        <v>0</v>
      </c>
      <c r="K653" s="50">
        <v>0</v>
      </c>
    </row>
    <row r="654" spans="1:15" ht="29.25" hidden="1" customHeight="1" x14ac:dyDescent="0.25">
      <c r="A654" s="257"/>
      <c r="B654" s="257"/>
      <c r="C654" s="257"/>
      <c r="D654" s="257">
        <v>3212</v>
      </c>
      <c r="E654" s="257"/>
      <c r="F654" s="257"/>
      <c r="G654" s="314" t="s">
        <v>417</v>
      </c>
      <c r="H654" s="341" t="s">
        <v>29</v>
      </c>
      <c r="I654" s="53">
        <f>I655+I657</f>
        <v>2000</v>
      </c>
      <c r="J654" s="53">
        <f t="shared" ref="J654:K654" si="245">J655+J657</f>
        <v>2060</v>
      </c>
      <c r="K654" s="53">
        <f t="shared" si="245"/>
        <v>1900</v>
      </c>
    </row>
    <row r="655" spans="1:15" ht="20.100000000000001" hidden="1" customHeight="1" x14ac:dyDescent="0.25">
      <c r="A655" s="257"/>
      <c r="B655" s="257"/>
      <c r="C655" s="257"/>
      <c r="D655" s="257"/>
      <c r="E655" s="255" t="s">
        <v>314</v>
      </c>
      <c r="F655" s="255"/>
      <c r="G655" s="314" t="s">
        <v>417</v>
      </c>
      <c r="H655" s="255" t="s">
        <v>111</v>
      </c>
      <c r="I655" s="53">
        <f t="shared" ref="I655:K655" si="246">I656</f>
        <v>2000</v>
      </c>
      <c r="J655" s="50">
        <f t="shared" si="246"/>
        <v>2060</v>
      </c>
      <c r="K655" s="50">
        <f t="shared" si="246"/>
        <v>1900</v>
      </c>
    </row>
    <row r="656" spans="1:15" ht="20.100000000000001" hidden="1" customHeight="1" x14ac:dyDescent="0.25">
      <c r="A656" s="257"/>
      <c r="B656" s="257"/>
      <c r="C656" s="257"/>
      <c r="D656" s="257"/>
      <c r="E656" s="255"/>
      <c r="F656" s="255" t="s">
        <v>315</v>
      </c>
      <c r="G656" s="314" t="s">
        <v>417</v>
      </c>
      <c r="H656" s="255" t="s">
        <v>111</v>
      </c>
      <c r="I656" s="53">
        <v>2000</v>
      </c>
      <c r="J656" s="50">
        <v>2060</v>
      </c>
      <c r="K656" s="50">
        <v>1900</v>
      </c>
    </row>
    <row r="657" spans="1:15" ht="20.100000000000001" hidden="1" customHeight="1" x14ac:dyDescent="0.25">
      <c r="A657" s="257"/>
      <c r="B657" s="257"/>
      <c r="C657" s="257"/>
      <c r="D657" s="257"/>
      <c r="E657" s="255" t="s">
        <v>316</v>
      </c>
      <c r="F657" s="255"/>
      <c r="G657" s="314" t="s">
        <v>417</v>
      </c>
      <c r="H657" s="255" t="s">
        <v>317</v>
      </c>
      <c r="I657" s="53">
        <f>I658</f>
        <v>0</v>
      </c>
      <c r="J657" s="53">
        <f t="shared" ref="J657:K657" si="247">J658</f>
        <v>0</v>
      </c>
      <c r="K657" s="53">
        <f t="shared" si="247"/>
        <v>0</v>
      </c>
    </row>
    <row r="658" spans="1:15" ht="20.100000000000001" hidden="1" customHeight="1" x14ac:dyDescent="0.25">
      <c r="A658" s="257"/>
      <c r="B658" s="257"/>
      <c r="C658" s="257"/>
      <c r="D658" s="257"/>
      <c r="E658" s="255"/>
      <c r="F658" s="255" t="s">
        <v>318</v>
      </c>
      <c r="G658" s="314" t="s">
        <v>417</v>
      </c>
      <c r="H658" s="255" t="s">
        <v>317</v>
      </c>
      <c r="I658" s="53">
        <v>0</v>
      </c>
      <c r="J658" s="50">
        <v>0</v>
      </c>
      <c r="K658" s="50">
        <v>0</v>
      </c>
    </row>
    <row r="659" spans="1:15" ht="20.100000000000001" hidden="1" customHeight="1" x14ac:dyDescent="0.25">
      <c r="A659" s="257"/>
      <c r="B659" s="257"/>
      <c r="C659" s="257"/>
      <c r="D659" s="257">
        <v>3213</v>
      </c>
      <c r="E659" s="257"/>
      <c r="F659" s="257"/>
      <c r="G659" s="314" t="s">
        <v>417</v>
      </c>
      <c r="H659" s="341" t="s">
        <v>30</v>
      </c>
      <c r="I659" s="53">
        <f>I660+I663</f>
        <v>3000</v>
      </c>
      <c r="J659" s="53">
        <f t="shared" ref="J659:K659" si="248">J660+J663</f>
        <v>3090</v>
      </c>
      <c r="K659" s="53">
        <f t="shared" si="248"/>
        <v>3000</v>
      </c>
    </row>
    <row r="660" spans="1:15" ht="20.100000000000001" hidden="1" customHeight="1" x14ac:dyDescent="0.25">
      <c r="A660" s="257"/>
      <c r="B660" s="257"/>
      <c r="C660" s="257"/>
      <c r="D660" s="257"/>
      <c r="E660" s="255" t="s">
        <v>113</v>
      </c>
      <c r="F660" s="255"/>
      <c r="G660" s="314" t="s">
        <v>417</v>
      </c>
      <c r="H660" s="255" t="s">
        <v>114</v>
      </c>
      <c r="I660" s="53">
        <f>I661+I662</f>
        <v>3000</v>
      </c>
      <c r="J660" s="53">
        <f t="shared" ref="J660:K660" si="249">J661+J662</f>
        <v>3090</v>
      </c>
      <c r="K660" s="53">
        <f t="shared" si="249"/>
        <v>3000</v>
      </c>
    </row>
    <row r="661" spans="1:15" ht="20.100000000000001" hidden="1" customHeight="1" x14ac:dyDescent="0.25">
      <c r="A661" s="257"/>
      <c r="B661" s="257"/>
      <c r="C661" s="257"/>
      <c r="D661" s="257"/>
      <c r="E661" s="255"/>
      <c r="F661" s="255" t="s">
        <v>115</v>
      </c>
      <c r="G661" s="314" t="s">
        <v>417</v>
      </c>
      <c r="H661" s="255" t="s">
        <v>319</v>
      </c>
      <c r="I661" s="53">
        <v>3000</v>
      </c>
      <c r="J661" s="50">
        <v>3090</v>
      </c>
      <c r="K661" s="50">
        <v>3000</v>
      </c>
    </row>
    <row r="662" spans="1:15" ht="20.100000000000001" hidden="1" customHeight="1" x14ac:dyDescent="0.25">
      <c r="A662" s="257"/>
      <c r="B662" s="257"/>
      <c r="C662" s="257"/>
      <c r="D662" s="257"/>
      <c r="E662" s="255"/>
      <c r="F662" s="255" t="s">
        <v>117</v>
      </c>
      <c r="G662" s="314" t="s">
        <v>417</v>
      </c>
      <c r="H662" s="255" t="s">
        <v>320</v>
      </c>
      <c r="I662" s="53">
        <v>0</v>
      </c>
      <c r="J662" s="50">
        <v>0</v>
      </c>
      <c r="K662" s="50">
        <v>0</v>
      </c>
    </row>
    <row r="663" spans="1:15" ht="20.100000000000001" hidden="1" customHeight="1" x14ac:dyDescent="0.25">
      <c r="A663" s="257"/>
      <c r="B663" s="257"/>
      <c r="C663" s="257"/>
      <c r="D663" s="257"/>
      <c r="E663" s="255" t="s">
        <v>119</v>
      </c>
      <c r="F663" s="255"/>
      <c r="G663" s="314" t="s">
        <v>417</v>
      </c>
      <c r="H663" s="255" t="s">
        <v>120</v>
      </c>
      <c r="I663" s="53">
        <f>I664</f>
        <v>0</v>
      </c>
      <c r="J663" s="53">
        <f t="shared" ref="J663:K663" si="250">J664</f>
        <v>0</v>
      </c>
      <c r="K663" s="53">
        <f t="shared" si="250"/>
        <v>0</v>
      </c>
      <c r="L663" s="18"/>
    </row>
    <row r="664" spans="1:15" ht="20.100000000000001" hidden="1" customHeight="1" x14ac:dyDescent="0.25">
      <c r="A664" s="257"/>
      <c r="B664" s="257"/>
      <c r="C664" s="257"/>
      <c r="D664" s="257"/>
      <c r="E664" s="255"/>
      <c r="F664" s="255" t="s">
        <v>121</v>
      </c>
      <c r="G664" s="314" t="s">
        <v>417</v>
      </c>
      <c r="H664" s="255" t="s">
        <v>120</v>
      </c>
      <c r="I664" s="53">
        <v>0</v>
      </c>
      <c r="J664" s="50">
        <v>0</v>
      </c>
      <c r="K664" s="50">
        <v>0</v>
      </c>
      <c r="L664" s="18"/>
    </row>
    <row r="665" spans="1:15" s="4" customFormat="1" ht="20.100000000000001" customHeight="1" x14ac:dyDescent="0.25">
      <c r="A665" s="258"/>
      <c r="B665" s="258"/>
      <c r="C665" s="258">
        <v>322</v>
      </c>
      <c r="D665" s="258"/>
      <c r="E665" s="258"/>
      <c r="F665" s="258"/>
      <c r="G665" s="314" t="s">
        <v>417</v>
      </c>
      <c r="H665" s="339" t="s">
        <v>31</v>
      </c>
      <c r="I665" s="54">
        <f>I666+I676+I681</f>
        <v>48500</v>
      </c>
      <c r="J665" s="49">
        <f>J666+J676+J681</f>
        <v>47020</v>
      </c>
      <c r="K665" s="49">
        <f>K666+K676+K681</f>
        <v>44620</v>
      </c>
      <c r="L665" s="2"/>
      <c r="M665" s="3"/>
      <c r="N665" s="3"/>
      <c r="O665" s="3"/>
    </row>
    <row r="666" spans="1:15" ht="20.100000000000001" hidden="1" customHeight="1" x14ac:dyDescent="0.25">
      <c r="A666" s="257"/>
      <c r="B666" s="257"/>
      <c r="C666" s="257"/>
      <c r="D666" s="257">
        <v>3221</v>
      </c>
      <c r="E666" s="257"/>
      <c r="F666" s="257"/>
      <c r="G666" s="314" t="s">
        <v>417</v>
      </c>
      <c r="H666" s="341" t="s">
        <v>122</v>
      </c>
      <c r="I666" s="53">
        <f>I667+I670+I672+I674</f>
        <v>16500</v>
      </c>
      <c r="J666" s="50">
        <f>J667+J670+J672+J674</f>
        <v>14100</v>
      </c>
      <c r="K666" s="50">
        <f>K667+K670+K672+K674</f>
        <v>15680</v>
      </c>
    </row>
    <row r="667" spans="1:15" ht="20.100000000000001" hidden="1" customHeight="1" x14ac:dyDescent="0.25">
      <c r="A667" s="257"/>
      <c r="B667" s="257"/>
      <c r="C667" s="257"/>
      <c r="D667" s="257"/>
      <c r="E667" s="255" t="s">
        <v>123</v>
      </c>
      <c r="F667" s="255"/>
      <c r="G667" s="314" t="s">
        <v>417</v>
      </c>
      <c r="H667" s="255" t="s">
        <v>124</v>
      </c>
      <c r="I667" s="53">
        <f>I668+I669</f>
        <v>10500</v>
      </c>
      <c r="J667" s="50">
        <f>J668+J669</f>
        <v>8820</v>
      </c>
      <c r="K667" s="50">
        <f>K668+K669</f>
        <v>10000</v>
      </c>
    </row>
    <row r="668" spans="1:15" ht="20.100000000000001" hidden="1" customHeight="1" x14ac:dyDescent="0.25">
      <c r="A668" s="257"/>
      <c r="B668" s="257"/>
      <c r="C668" s="257"/>
      <c r="D668" s="257"/>
      <c r="E668" s="255"/>
      <c r="F668" s="255" t="s">
        <v>125</v>
      </c>
      <c r="G668" s="314" t="s">
        <v>417</v>
      </c>
      <c r="H668" s="255" t="s">
        <v>124</v>
      </c>
      <c r="I668" s="53">
        <v>3500</v>
      </c>
      <c r="J668" s="53">
        <v>3000</v>
      </c>
      <c r="K668" s="53">
        <v>3300</v>
      </c>
    </row>
    <row r="669" spans="1:15" ht="20.100000000000001" hidden="1" customHeight="1" x14ac:dyDescent="0.25">
      <c r="A669" s="257"/>
      <c r="B669" s="257"/>
      <c r="C669" s="257"/>
      <c r="D669" s="257"/>
      <c r="E669" s="255"/>
      <c r="F669" s="255" t="s">
        <v>126</v>
      </c>
      <c r="G669" s="314" t="s">
        <v>417</v>
      </c>
      <c r="H669" s="255" t="s">
        <v>321</v>
      </c>
      <c r="I669" s="53">
        <v>7000</v>
      </c>
      <c r="J669" s="50">
        <v>5820</v>
      </c>
      <c r="K669" s="50">
        <v>6700</v>
      </c>
    </row>
    <row r="670" spans="1:15" ht="30" hidden="1" customHeight="1" x14ac:dyDescent="0.25">
      <c r="A670" s="257"/>
      <c r="B670" s="257"/>
      <c r="C670" s="257"/>
      <c r="D670" s="257"/>
      <c r="E670" s="255" t="s">
        <v>128</v>
      </c>
      <c r="F670" s="255"/>
      <c r="G670" s="314" t="s">
        <v>417</v>
      </c>
      <c r="H670" s="255" t="s">
        <v>129</v>
      </c>
      <c r="I670" s="53">
        <f>I671</f>
        <v>3000</v>
      </c>
      <c r="J670" s="50">
        <f>J671</f>
        <v>2190</v>
      </c>
      <c r="K670" s="50">
        <f>K671</f>
        <v>2500</v>
      </c>
    </row>
    <row r="671" spans="1:15" ht="30" hidden="1" customHeight="1" x14ac:dyDescent="0.25">
      <c r="A671" s="257"/>
      <c r="B671" s="257"/>
      <c r="C671" s="257"/>
      <c r="D671" s="257"/>
      <c r="E671" s="255"/>
      <c r="F671" s="255" t="s">
        <v>130</v>
      </c>
      <c r="G671" s="314" t="s">
        <v>417</v>
      </c>
      <c r="H671" s="255" t="s">
        <v>129</v>
      </c>
      <c r="I671" s="53">
        <v>3000</v>
      </c>
      <c r="J671" s="50">
        <v>2190</v>
      </c>
      <c r="K671" s="50">
        <v>2500</v>
      </c>
      <c r="L671" s="15"/>
      <c r="M671" s="15"/>
      <c r="N671" s="15"/>
      <c r="O671" s="15"/>
    </row>
    <row r="672" spans="1:15" ht="20.100000000000001" hidden="1" customHeight="1" x14ac:dyDescent="0.25">
      <c r="A672" s="257"/>
      <c r="B672" s="257"/>
      <c r="C672" s="257"/>
      <c r="D672" s="257"/>
      <c r="E672" s="255" t="s">
        <v>131</v>
      </c>
      <c r="F672" s="255"/>
      <c r="G672" s="314" t="s">
        <v>417</v>
      </c>
      <c r="H672" s="255" t="s">
        <v>132</v>
      </c>
      <c r="I672" s="53">
        <f>I673</f>
        <v>1000</v>
      </c>
      <c r="J672" s="50">
        <f>J673</f>
        <v>1030</v>
      </c>
      <c r="K672" s="50">
        <f>K673</f>
        <v>1060</v>
      </c>
      <c r="L672" s="15"/>
      <c r="M672" s="15"/>
      <c r="N672" s="15"/>
      <c r="O672" s="15"/>
    </row>
    <row r="673" spans="1:15" ht="20.100000000000001" hidden="1" customHeight="1" x14ac:dyDescent="0.25">
      <c r="A673" s="257"/>
      <c r="B673" s="257"/>
      <c r="C673" s="257"/>
      <c r="D673" s="257"/>
      <c r="E673" s="255"/>
      <c r="F673" s="255" t="s">
        <v>133</v>
      </c>
      <c r="G673" s="314" t="s">
        <v>417</v>
      </c>
      <c r="H673" s="255" t="s">
        <v>132</v>
      </c>
      <c r="I673" s="53">
        <v>1000</v>
      </c>
      <c r="J673" s="50">
        <v>1030</v>
      </c>
      <c r="K673" s="50">
        <v>1060</v>
      </c>
      <c r="L673" s="15"/>
      <c r="M673" s="15"/>
      <c r="N673" s="15"/>
      <c r="O673" s="15"/>
    </row>
    <row r="674" spans="1:15" ht="20.100000000000001" hidden="1" customHeight="1" x14ac:dyDescent="0.25">
      <c r="A674" s="257"/>
      <c r="B674" s="257"/>
      <c r="C674" s="257"/>
      <c r="D674" s="257"/>
      <c r="E674" s="255" t="s">
        <v>134</v>
      </c>
      <c r="F674" s="255"/>
      <c r="G674" s="314" t="s">
        <v>417</v>
      </c>
      <c r="H674" s="255" t="s">
        <v>135</v>
      </c>
      <c r="I674" s="53">
        <f>I675</f>
        <v>2000</v>
      </c>
      <c r="J674" s="53">
        <f>J675</f>
        <v>2060</v>
      </c>
      <c r="K674" s="53">
        <f>K675</f>
        <v>2120</v>
      </c>
      <c r="L674" s="15"/>
      <c r="M674" s="15"/>
      <c r="N674" s="15"/>
      <c r="O674" s="15"/>
    </row>
    <row r="675" spans="1:15" ht="20.100000000000001" hidden="1" customHeight="1" x14ac:dyDescent="0.25">
      <c r="A675" s="257"/>
      <c r="B675" s="257"/>
      <c r="C675" s="257"/>
      <c r="D675" s="257"/>
      <c r="E675" s="255"/>
      <c r="F675" s="255" t="s">
        <v>136</v>
      </c>
      <c r="G675" s="314" t="s">
        <v>417</v>
      </c>
      <c r="H675" s="255" t="s">
        <v>135</v>
      </c>
      <c r="I675" s="53">
        <v>2000</v>
      </c>
      <c r="J675" s="50">
        <v>2060</v>
      </c>
      <c r="K675" s="50">
        <v>2120</v>
      </c>
      <c r="L675" s="15"/>
      <c r="M675" s="15"/>
      <c r="N675" s="15"/>
      <c r="O675" s="15"/>
    </row>
    <row r="676" spans="1:15" ht="20.100000000000001" hidden="1" customHeight="1" x14ac:dyDescent="0.25">
      <c r="A676" s="257"/>
      <c r="B676" s="257"/>
      <c r="C676" s="257"/>
      <c r="D676" s="257">
        <v>3222</v>
      </c>
      <c r="E676" s="257"/>
      <c r="F676" s="257"/>
      <c r="G676" s="314" t="s">
        <v>417</v>
      </c>
      <c r="H676" s="341" t="s">
        <v>33</v>
      </c>
      <c r="I676" s="53">
        <f>I677+I679</f>
        <v>9000</v>
      </c>
      <c r="J676" s="53">
        <f t="shared" ref="J676:K676" si="251">J677+J679</f>
        <v>9230</v>
      </c>
      <c r="K676" s="53">
        <f t="shared" si="251"/>
        <v>9520</v>
      </c>
      <c r="L676" s="15"/>
      <c r="M676" s="15"/>
      <c r="N676" s="15"/>
      <c r="O676" s="15"/>
    </row>
    <row r="677" spans="1:15" ht="20.100000000000001" hidden="1" customHeight="1" x14ac:dyDescent="0.25">
      <c r="A677" s="257"/>
      <c r="B677" s="257"/>
      <c r="C677" s="257"/>
      <c r="D677" s="257"/>
      <c r="E677" s="255" t="s">
        <v>140</v>
      </c>
      <c r="F677" s="255"/>
      <c r="G677" s="314" t="s">
        <v>417</v>
      </c>
      <c r="H677" s="255" t="s">
        <v>141</v>
      </c>
      <c r="I677" s="53">
        <f>I678</f>
        <v>0</v>
      </c>
      <c r="J677" s="53">
        <f t="shared" ref="J677:K677" si="252">J678</f>
        <v>0</v>
      </c>
      <c r="K677" s="53">
        <f t="shared" si="252"/>
        <v>0</v>
      </c>
      <c r="L677" s="15"/>
      <c r="M677" s="15"/>
      <c r="N677" s="15"/>
      <c r="O677" s="15"/>
    </row>
    <row r="678" spans="1:15" ht="20.100000000000001" hidden="1" customHeight="1" x14ac:dyDescent="0.25">
      <c r="A678" s="257"/>
      <c r="B678" s="257"/>
      <c r="C678" s="257"/>
      <c r="D678" s="257"/>
      <c r="E678" s="255"/>
      <c r="F678" s="255" t="s">
        <v>142</v>
      </c>
      <c r="G678" s="314" t="s">
        <v>417</v>
      </c>
      <c r="H678" s="255" t="s">
        <v>141</v>
      </c>
      <c r="I678" s="53">
        <v>0</v>
      </c>
      <c r="J678" s="50">
        <v>0</v>
      </c>
      <c r="K678" s="50">
        <v>0</v>
      </c>
      <c r="L678" s="15"/>
      <c r="M678" s="15"/>
      <c r="N678" s="15"/>
      <c r="O678" s="15"/>
    </row>
    <row r="679" spans="1:15" ht="20.100000000000001" hidden="1" customHeight="1" x14ac:dyDescent="0.25">
      <c r="A679" s="257"/>
      <c r="B679" s="257"/>
      <c r="C679" s="257"/>
      <c r="D679" s="257"/>
      <c r="E679" s="255" t="s">
        <v>143</v>
      </c>
      <c r="F679" s="255"/>
      <c r="G679" s="314" t="s">
        <v>417</v>
      </c>
      <c r="H679" s="255" t="s">
        <v>144</v>
      </c>
      <c r="I679" s="53">
        <f>I680</f>
        <v>9000</v>
      </c>
      <c r="J679" s="53">
        <f t="shared" ref="J679:K679" si="253">J680</f>
        <v>9230</v>
      </c>
      <c r="K679" s="53">
        <f t="shared" si="253"/>
        <v>9520</v>
      </c>
      <c r="L679" s="15"/>
      <c r="M679" s="15"/>
      <c r="N679" s="15"/>
      <c r="O679" s="15"/>
    </row>
    <row r="680" spans="1:15" ht="20.100000000000001" hidden="1" customHeight="1" x14ac:dyDescent="0.25">
      <c r="A680" s="257"/>
      <c r="B680" s="257"/>
      <c r="C680" s="257"/>
      <c r="D680" s="257"/>
      <c r="E680" s="255"/>
      <c r="F680" s="255" t="s">
        <v>145</v>
      </c>
      <c r="G680" s="314" t="s">
        <v>417</v>
      </c>
      <c r="H680" s="255" t="s">
        <v>144</v>
      </c>
      <c r="I680" s="53">
        <v>9000</v>
      </c>
      <c r="J680" s="50">
        <v>9230</v>
      </c>
      <c r="K680" s="50">
        <v>9520</v>
      </c>
      <c r="L680" s="15"/>
      <c r="M680" s="15"/>
      <c r="N680" s="15"/>
      <c r="O680" s="15"/>
    </row>
    <row r="681" spans="1:15" ht="20.100000000000001" hidden="1" customHeight="1" x14ac:dyDescent="0.25">
      <c r="A681" s="257"/>
      <c r="B681" s="257"/>
      <c r="C681" s="257"/>
      <c r="D681" s="375">
        <v>3223</v>
      </c>
      <c r="E681" s="375"/>
      <c r="F681" s="375"/>
      <c r="G681" s="314" t="s">
        <v>417</v>
      </c>
      <c r="H681" s="376" t="s">
        <v>34</v>
      </c>
      <c r="I681" s="53">
        <f>I682+I685+I687</f>
        <v>23000</v>
      </c>
      <c r="J681" s="53">
        <f t="shared" ref="J681:K681" si="254">J682+J685+J687</f>
        <v>23690</v>
      </c>
      <c r="K681" s="53">
        <f t="shared" si="254"/>
        <v>19420</v>
      </c>
      <c r="L681" s="15"/>
      <c r="M681" s="15"/>
      <c r="N681" s="15"/>
      <c r="O681" s="15"/>
    </row>
    <row r="682" spans="1:15" ht="20.100000000000001" hidden="1" customHeight="1" x14ac:dyDescent="0.25">
      <c r="A682" s="257"/>
      <c r="B682" s="257"/>
      <c r="C682" s="257"/>
      <c r="D682" s="375"/>
      <c r="E682" s="255" t="s">
        <v>146</v>
      </c>
      <c r="F682" s="255"/>
      <c r="G682" s="314" t="s">
        <v>417</v>
      </c>
      <c r="H682" s="255" t="s">
        <v>147</v>
      </c>
      <c r="I682" s="53">
        <f>I683+I684</f>
        <v>11000</v>
      </c>
      <c r="J682" s="53">
        <f t="shared" ref="J682:K682" si="255">J683+J684</f>
        <v>11330</v>
      </c>
      <c r="K682" s="53">
        <f t="shared" si="255"/>
        <v>7300</v>
      </c>
      <c r="L682" s="15"/>
      <c r="M682" s="15"/>
      <c r="N682" s="15"/>
      <c r="O682" s="15"/>
    </row>
    <row r="683" spans="1:15" ht="20.100000000000001" hidden="1" customHeight="1" x14ac:dyDescent="0.25">
      <c r="A683" s="257"/>
      <c r="B683" s="257"/>
      <c r="C683" s="257"/>
      <c r="D683" s="375"/>
      <c r="E683" s="255"/>
      <c r="F683" s="255" t="s">
        <v>148</v>
      </c>
      <c r="G683" s="314" t="s">
        <v>417</v>
      </c>
      <c r="H683" s="255" t="s">
        <v>147</v>
      </c>
      <c r="I683" s="53">
        <v>5000</v>
      </c>
      <c r="J683" s="50">
        <v>5530</v>
      </c>
      <c r="K683" s="50">
        <v>3300</v>
      </c>
      <c r="L683" s="12"/>
      <c r="M683" s="253"/>
      <c r="N683" s="15"/>
      <c r="O683" s="15"/>
    </row>
    <row r="684" spans="1:15" ht="20.100000000000001" hidden="1" customHeight="1" x14ac:dyDescent="0.25">
      <c r="A684" s="257"/>
      <c r="B684" s="257"/>
      <c r="C684" s="257"/>
      <c r="D684" s="375"/>
      <c r="E684" s="255"/>
      <c r="F684" s="255" t="s">
        <v>149</v>
      </c>
      <c r="G684" s="314" t="s">
        <v>417</v>
      </c>
      <c r="H684" s="255" t="s">
        <v>323</v>
      </c>
      <c r="I684" s="53">
        <v>6000</v>
      </c>
      <c r="J684" s="50">
        <v>5800</v>
      </c>
      <c r="K684" s="50">
        <v>4000</v>
      </c>
      <c r="L684" s="12"/>
      <c r="M684" s="12"/>
      <c r="N684" s="12"/>
      <c r="O684" s="15"/>
    </row>
    <row r="685" spans="1:15" ht="20.100000000000001" hidden="1" customHeight="1" x14ac:dyDescent="0.25">
      <c r="A685" s="257"/>
      <c r="B685" s="257"/>
      <c r="C685" s="257"/>
      <c r="D685" s="375"/>
      <c r="E685" s="255" t="s">
        <v>151</v>
      </c>
      <c r="F685" s="255"/>
      <c r="G685" s="314" t="s">
        <v>417</v>
      </c>
      <c r="H685" s="255" t="s">
        <v>152</v>
      </c>
      <c r="I685" s="53">
        <f>I686</f>
        <v>10000</v>
      </c>
      <c r="J685" s="53">
        <f t="shared" ref="J685:K685" si="256">J686</f>
        <v>10300</v>
      </c>
      <c r="K685" s="53">
        <f t="shared" si="256"/>
        <v>10000</v>
      </c>
      <c r="L685" s="15"/>
      <c r="M685" s="15"/>
      <c r="N685" s="15"/>
      <c r="O685" s="15"/>
    </row>
    <row r="686" spans="1:15" ht="20.100000000000001" hidden="1" customHeight="1" x14ac:dyDescent="0.25">
      <c r="A686" s="257"/>
      <c r="B686" s="257"/>
      <c r="C686" s="257"/>
      <c r="D686" s="375"/>
      <c r="E686" s="255"/>
      <c r="F686" s="255" t="s">
        <v>153</v>
      </c>
      <c r="G686" s="314" t="s">
        <v>417</v>
      </c>
      <c r="H686" s="255" t="s">
        <v>152</v>
      </c>
      <c r="I686" s="53">
        <v>10000</v>
      </c>
      <c r="J686" s="50">
        <v>10300</v>
      </c>
      <c r="K686" s="50">
        <v>10000</v>
      </c>
      <c r="L686" s="15"/>
      <c r="M686" s="15"/>
      <c r="N686" s="15"/>
      <c r="O686" s="15"/>
    </row>
    <row r="687" spans="1:15" ht="20.100000000000001" hidden="1" customHeight="1" x14ac:dyDescent="0.25">
      <c r="A687" s="257"/>
      <c r="B687" s="257"/>
      <c r="C687" s="257"/>
      <c r="D687" s="375"/>
      <c r="E687" s="255" t="s">
        <v>154</v>
      </c>
      <c r="F687" s="255"/>
      <c r="G687" s="314" t="s">
        <v>417</v>
      </c>
      <c r="H687" s="255" t="s">
        <v>155</v>
      </c>
      <c r="I687" s="53">
        <f>I688</f>
        <v>2000</v>
      </c>
      <c r="J687" s="53">
        <f t="shared" ref="J687:K687" si="257">J688</f>
        <v>2060</v>
      </c>
      <c r="K687" s="53">
        <f t="shared" si="257"/>
        <v>2120</v>
      </c>
    </row>
    <row r="688" spans="1:15" ht="20.100000000000001" hidden="1" customHeight="1" x14ac:dyDescent="0.25">
      <c r="A688" s="257"/>
      <c r="B688" s="257"/>
      <c r="C688" s="257"/>
      <c r="D688" s="375"/>
      <c r="E688" s="255"/>
      <c r="F688" s="255" t="s">
        <v>156</v>
      </c>
      <c r="G688" s="314" t="s">
        <v>417</v>
      </c>
      <c r="H688" s="255" t="s">
        <v>155</v>
      </c>
      <c r="I688" s="53">
        <v>2000</v>
      </c>
      <c r="J688" s="50">
        <v>2060</v>
      </c>
      <c r="K688" s="50">
        <v>2120</v>
      </c>
    </row>
    <row r="689" spans="1:15" s="4" customFormat="1" ht="20.100000000000001" customHeight="1" x14ac:dyDescent="0.25">
      <c r="A689" s="258"/>
      <c r="B689" s="258"/>
      <c r="C689" s="258">
        <v>323</v>
      </c>
      <c r="D689" s="258"/>
      <c r="E689" s="258"/>
      <c r="F689" s="258"/>
      <c r="G689" s="314" t="s">
        <v>417</v>
      </c>
      <c r="H689" s="339" t="s">
        <v>38</v>
      </c>
      <c r="I689" s="54">
        <f>I690+I699+I702+I705+I713+I720+I723</f>
        <v>47500</v>
      </c>
      <c r="J689" s="54">
        <f t="shared" ref="J689:K689" si="258">J690+J699+J702+J705+J713+J720+J723</f>
        <v>44950</v>
      </c>
      <c r="K689" s="54">
        <f t="shared" si="258"/>
        <v>43910</v>
      </c>
      <c r="L689" s="7"/>
      <c r="M689" s="3"/>
      <c r="N689" s="3"/>
      <c r="O689" s="3"/>
    </row>
    <row r="690" spans="1:15" ht="20.100000000000001" hidden="1" customHeight="1" x14ac:dyDescent="0.25">
      <c r="A690" s="257"/>
      <c r="B690" s="257"/>
      <c r="C690" s="257"/>
      <c r="D690" s="257">
        <v>3231</v>
      </c>
      <c r="E690" s="257"/>
      <c r="F690" s="257"/>
      <c r="G690" s="314" t="s">
        <v>417</v>
      </c>
      <c r="H690" s="341" t="s">
        <v>355</v>
      </c>
      <c r="I690" s="53">
        <f>I691+I693+I695+I697</f>
        <v>7500</v>
      </c>
      <c r="J690" s="53">
        <f t="shared" ref="J690:K690" si="259">J691+J693+J695+J697</f>
        <v>7730</v>
      </c>
      <c r="K690" s="53">
        <f t="shared" si="259"/>
        <v>7970</v>
      </c>
      <c r="L690" s="10"/>
    </row>
    <row r="691" spans="1:15" ht="20.100000000000001" hidden="1" customHeight="1" x14ac:dyDescent="0.25">
      <c r="A691" s="257"/>
      <c r="B691" s="257"/>
      <c r="C691" s="257"/>
      <c r="D691" s="257"/>
      <c r="E691" s="255" t="s">
        <v>172</v>
      </c>
      <c r="F691" s="255"/>
      <c r="G691" s="314" t="s">
        <v>417</v>
      </c>
      <c r="H691" s="255" t="s">
        <v>173</v>
      </c>
      <c r="I691" s="53">
        <f>I692</f>
        <v>7000</v>
      </c>
      <c r="J691" s="53">
        <f t="shared" ref="J691:K691" si="260">J692</f>
        <v>7210</v>
      </c>
      <c r="K691" s="53">
        <f t="shared" si="260"/>
        <v>7430</v>
      </c>
    </row>
    <row r="692" spans="1:15" ht="20.100000000000001" hidden="1" customHeight="1" x14ac:dyDescent="0.25">
      <c r="A692" s="257"/>
      <c r="B692" s="257"/>
      <c r="C692" s="257"/>
      <c r="D692" s="257"/>
      <c r="E692" s="255"/>
      <c r="F692" s="255" t="s">
        <v>174</v>
      </c>
      <c r="G692" s="314" t="s">
        <v>417</v>
      </c>
      <c r="H692" s="255" t="s">
        <v>173</v>
      </c>
      <c r="I692" s="53">
        <v>7000</v>
      </c>
      <c r="J692" s="50">
        <v>7210</v>
      </c>
      <c r="K692" s="50">
        <v>7430</v>
      </c>
    </row>
    <row r="693" spans="1:15" ht="20.100000000000001" hidden="1" customHeight="1" x14ac:dyDescent="0.25">
      <c r="A693" s="257"/>
      <c r="B693" s="257"/>
      <c r="C693" s="257"/>
      <c r="D693" s="257"/>
      <c r="E693" s="255" t="s">
        <v>175</v>
      </c>
      <c r="F693" s="255"/>
      <c r="G693" s="314" t="s">
        <v>417</v>
      </c>
      <c r="H693" s="255" t="s">
        <v>176</v>
      </c>
      <c r="I693" s="53">
        <f>I694</f>
        <v>0</v>
      </c>
      <c r="J693" s="53">
        <f t="shared" ref="J693:K693" si="261">J694</f>
        <v>0</v>
      </c>
      <c r="K693" s="53">
        <f t="shared" si="261"/>
        <v>0</v>
      </c>
      <c r="L693" s="15"/>
      <c r="M693" s="15"/>
      <c r="N693" s="15"/>
      <c r="O693" s="15"/>
    </row>
    <row r="694" spans="1:15" ht="20.100000000000001" hidden="1" customHeight="1" x14ac:dyDescent="0.25">
      <c r="A694" s="257"/>
      <c r="B694" s="257"/>
      <c r="C694" s="257"/>
      <c r="D694" s="257"/>
      <c r="E694" s="255"/>
      <c r="F694" s="255" t="s">
        <v>177</v>
      </c>
      <c r="G694" s="314" t="s">
        <v>417</v>
      </c>
      <c r="H694" s="255" t="s">
        <v>176</v>
      </c>
      <c r="I694" s="53">
        <v>0</v>
      </c>
      <c r="J694" s="50">
        <v>0</v>
      </c>
      <c r="K694" s="50">
        <v>0</v>
      </c>
      <c r="L694" s="15"/>
      <c r="M694" s="15"/>
      <c r="N694" s="15"/>
      <c r="O694" s="15"/>
    </row>
    <row r="695" spans="1:15" ht="20.100000000000001" hidden="1" customHeight="1" x14ac:dyDescent="0.25">
      <c r="A695" s="257"/>
      <c r="B695" s="257"/>
      <c r="C695" s="257"/>
      <c r="D695" s="257"/>
      <c r="E695" s="255" t="s">
        <v>178</v>
      </c>
      <c r="F695" s="255"/>
      <c r="G695" s="314" t="s">
        <v>417</v>
      </c>
      <c r="H695" s="255" t="s">
        <v>179</v>
      </c>
      <c r="I695" s="53">
        <f>I696</f>
        <v>500</v>
      </c>
      <c r="J695" s="53">
        <f t="shared" ref="J695:K695" si="262">J696</f>
        <v>520</v>
      </c>
      <c r="K695" s="53">
        <f t="shared" si="262"/>
        <v>540</v>
      </c>
      <c r="L695" s="15"/>
      <c r="M695" s="15"/>
      <c r="N695" s="15"/>
      <c r="O695" s="15"/>
    </row>
    <row r="696" spans="1:15" ht="20.100000000000001" hidden="1" customHeight="1" x14ac:dyDescent="0.25">
      <c r="A696" s="257"/>
      <c r="B696" s="257"/>
      <c r="C696" s="257"/>
      <c r="D696" s="257"/>
      <c r="E696" s="255"/>
      <c r="F696" s="255" t="s">
        <v>180</v>
      </c>
      <c r="G696" s="314" t="s">
        <v>417</v>
      </c>
      <c r="H696" s="255" t="s">
        <v>179</v>
      </c>
      <c r="I696" s="53">
        <v>500</v>
      </c>
      <c r="J696" s="50">
        <v>520</v>
      </c>
      <c r="K696" s="50">
        <v>540</v>
      </c>
      <c r="L696" s="15"/>
      <c r="M696" s="15"/>
      <c r="N696" s="15"/>
      <c r="O696" s="15"/>
    </row>
    <row r="697" spans="1:15" ht="20.100000000000001" hidden="1" customHeight="1" x14ac:dyDescent="0.25">
      <c r="A697" s="257"/>
      <c r="B697" s="257"/>
      <c r="C697" s="257"/>
      <c r="D697" s="257"/>
      <c r="E697" s="255" t="s">
        <v>181</v>
      </c>
      <c r="F697" s="255"/>
      <c r="G697" s="314" t="s">
        <v>417</v>
      </c>
      <c r="H697" s="255" t="s">
        <v>182</v>
      </c>
      <c r="I697" s="53">
        <f>I698</f>
        <v>0</v>
      </c>
      <c r="J697" s="53">
        <f t="shared" ref="J697:K697" si="263">J698</f>
        <v>0</v>
      </c>
      <c r="K697" s="53">
        <f t="shared" si="263"/>
        <v>0</v>
      </c>
      <c r="L697" s="15"/>
      <c r="M697" s="15"/>
      <c r="N697" s="15"/>
      <c r="O697" s="15"/>
    </row>
    <row r="698" spans="1:15" ht="20.100000000000001" hidden="1" customHeight="1" x14ac:dyDescent="0.25">
      <c r="A698" s="257"/>
      <c r="B698" s="257"/>
      <c r="C698" s="257"/>
      <c r="D698" s="257"/>
      <c r="E698" s="255"/>
      <c r="F698" s="255" t="s">
        <v>183</v>
      </c>
      <c r="G698" s="314" t="s">
        <v>417</v>
      </c>
      <c r="H698" s="255" t="s">
        <v>182</v>
      </c>
      <c r="I698" s="53">
        <v>0</v>
      </c>
      <c r="J698" s="50">
        <v>0</v>
      </c>
      <c r="K698" s="50">
        <v>0</v>
      </c>
      <c r="L698" s="15"/>
      <c r="M698" s="15"/>
      <c r="N698" s="15"/>
      <c r="O698" s="15"/>
    </row>
    <row r="699" spans="1:15" ht="20.100000000000001" hidden="1" customHeight="1" x14ac:dyDescent="0.25">
      <c r="A699" s="257"/>
      <c r="B699" s="257"/>
      <c r="C699" s="257"/>
      <c r="D699" s="257">
        <v>3232</v>
      </c>
      <c r="E699" s="257"/>
      <c r="F699" s="257"/>
      <c r="G699" s="314" t="s">
        <v>417</v>
      </c>
      <c r="H699" s="341" t="s">
        <v>40</v>
      </c>
      <c r="I699" s="53">
        <f>I700</f>
        <v>5500</v>
      </c>
      <c r="J699" s="53">
        <f t="shared" ref="J699:K699" si="264">J700</f>
        <v>3670</v>
      </c>
      <c r="K699" s="53">
        <f t="shared" si="264"/>
        <v>5840</v>
      </c>
      <c r="L699" s="15"/>
      <c r="M699" s="15"/>
      <c r="N699" s="15"/>
      <c r="O699" s="15"/>
    </row>
    <row r="700" spans="1:15" ht="30" hidden="1" customHeight="1" x14ac:dyDescent="0.25">
      <c r="A700" s="257"/>
      <c r="B700" s="257"/>
      <c r="C700" s="257"/>
      <c r="D700" s="257"/>
      <c r="E700" s="255" t="s">
        <v>184</v>
      </c>
      <c r="F700" s="255"/>
      <c r="G700" s="314" t="s">
        <v>417</v>
      </c>
      <c r="H700" s="255" t="s">
        <v>185</v>
      </c>
      <c r="I700" s="53">
        <f>I701</f>
        <v>5500</v>
      </c>
      <c r="J700" s="53">
        <f t="shared" ref="J700:K700" si="265">J701</f>
        <v>3670</v>
      </c>
      <c r="K700" s="53">
        <f t="shared" si="265"/>
        <v>5840</v>
      </c>
      <c r="L700" s="15"/>
      <c r="M700" s="15"/>
      <c r="N700" s="15"/>
      <c r="O700" s="15"/>
    </row>
    <row r="701" spans="1:15" ht="30" hidden="1" customHeight="1" x14ac:dyDescent="0.25">
      <c r="A701" s="257"/>
      <c r="B701" s="257"/>
      <c r="C701" s="257"/>
      <c r="D701" s="257"/>
      <c r="E701" s="255"/>
      <c r="F701" s="255" t="s">
        <v>186</v>
      </c>
      <c r="G701" s="314" t="s">
        <v>417</v>
      </c>
      <c r="H701" s="255" t="s">
        <v>185</v>
      </c>
      <c r="I701" s="53">
        <v>5500</v>
      </c>
      <c r="J701" s="50">
        <v>3670</v>
      </c>
      <c r="K701" s="50">
        <v>5840</v>
      </c>
      <c r="L701" s="15"/>
      <c r="M701" s="15"/>
      <c r="N701" s="15"/>
      <c r="O701" s="15"/>
    </row>
    <row r="702" spans="1:15" ht="20.100000000000001" hidden="1" customHeight="1" x14ac:dyDescent="0.25">
      <c r="A702" s="257"/>
      <c r="B702" s="257"/>
      <c r="C702" s="257"/>
      <c r="D702" s="257">
        <v>3233</v>
      </c>
      <c r="E702" s="257"/>
      <c r="F702" s="257"/>
      <c r="G702" s="314" t="s">
        <v>417</v>
      </c>
      <c r="H702" s="341" t="s">
        <v>41</v>
      </c>
      <c r="I702" s="53">
        <f>I703</f>
        <v>5000</v>
      </c>
      <c r="J702" s="53">
        <f t="shared" ref="J702:K702" si="266">J703</f>
        <v>5150</v>
      </c>
      <c r="K702" s="53">
        <f t="shared" si="266"/>
        <v>4000</v>
      </c>
      <c r="L702" s="15"/>
      <c r="M702" s="15"/>
      <c r="N702" s="15"/>
      <c r="O702" s="15"/>
    </row>
    <row r="703" spans="1:15" ht="20.100000000000001" hidden="1" customHeight="1" x14ac:dyDescent="0.25">
      <c r="A703" s="257"/>
      <c r="B703" s="257"/>
      <c r="C703" s="257"/>
      <c r="D703" s="257"/>
      <c r="E703" s="255" t="s">
        <v>187</v>
      </c>
      <c r="F703" s="255"/>
      <c r="G703" s="314" t="s">
        <v>417</v>
      </c>
      <c r="H703" s="341" t="s">
        <v>188</v>
      </c>
      <c r="I703" s="53">
        <f>I704</f>
        <v>5000</v>
      </c>
      <c r="J703" s="53">
        <f t="shared" ref="J703:K703" si="267">J704</f>
        <v>5150</v>
      </c>
      <c r="K703" s="53">
        <f t="shared" si="267"/>
        <v>4000</v>
      </c>
      <c r="L703" s="15"/>
      <c r="M703" s="15"/>
      <c r="N703" s="15"/>
      <c r="O703" s="15"/>
    </row>
    <row r="704" spans="1:15" ht="20.100000000000001" hidden="1" customHeight="1" x14ac:dyDescent="0.25">
      <c r="A704" s="257"/>
      <c r="B704" s="257"/>
      <c r="C704" s="257"/>
      <c r="D704" s="257"/>
      <c r="E704" s="255"/>
      <c r="F704" s="255" t="s">
        <v>189</v>
      </c>
      <c r="G704" s="314" t="s">
        <v>417</v>
      </c>
      <c r="H704" s="341" t="s">
        <v>188</v>
      </c>
      <c r="I704" s="53">
        <v>5000</v>
      </c>
      <c r="J704" s="50">
        <v>5150</v>
      </c>
      <c r="K704" s="50">
        <v>4000</v>
      </c>
      <c r="L704" s="15"/>
      <c r="M704" s="15"/>
      <c r="N704" s="15"/>
      <c r="O704" s="15"/>
    </row>
    <row r="705" spans="1:15" ht="20.100000000000001" hidden="1" customHeight="1" x14ac:dyDescent="0.25">
      <c r="A705" s="257"/>
      <c r="B705" s="257"/>
      <c r="C705" s="257"/>
      <c r="D705" s="257">
        <v>3234</v>
      </c>
      <c r="E705" s="257"/>
      <c r="F705" s="257"/>
      <c r="G705" s="314" t="s">
        <v>417</v>
      </c>
      <c r="H705" s="341" t="s">
        <v>356</v>
      </c>
      <c r="I705" s="53">
        <f>I706+I708+I710</f>
        <v>13500</v>
      </c>
      <c r="J705" s="53">
        <f t="shared" ref="J705:K705" si="268">J706+J708+J710</f>
        <v>12910</v>
      </c>
      <c r="K705" s="53">
        <f t="shared" si="268"/>
        <v>11000</v>
      </c>
      <c r="L705" s="15"/>
      <c r="M705" s="15"/>
      <c r="N705" s="15"/>
      <c r="O705" s="15"/>
    </row>
    <row r="706" spans="1:15" ht="20.100000000000001" hidden="1" customHeight="1" x14ac:dyDescent="0.25">
      <c r="A706" s="257"/>
      <c r="B706" s="257"/>
      <c r="C706" s="257"/>
      <c r="D706" s="257"/>
      <c r="E706" s="255" t="s">
        <v>190</v>
      </c>
      <c r="F706" s="255"/>
      <c r="G706" s="314" t="s">
        <v>417</v>
      </c>
      <c r="H706" s="255" t="s">
        <v>191</v>
      </c>
      <c r="I706" s="53">
        <f>I707</f>
        <v>2000</v>
      </c>
      <c r="J706" s="53">
        <f t="shared" ref="J706:K706" si="269">J707</f>
        <v>2060</v>
      </c>
      <c r="K706" s="53">
        <f t="shared" si="269"/>
        <v>2000</v>
      </c>
      <c r="L706" s="15"/>
      <c r="M706" s="15"/>
      <c r="N706" s="15"/>
      <c r="O706" s="15"/>
    </row>
    <row r="707" spans="1:15" ht="20.100000000000001" hidden="1" customHeight="1" x14ac:dyDescent="0.25">
      <c r="A707" s="257"/>
      <c r="B707" s="257"/>
      <c r="C707" s="257"/>
      <c r="D707" s="257"/>
      <c r="E707" s="255"/>
      <c r="F707" s="255" t="s">
        <v>192</v>
      </c>
      <c r="G707" s="314" t="s">
        <v>417</v>
      </c>
      <c r="H707" s="255" t="s">
        <v>191</v>
      </c>
      <c r="I707" s="53">
        <v>2000</v>
      </c>
      <c r="J707" s="50">
        <v>2060</v>
      </c>
      <c r="K707" s="50">
        <v>2000</v>
      </c>
      <c r="L707" s="15"/>
      <c r="M707" s="15"/>
      <c r="N707" s="15"/>
      <c r="O707" s="15"/>
    </row>
    <row r="708" spans="1:15" ht="20.100000000000001" hidden="1" customHeight="1" x14ac:dyDescent="0.25">
      <c r="A708" s="257"/>
      <c r="B708" s="257"/>
      <c r="C708" s="257"/>
      <c r="D708" s="257"/>
      <c r="E708" s="255" t="s">
        <v>193</v>
      </c>
      <c r="F708" s="255"/>
      <c r="G708" s="314" t="s">
        <v>417</v>
      </c>
      <c r="H708" s="255" t="s">
        <v>194</v>
      </c>
      <c r="I708" s="53">
        <f>I709</f>
        <v>6500</v>
      </c>
      <c r="J708" s="53">
        <f t="shared" ref="J708:K708" si="270">J709</f>
        <v>5700</v>
      </c>
      <c r="K708" s="53">
        <f t="shared" si="270"/>
        <v>4000</v>
      </c>
      <c r="L708" s="15"/>
      <c r="M708" s="15"/>
      <c r="N708" s="15"/>
      <c r="O708" s="15"/>
    </row>
    <row r="709" spans="1:15" ht="20.100000000000001" hidden="1" customHeight="1" x14ac:dyDescent="0.25">
      <c r="A709" s="257"/>
      <c r="B709" s="257"/>
      <c r="C709" s="257"/>
      <c r="D709" s="257"/>
      <c r="E709" s="255"/>
      <c r="F709" s="255" t="s">
        <v>195</v>
      </c>
      <c r="G709" s="314" t="s">
        <v>417</v>
      </c>
      <c r="H709" s="255" t="s">
        <v>194</v>
      </c>
      <c r="I709" s="53">
        <v>6500</v>
      </c>
      <c r="J709" s="50">
        <v>5700</v>
      </c>
      <c r="K709" s="50">
        <v>4000</v>
      </c>
      <c r="L709" s="15"/>
      <c r="M709" s="15"/>
      <c r="N709" s="15"/>
      <c r="O709" s="15"/>
    </row>
    <row r="710" spans="1:15" ht="20.100000000000001" hidden="1" customHeight="1" x14ac:dyDescent="0.25">
      <c r="A710" s="257"/>
      <c r="B710" s="257"/>
      <c r="C710" s="257"/>
      <c r="D710" s="257"/>
      <c r="E710" s="255" t="s">
        <v>196</v>
      </c>
      <c r="F710" s="255"/>
      <c r="G710" s="314" t="s">
        <v>417</v>
      </c>
      <c r="H710" s="255" t="s">
        <v>197</v>
      </c>
      <c r="I710" s="53">
        <f>I711+I712</f>
        <v>5000</v>
      </c>
      <c r="J710" s="53">
        <f t="shared" ref="J710:K710" si="271">J711+J712</f>
        <v>5150</v>
      </c>
      <c r="K710" s="53">
        <f t="shared" si="271"/>
        <v>5000</v>
      </c>
      <c r="L710" s="15"/>
      <c r="M710" s="15"/>
      <c r="N710" s="15"/>
      <c r="O710" s="15"/>
    </row>
    <row r="711" spans="1:15" ht="20.100000000000001" hidden="1" customHeight="1" x14ac:dyDescent="0.25">
      <c r="A711" s="257"/>
      <c r="B711" s="257"/>
      <c r="C711" s="257"/>
      <c r="D711" s="257"/>
      <c r="E711" s="255"/>
      <c r="F711" s="255" t="s">
        <v>198</v>
      </c>
      <c r="G711" s="314" t="s">
        <v>417</v>
      </c>
      <c r="H711" s="255" t="s">
        <v>197</v>
      </c>
      <c r="I711" s="53">
        <v>0</v>
      </c>
      <c r="J711" s="50">
        <v>0</v>
      </c>
      <c r="K711" s="50">
        <v>0</v>
      </c>
      <c r="L711" s="15"/>
      <c r="M711" s="15"/>
      <c r="N711" s="15"/>
      <c r="O711" s="15"/>
    </row>
    <row r="712" spans="1:15" ht="90" hidden="1" x14ac:dyDescent="0.25">
      <c r="A712" s="257"/>
      <c r="B712" s="257"/>
      <c r="C712" s="257"/>
      <c r="D712" s="257"/>
      <c r="E712" s="255"/>
      <c r="F712" s="255" t="s">
        <v>199</v>
      </c>
      <c r="G712" s="314" t="s">
        <v>417</v>
      </c>
      <c r="H712" s="255" t="s">
        <v>200</v>
      </c>
      <c r="I712" s="53">
        <v>5000</v>
      </c>
      <c r="J712" s="50">
        <v>5150</v>
      </c>
      <c r="K712" s="50">
        <v>5000</v>
      </c>
      <c r="L712" s="15"/>
      <c r="M712" s="15"/>
      <c r="N712" s="15"/>
      <c r="O712" s="15"/>
    </row>
    <row r="713" spans="1:15" ht="20.100000000000001" hidden="1" customHeight="1" x14ac:dyDescent="0.25">
      <c r="A713" s="257"/>
      <c r="B713" s="257"/>
      <c r="C713" s="257"/>
      <c r="D713" s="257">
        <v>3237</v>
      </c>
      <c r="E713" s="257"/>
      <c r="F713" s="257"/>
      <c r="G713" s="314" t="s">
        <v>417</v>
      </c>
      <c r="H713" s="341" t="s">
        <v>213</v>
      </c>
      <c r="I713" s="53">
        <f>I714+I716+I718</f>
        <v>12000</v>
      </c>
      <c r="J713" s="53">
        <f t="shared" ref="J713:K713" si="272">J714+J716+J718</f>
        <v>12360</v>
      </c>
      <c r="K713" s="53">
        <f t="shared" si="272"/>
        <v>11000</v>
      </c>
      <c r="L713" s="15"/>
      <c r="M713" s="15"/>
      <c r="N713" s="15"/>
      <c r="O713" s="15"/>
    </row>
    <row r="714" spans="1:15" ht="20.100000000000001" hidden="1" customHeight="1" x14ac:dyDescent="0.25">
      <c r="A714" s="257"/>
      <c r="B714" s="257"/>
      <c r="C714" s="257"/>
      <c r="D714" s="257"/>
      <c r="E714" s="255" t="s">
        <v>214</v>
      </c>
      <c r="F714" s="255"/>
      <c r="G714" s="314" t="s">
        <v>417</v>
      </c>
      <c r="H714" s="255" t="s">
        <v>215</v>
      </c>
      <c r="I714" s="53">
        <f>I715</f>
        <v>12000</v>
      </c>
      <c r="J714" s="53">
        <f t="shared" ref="J714:K714" si="273">J715</f>
        <v>12360</v>
      </c>
      <c r="K714" s="53">
        <f t="shared" si="273"/>
        <v>11000</v>
      </c>
      <c r="L714" s="15"/>
      <c r="M714" s="15"/>
      <c r="N714" s="15"/>
      <c r="O714" s="15"/>
    </row>
    <row r="715" spans="1:15" ht="20.100000000000001" hidden="1" customHeight="1" x14ac:dyDescent="0.25">
      <c r="A715" s="257"/>
      <c r="B715" s="257"/>
      <c r="C715" s="257"/>
      <c r="D715" s="257"/>
      <c r="E715" s="255"/>
      <c r="F715" s="255" t="s">
        <v>216</v>
      </c>
      <c r="G715" s="314" t="s">
        <v>417</v>
      </c>
      <c r="H715" s="255" t="s">
        <v>215</v>
      </c>
      <c r="I715" s="53">
        <v>12000</v>
      </c>
      <c r="J715" s="53">
        <v>12360</v>
      </c>
      <c r="K715" s="53">
        <v>11000</v>
      </c>
      <c r="L715" s="15"/>
      <c r="M715" s="15"/>
      <c r="N715" s="15"/>
      <c r="O715" s="15"/>
    </row>
    <row r="716" spans="1:15" ht="20.100000000000001" hidden="1" customHeight="1" x14ac:dyDescent="0.25">
      <c r="A716" s="257"/>
      <c r="B716" s="257"/>
      <c r="C716" s="257"/>
      <c r="D716" s="257"/>
      <c r="E716" s="255" t="s">
        <v>217</v>
      </c>
      <c r="F716" s="255"/>
      <c r="G716" s="314" t="s">
        <v>417</v>
      </c>
      <c r="H716" s="255" t="s">
        <v>218</v>
      </c>
      <c r="I716" s="53">
        <f>I717</f>
        <v>0</v>
      </c>
      <c r="J716" s="53">
        <f t="shared" ref="J716:K716" si="274">J717</f>
        <v>0</v>
      </c>
      <c r="K716" s="53">
        <f t="shared" si="274"/>
        <v>0</v>
      </c>
      <c r="L716" s="15"/>
      <c r="M716" s="15"/>
      <c r="N716" s="15"/>
      <c r="O716" s="15"/>
    </row>
    <row r="717" spans="1:15" ht="20.100000000000001" hidden="1" customHeight="1" x14ac:dyDescent="0.25">
      <c r="A717" s="257"/>
      <c r="B717" s="257"/>
      <c r="C717" s="257"/>
      <c r="D717" s="257"/>
      <c r="E717" s="255"/>
      <c r="F717" s="255" t="s">
        <v>219</v>
      </c>
      <c r="G717" s="314" t="s">
        <v>417</v>
      </c>
      <c r="H717" s="255" t="s">
        <v>218</v>
      </c>
      <c r="I717" s="53">
        <v>0</v>
      </c>
      <c r="J717" s="50">
        <v>0</v>
      </c>
      <c r="K717" s="50">
        <v>0</v>
      </c>
      <c r="L717" s="15"/>
      <c r="M717" s="15"/>
      <c r="N717" s="15"/>
      <c r="O717" s="15"/>
    </row>
    <row r="718" spans="1:15" ht="20.100000000000001" hidden="1" customHeight="1" x14ac:dyDescent="0.25">
      <c r="A718" s="257"/>
      <c r="B718" s="257"/>
      <c r="C718" s="257"/>
      <c r="D718" s="257"/>
      <c r="E718" s="255" t="s">
        <v>220</v>
      </c>
      <c r="F718" s="255"/>
      <c r="G718" s="314" t="s">
        <v>417</v>
      </c>
      <c r="H718" s="255" t="s">
        <v>221</v>
      </c>
      <c r="I718" s="53">
        <f>I719</f>
        <v>0</v>
      </c>
      <c r="J718" s="53">
        <f t="shared" ref="J718:K718" si="275">J719</f>
        <v>0</v>
      </c>
      <c r="K718" s="53">
        <f t="shared" si="275"/>
        <v>0</v>
      </c>
      <c r="L718" s="15"/>
      <c r="M718" s="15"/>
      <c r="N718" s="15"/>
      <c r="O718" s="15"/>
    </row>
    <row r="719" spans="1:15" ht="20.100000000000001" hidden="1" customHeight="1" x14ac:dyDescent="0.25">
      <c r="A719" s="257"/>
      <c r="B719" s="257"/>
      <c r="C719" s="257"/>
      <c r="D719" s="257"/>
      <c r="E719" s="255"/>
      <c r="F719" s="255" t="s">
        <v>222</v>
      </c>
      <c r="G719" s="314" t="s">
        <v>417</v>
      </c>
      <c r="H719" s="255" t="s">
        <v>221</v>
      </c>
      <c r="I719" s="53">
        <v>0</v>
      </c>
      <c r="J719" s="50">
        <v>0</v>
      </c>
      <c r="K719" s="50">
        <v>0</v>
      </c>
      <c r="L719" s="15"/>
      <c r="M719" s="15"/>
      <c r="N719" s="15"/>
      <c r="O719" s="15"/>
    </row>
    <row r="720" spans="1:15" ht="20.100000000000001" hidden="1" customHeight="1" x14ac:dyDescent="0.25">
      <c r="A720" s="257"/>
      <c r="B720" s="257"/>
      <c r="C720" s="257"/>
      <c r="D720" s="375">
        <v>3238</v>
      </c>
      <c r="E720" s="375"/>
      <c r="F720" s="375"/>
      <c r="G720" s="314" t="s">
        <v>417</v>
      </c>
      <c r="H720" s="376" t="s">
        <v>45</v>
      </c>
      <c r="I720" s="53">
        <f>I721</f>
        <v>2500</v>
      </c>
      <c r="J720" s="53">
        <f t="shared" ref="J720:K720" si="276">J721</f>
        <v>1580</v>
      </c>
      <c r="K720" s="53">
        <f t="shared" si="276"/>
        <v>2500</v>
      </c>
      <c r="L720" s="15"/>
      <c r="M720" s="15"/>
      <c r="N720" s="15"/>
      <c r="O720" s="15"/>
    </row>
    <row r="721" spans="1:11" ht="20.100000000000001" hidden="1" customHeight="1" x14ac:dyDescent="0.25">
      <c r="A721" s="257"/>
      <c r="B721" s="257"/>
      <c r="C721" s="257"/>
      <c r="D721" s="375"/>
      <c r="E721" s="255" t="s">
        <v>224</v>
      </c>
      <c r="F721" s="255"/>
      <c r="G721" s="314" t="s">
        <v>417</v>
      </c>
      <c r="H721" s="255" t="s">
        <v>225</v>
      </c>
      <c r="I721" s="53">
        <f>I722</f>
        <v>2500</v>
      </c>
      <c r="J721" s="53">
        <f t="shared" ref="J721:K721" si="277">J722</f>
        <v>1580</v>
      </c>
      <c r="K721" s="53">
        <f t="shared" si="277"/>
        <v>2500</v>
      </c>
    </row>
    <row r="722" spans="1:11" ht="20.100000000000001" hidden="1" customHeight="1" x14ac:dyDescent="0.25">
      <c r="A722" s="257"/>
      <c r="B722" s="257"/>
      <c r="C722" s="257"/>
      <c r="D722" s="375"/>
      <c r="E722" s="255"/>
      <c r="F722" s="255" t="s">
        <v>226</v>
      </c>
      <c r="G722" s="314" t="s">
        <v>417</v>
      </c>
      <c r="H722" s="255" t="s">
        <v>225</v>
      </c>
      <c r="I722" s="53">
        <v>2500</v>
      </c>
      <c r="J722" s="50">
        <v>1580</v>
      </c>
      <c r="K722" s="50">
        <v>2500</v>
      </c>
    </row>
    <row r="723" spans="1:11" ht="20.100000000000001" hidden="1" customHeight="1" x14ac:dyDescent="0.25">
      <c r="A723" s="257"/>
      <c r="B723" s="257"/>
      <c r="C723" s="257"/>
      <c r="D723" s="375">
        <v>3239</v>
      </c>
      <c r="E723" s="375"/>
      <c r="F723" s="375"/>
      <c r="G723" s="314" t="s">
        <v>417</v>
      </c>
      <c r="H723" s="376" t="s">
        <v>46</v>
      </c>
      <c r="I723" s="53">
        <f>I728+I730+I726+I724</f>
        <v>1500</v>
      </c>
      <c r="J723" s="53">
        <f t="shared" ref="J723:K723" si="278">J728+J730+J726+J724</f>
        <v>1550</v>
      </c>
      <c r="K723" s="53">
        <f t="shared" si="278"/>
        <v>1600</v>
      </c>
    </row>
    <row r="724" spans="1:11" ht="30" hidden="1" customHeight="1" x14ac:dyDescent="0.25">
      <c r="A724" s="257"/>
      <c r="B724" s="257"/>
      <c r="C724" s="257"/>
      <c r="D724" s="375"/>
      <c r="E724" s="255" t="s">
        <v>227</v>
      </c>
      <c r="F724" s="255"/>
      <c r="G724" s="314" t="s">
        <v>417</v>
      </c>
      <c r="H724" s="255" t="s">
        <v>228</v>
      </c>
      <c r="I724" s="53">
        <f>I725</f>
        <v>0</v>
      </c>
      <c r="J724" s="53">
        <f t="shared" ref="J724:K724" si="279">J725</f>
        <v>0</v>
      </c>
      <c r="K724" s="53">
        <f t="shared" si="279"/>
        <v>0</v>
      </c>
    </row>
    <row r="725" spans="1:11" ht="30" hidden="1" customHeight="1" x14ac:dyDescent="0.25">
      <c r="A725" s="257"/>
      <c r="B725" s="257"/>
      <c r="C725" s="257"/>
      <c r="D725" s="375"/>
      <c r="E725" s="255"/>
      <c r="F725" s="255" t="s">
        <v>229</v>
      </c>
      <c r="G725" s="314" t="s">
        <v>417</v>
      </c>
      <c r="H725" s="255" t="s">
        <v>228</v>
      </c>
      <c r="I725" s="53">
        <v>0</v>
      </c>
      <c r="J725" s="50">
        <v>0</v>
      </c>
      <c r="K725" s="50">
        <v>0</v>
      </c>
    </row>
    <row r="726" spans="1:11" ht="20.100000000000001" hidden="1" customHeight="1" x14ac:dyDescent="0.25">
      <c r="A726" s="257"/>
      <c r="B726" s="257"/>
      <c r="C726" s="257"/>
      <c r="D726" s="375"/>
      <c r="E726" s="255" t="s">
        <v>230</v>
      </c>
      <c r="F726" s="255"/>
      <c r="G726" s="314" t="s">
        <v>417</v>
      </c>
      <c r="H726" s="255" t="s">
        <v>231</v>
      </c>
      <c r="I726" s="53">
        <f>I727</f>
        <v>0</v>
      </c>
      <c r="J726" s="53">
        <f t="shared" ref="J726:K726" si="280">J727</f>
        <v>0</v>
      </c>
      <c r="K726" s="53">
        <f t="shared" si="280"/>
        <v>0</v>
      </c>
    </row>
    <row r="727" spans="1:11" ht="20.100000000000001" hidden="1" customHeight="1" x14ac:dyDescent="0.25">
      <c r="A727" s="257"/>
      <c r="B727" s="257"/>
      <c r="C727" s="257"/>
      <c r="D727" s="375"/>
      <c r="E727" s="255"/>
      <c r="F727" s="255" t="s">
        <v>232</v>
      </c>
      <c r="G727" s="314" t="s">
        <v>417</v>
      </c>
      <c r="H727" s="255" t="s">
        <v>231</v>
      </c>
      <c r="I727" s="53">
        <v>0</v>
      </c>
      <c r="J727" s="50">
        <v>0</v>
      </c>
      <c r="K727" s="50">
        <v>0</v>
      </c>
    </row>
    <row r="728" spans="1:11" ht="20.100000000000001" hidden="1" customHeight="1" x14ac:dyDescent="0.25">
      <c r="A728" s="257"/>
      <c r="B728" s="257"/>
      <c r="C728" s="257"/>
      <c r="D728" s="375"/>
      <c r="E728" s="255" t="s">
        <v>233</v>
      </c>
      <c r="F728" s="255"/>
      <c r="G728" s="314" t="s">
        <v>417</v>
      </c>
      <c r="H728" s="255" t="s">
        <v>234</v>
      </c>
      <c r="I728" s="53">
        <f>I729</f>
        <v>1500</v>
      </c>
      <c r="J728" s="53">
        <f t="shared" ref="J728:K728" si="281">J729</f>
        <v>1550</v>
      </c>
      <c r="K728" s="53">
        <f t="shared" si="281"/>
        <v>1600</v>
      </c>
    </row>
    <row r="729" spans="1:11" ht="20.100000000000001" hidden="1" customHeight="1" x14ac:dyDescent="0.25">
      <c r="A729" s="257"/>
      <c r="B729" s="257"/>
      <c r="C729" s="257"/>
      <c r="D729" s="375"/>
      <c r="E729" s="255"/>
      <c r="F729" s="255" t="s">
        <v>235</v>
      </c>
      <c r="G729" s="314" t="s">
        <v>417</v>
      </c>
      <c r="H729" s="255" t="s">
        <v>234</v>
      </c>
      <c r="I729" s="53">
        <v>1500</v>
      </c>
      <c r="J729" s="50">
        <v>1550</v>
      </c>
      <c r="K729" s="50">
        <v>1600</v>
      </c>
    </row>
    <row r="730" spans="1:11" ht="20.100000000000001" hidden="1" customHeight="1" x14ac:dyDescent="0.25">
      <c r="A730" s="257"/>
      <c r="B730" s="257"/>
      <c r="C730" s="257"/>
      <c r="D730" s="375"/>
      <c r="E730" s="255" t="s">
        <v>236</v>
      </c>
      <c r="F730" s="255"/>
      <c r="G730" s="314" t="s">
        <v>417</v>
      </c>
      <c r="H730" s="255" t="s">
        <v>237</v>
      </c>
      <c r="I730" s="53">
        <f>I731</f>
        <v>0</v>
      </c>
      <c r="J730" s="53">
        <f t="shared" ref="J730:K730" si="282">J731</f>
        <v>0</v>
      </c>
      <c r="K730" s="53">
        <f t="shared" si="282"/>
        <v>0</v>
      </c>
    </row>
    <row r="731" spans="1:11" ht="20.100000000000001" hidden="1" customHeight="1" x14ac:dyDescent="0.25">
      <c r="A731" s="257"/>
      <c r="B731" s="257"/>
      <c r="C731" s="257"/>
      <c r="D731" s="375"/>
      <c r="E731" s="255"/>
      <c r="F731" s="255" t="s">
        <v>238</v>
      </c>
      <c r="G731" s="314" t="s">
        <v>417</v>
      </c>
      <c r="H731" s="255" t="s">
        <v>237</v>
      </c>
      <c r="I731" s="53">
        <v>0</v>
      </c>
      <c r="J731" s="50">
        <v>0</v>
      </c>
      <c r="K731" s="50">
        <v>0</v>
      </c>
    </row>
    <row r="732" spans="1:11" ht="20.100000000000001" customHeight="1" x14ac:dyDescent="0.25">
      <c r="A732" s="257"/>
      <c r="B732" s="258">
        <v>34</v>
      </c>
      <c r="C732" s="257"/>
      <c r="D732" s="375"/>
      <c r="E732" s="255"/>
      <c r="F732" s="255"/>
      <c r="G732" s="314"/>
      <c r="H732" s="259" t="s">
        <v>55</v>
      </c>
      <c r="I732" s="54">
        <f t="shared" ref="I732:I735" si="283">I733</f>
        <v>1500</v>
      </c>
      <c r="J732" s="54">
        <f t="shared" ref="J732:K732" si="284">J733</f>
        <v>1550</v>
      </c>
      <c r="K732" s="54">
        <f t="shared" si="284"/>
        <v>1600</v>
      </c>
    </row>
    <row r="733" spans="1:11" ht="20.100000000000001" customHeight="1" x14ac:dyDescent="0.25">
      <c r="A733" s="257"/>
      <c r="B733" s="258"/>
      <c r="C733" s="258">
        <v>343</v>
      </c>
      <c r="D733" s="375"/>
      <c r="E733" s="255"/>
      <c r="F733" s="255"/>
      <c r="G733" s="314" t="s">
        <v>417</v>
      </c>
      <c r="H733" s="259" t="s">
        <v>56</v>
      </c>
      <c r="I733" s="54">
        <f t="shared" si="283"/>
        <v>1500</v>
      </c>
      <c r="J733" s="54">
        <f t="shared" ref="J733:K733" si="285">J734</f>
        <v>1550</v>
      </c>
      <c r="K733" s="54">
        <f t="shared" si="285"/>
        <v>1600</v>
      </c>
    </row>
    <row r="734" spans="1:11" ht="20.100000000000001" hidden="1" customHeight="1" x14ac:dyDescent="0.25">
      <c r="A734" s="257"/>
      <c r="B734" s="257"/>
      <c r="C734" s="257"/>
      <c r="D734" s="375">
        <v>3431</v>
      </c>
      <c r="E734" s="255"/>
      <c r="F734" s="255"/>
      <c r="G734" s="314" t="s">
        <v>417</v>
      </c>
      <c r="H734" s="255" t="s">
        <v>57</v>
      </c>
      <c r="I734" s="53">
        <f t="shared" si="283"/>
        <v>1500</v>
      </c>
      <c r="J734" s="53">
        <f t="shared" ref="J734:K734" si="286">J735</f>
        <v>1550</v>
      </c>
      <c r="K734" s="53">
        <f t="shared" si="286"/>
        <v>1600</v>
      </c>
    </row>
    <row r="735" spans="1:11" ht="20.100000000000001" hidden="1" customHeight="1" x14ac:dyDescent="0.25">
      <c r="A735" s="257"/>
      <c r="B735" s="257"/>
      <c r="C735" s="257"/>
      <c r="D735" s="257"/>
      <c r="E735" s="255" t="s">
        <v>278</v>
      </c>
      <c r="F735" s="255"/>
      <c r="G735" s="314" t="s">
        <v>417</v>
      </c>
      <c r="H735" s="255" t="s">
        <v>279</v>
      </c>
      <c r="I735" s="53">
        <f t="shared" si="283"/>
        <v>1500</v>
      </c>
      <c r="J735" s="53">
        <f t="shared" ref="J735:K735" si="287">J736</f>
        <v>1550</v>
      </c>
      <c r="K735" s="53">
        <f t="shared" si="287"/>
        <v>1600</v>
      </c>
    </row>
    <row r="736" spans="1:11" ht="20.100000000000001" hidden="1" customHeight="1" x14ac:dyDescent="0.25">
      <c r="A736" s="257"/>
      <c r="B736" s="257"/>
      <c r="C736" s="257"/>
      <c r="D736" s="257"/>
      <c r="E736" s="255"/>
      <c r="F736" s="255" t="s">
        <v>280</v>
      </c>
      <c r="G736" s="314" t="s">
        <v>417</v>
      </c>
      <c r="H736" s="255" t="s">
        <v>279</v>
      </c>
      <c r="I736" s="53">
        <v>1500</v>
      </c>
      <c r="J736" s="50">
        <v>1550</v>
      </c>
      <c r="K736" s="50">
        <v>1600</v>
      </c>
    </row>
    <row r="737" spans="1:15" s="4" customFormat="1" ht="20.100000000000001" hidden="1" customHeight="1" x14ac:dyDescent="0.25">
      <c r="A737" s="258"/>
      <c r="B737" s="258">
        <v>38</v>
      </c>
      <c r="C737" s="258"/>
      <c r="D737" s="380"/>
      <c r="E737" s="380"/>
      <c r="F737" s="380"/>
      <c r="G737" s="378"/>
      <c r="H737" s="381" t="s">
        <v>62</v>
      </c>
      <c r="I737" s="54">
        <f>I738</f>
        <v>0</v>
      </c>
      <c r="J737" s="54">
        <f t="shared" ref="J737:K737" si="288">J738</f>
        <v>0</v>
      </c>
      <c r="K737" s="54">
        <f t="shared" si="288"/>
        <v>0</v>
      </c>
      <c r="L737" s="2"/>
      <c r="M737" s="3"/>
      <c r="N737" s="3"/>
      <c r="O737" s="3"/>
    </row>
    <row r="738" spans="1:15" s="4" customFormat="1" ht="20.100000000000001" hidden="1" customHeight="1" x14ac:dyDescent="0.25">
      <c r="A738" s="258"/>
      <c r="B738" s="258"/>
      <c r="C738" s="258">
        <v>381</v>
      </c>
      <c r="D738" s="380"/>
      <c r="E738" s="380"/>
      <c r="F738" s="380"/>
      <c r="G738" s="378"/>
      <c r="H738" s="381" t="s">
        <v>357</v>
      </c>
      <c r="I738" s="54">
        <f>I739</f>
        <v>0</v>
      </c>
      <c r="J738" s="54">
        <f t="shared" ref="J738:K738" si="289">J739</f>
        <v>0</v>
      </c>
      <c r="K738" s="54">
        <f t="shared" si="289"/>
        <v>0</v>
      </c>
      <c r="L738" s="2"/>
      <c r="M738" s="3"/>
      <c r="N738" s="3"/>
      <c r="O738" s="3"/>
    </row>
    <row r="739" spans="1:15" ht="20.100000000000001" hidden="1" customHeight="1" x14ac:dyDescent="0.25">
      <c r="A739" s="257"/>
      <c r="B739" s="257"/>
      <c r="C739" s="257"/>
      <c r="D739" s="375">
        <v>3811</v>
      </c>
      <c r="E739" s="375"/>
      <c r="F739" s="375"/>
      <c r="G739" s="314" t="s">
        <v>417</v>
      </c>
      <c r="H739" s="376" t="s">
        <v>64</v>
      </c>
      <c r="I739" s="53">
        <f>I740</f>
        <v>0</v>
      </c>
      <c r="J739" s="53">
        <f t="shared" ref="J739:K739" si="290">J740</f>
        <v>0</v>
      </c>
      <c r="K739" s="53">
        <f t="shared" si="290"/>
        <v>0</v>
      </c>
    </row>
    <row r="740" spans="1:15" ht="30" hidden="1" customHeight="1" x14ac:dyDescent="0.25">
      <c r="A740" s="257"/>
      <c r="B740" s="257"/>
      <c r="C740" s="257"/>
      <c r="D740" s="375"/>
      <c r="E740" s="255" t="s">
        <v>358</v>
      </c>
      <c r="F740" s="255"/>
      <c r="G740" s="314" t="s">
        <v>417</v>
      </c>
      <c r="H740" s="255" t="s">
        <v>359</v>
      </c>
      <c r="I740" s="53">
        <f>I741</f>
        <v>0</v>
      </c>
      <c r="J740" s="53">
        <f t="shared" ref="J740:K740" si="291">J741</f>
        <v>0</v>
      </c>
      <c r="K740" s="53">
        <f t="shared" si="291"/>
        <v>0</v>
      </c>
    </row>
    <row r="741" spans="1:15" ht="30" hidden="1" customHeight="1" x14ac:dyDescent="0.25">
      <c r="A741" s="257"/>
      <c r="B741" s="257"/>
      <c r="C741" s="257"/>
      <c r="D741" s="375"/>
      <c r="E741" s="255"/>
      <c r="F741" s="255" t="s">
        <v>360</v>
      </c>
      <c r="G741" s="314" t="s">
        <v>417</v>
      </c>
      <c r="H741" s="255" t="s">
        <v>359</v>
      </c>
      <c r="I741" s="53">
        <v>0</v>
      </c>
      <c r="J741" s="50">
        <v>0</v>
      </c>
      <c r="K741" s="50">
        <v>0</v>
      </c>
    </row>
    <row r="742" spans="1:15" ht="30" hidden="1" customHeight="1" x14ac:dyDescent="0.25">
      <c r="A742" s="247"/>
      <c r="B742" s="247"/>
      <c r="C742" s="247"/>
      <c r="D742" s="247"/>
      <c r="E742" s="247"/>
      <c r="F742" s="247"/>
      <c r="G742" s="334"/>
      <c r="H742" s="372" t="s">
        <v>361</v>
      </c>
      <c r="I742" s="245"/>
      <c r="J742" s="245"/>
      <c r="K742" s="245"/>
    </row>
    <row r="743" spans="1:15" ht="20.100000000000001" hidden="1" customHeight="1" x14ac:dyDescent="0.25">
      <c r="A743" s="56"/>
      <c r="B743" s="56"/>
      <c r="C743" s="56"/>
      <c r="D743" s="56"/>
      <c r="E743" s="56"/>
      <c r="F743" s="56"/>
      <c r="G743" s="382"/>
      <c r="H743" s="374" t="s">
        <v>287</v>
      </c>
      <c r="I743" s="52"/>
      <c r="J743" s="52"/>
      <c r="K743" s="52"/>
    </row>
    <row r="744" spans="1:15" s="4" customFormat="1" ht="20.100000000000001" hidden="1" customHeight="1" x14ac:dyDescent="0.25">
      <c r="A744" s="258">
        <v>4</v>
      </c>
      <c r="B744" s="258"/>
      <c r="C744" s="258"/>
      <c r="D744" s="258"/>
      <c r="E744" s="258"/>
      <c r="F744" s="258"/>
      <c r="G744" s="352"/>
      <c r="H744" s="339" t="s">
        <v>327</v>
      </c>
      <c r="I744" s="54">
        <f>I745+I750</f>
        <v>0</v>
      </c>
      <c r="J744" s="54">
        <f t="shared" ref="J744:K744" si="292">J745+J750</f>
        <v>0</v>
      </c>
      <c r="K744" s="54">
        <f t="shared" si="292"/>
        <v>0</v>
      </c>
      <c r="L744" s="7"/>
      <c r="M744" s="7"/>
      <c r="N744" s="7"/>
      <c r="O744" s="3"/>
    </row>
    <row r="745" spans="1:15" s="4" customFormat="1" ht="31.5" hidden="1" customHeight="1" x14ac:dyDescent="0.25">
      <c r="A745" s="258"/>
      <c r="B745" s="258">
        <v>41</v>
      </c>
      <c r="C745" s="258"/>
      <c r="D745" s="258"/>
      <c r="E745" s="258"/>
      <c r="F745" s="258"/>
      <c r="G745" s="352"/>
      <c r="H745" s="339" t="s">
        <v>65</v>
      </c>
      <c r="I745" s="54">
        <f t="shared" ref="I745:K748" si="293">I746</f>
        <v>0</v>
      </c>
      <c r="J745" s="54">
        <f t="shared" si="293"/>
        <v>0</v>
      </c>
      <c r="K745" s="54">
        <f t="shared" si="293"/>
        <v>0</v>
      </c>
      <c r="L745" s="2"/>
      <c r="M745" s="3"/>
      <c r="N745" s="3"/>
      <c r="O745" s="3"/>
    </row>
    <row r="746" spans="1:15" s="4" customFormat="1" ht="24" hidden="1" customHeight="1" x14ac:dyDescent="0.25">
      <c r="A746" s="258"/>
      <c r="B746" s="258"/>
      <c r="C746" s="258">
        <v>412</v>
      </c>
      <c r="D746" s="258"/>
      <c r="E746" s="258"/>
      <c r="F746" s="258"/>
      <c r="G746" s="352"/>
      <c r="H746" s="339" t="s">
        <v>328</v>
      </c>
      <c r="I746" s="54">
        <f t="shared" si="293"/>
        <v>0</v>
      </c>
      <c r="J746" s="54">
        <f t="shared" si="293"/>
        <v>0</v>
      </c>
      <c r="K746" s="54">
        <f t="shared" si="293"/>
        <v>0</v>
      </c>
      <c r="L746" s="2"/>
      <c r="M746" s="3"/>
      <c r="N746" s="3"/>
      <c r="O746" s="3"/>
    </row>
    <row r="747" spans="1:15" ht="15" hidden="1" customHeight="1" x14ac:dyDescent="0.25">
      <c r="A747" s="257"/>
      <c r="B747" s="257"/>
      <c r="C747" s="257"/>
      <c r="D747" s="257">
        <v>4123</v>
      </c>
      <c r="E747" s="257"/>
      <c r="F747" s="257"/>
      <c r="G747" s="352" t="s">
        <v>415</v>
      </c>
      <c r="H747" s="341" t="s">
        <v>67</v>
      </c>
      <c r="I747" s="53">
        <f t="shared" si="293"/>
        <v>0</v>
      </c>
      <c r="J747" s="53">
        <f t="shared" si="293"/>
        <v>0</v>
      </c>
      <c r="K747" s="53">
        <f t="shared" si="293"/>
        <v>0</v>
      </c>
    </row>
    <row r="748" spans="1:15" ht="20.100000000000001" hidden="1" customHeight="1" x14ac:dyDescent="0.25">
      <c r="A748" s="257"/>
      <c r="B748" s="257"/>
      <c r="C748" s="257"/>
      <c r="D748" s="257"/>
      <c r="E748" s="255" t="s">
        <v>329</v>
      </c>
      <c r="F748" s="255"/>
      <c r="G748" s="352" t="s">
        <v>415</v>
      </c>
      <c r="H748" s="255" t="s">
        <v>67</v>
      </c>
      <c r="I748" s="53">
        <f t="shared" si="293"/>
        <v>0</v>
      </c>
      <c r="J748" s="53">
        <f t="shared" si="293"/>
        <v>0</v>
      </c>
      <c r="K748" s="53">
        <f t="shared" si="293"/>
        <v>0</v>
      </c>
    </row>
    <row r="749" spans="1:15" ht="20.100000000000001" hidden="1" customHeight="1" x14ac:dyDescent="0.25">
      <c r="A749" s="257"/>
      <c r="B749" s="257"/>
      <c r="C749" s="257"/>
      <c r="D749" s="257"/>
      <c r="E749" s="255"/>
      <c r="F749" s="255" t="s">
        <v>330</v>
      </c>
      <c r="G749" s="352" t="s">
        <v>415</v>
      </c>
      <c r="H749" s="255" t="s">
        <v>67</v>
      </c>
      <c r="I749" s="53">
        <v>0</v>
      </c>
      <c r="J749" s="50">
        <v>0</v>
      </c>
      <c r="K749" s="50">
        <v>0</v>
      </c>
    </row>
    <row r="750" spans="1:15" ht="30" hidden="1" customHeight="1" x14ac:dyDescent="0.25">
      <c r="A750" s="346"/>
      <c r="B750" s="258">
        <v>42</v>
      </c>
      <c r="C750" s="346"/>
      <c r="D750" s="346"/>
      <c r="E750" s="346"/>
      <c r="F750" s="346"/>
      <c r="G750" s="314"/>
      <c r="H750" s="339" t="s">
        <v>68</v>
      </c>
      <c r="I750" s="54">
        <f t="shared" ref="I750:K753" si="294">I751</f>
        <v>0</v>
      </c>
      <c r="J750" s="54">
        <f t="shared" si="294"/>
        <v>0</v>
      </c>
      <c r="K750" s="54">
        <f t="shared" si="294"/>
        <v>0</v>
      </c>
    </row>
    <row r="751" spans="1:15" s="4" customFormat="1" ht="20.100000000000001" hidden="1" customHeight="1" x14ac:dyDescent="0.25">
      <c r="A751" s="258"/>
      <c r="B751" s="258"/>
      <c r="C751" s="258">
        <v>422</v>
      </c>
      <c r="D751" s="258"/>
      <c r="E751" s="258"/>
      <c r="F751" s="258"/>
      <c r="G751" s="314"/>
      <c r="H751" s="339" t="s">
        <v>69</v>
      </c>
      <c r="I751" s="54">
        <f t="shared" si="294"/>
        <v>0</v>
      </c>
      <c r="J751" s="54">
        <f t="shared" si="294"/>
        <v>0</v>
      </c>
      <c r="K751" s="54">
        <f t="shared" si="294"/>
        <v>0</v>
      </c>
      <c r="L751" s="2"/>
      <c r="M751" s="3"/>
      <c r="N751" s="3"/>
      <c r="O751" s="3"/>
    </row>
    <row r="752" spans="1:15" ht="15.75" hidden="1" customHeight="1" x14ac:dyDescent="0.25">
      <c r="A752" s="257"/>
      <c r="B752" s="257"/>
      <c r="C752" s="257"/>
      <c r="D752" s="257">
        <v>4221</v>
      </c>
      <c r="E752" s="257"/>
      <c r="F752" s="257"/>
      <c r="G752" s="352" t="s">
        <v>415</v>
      </c>
      <c r="H752" s="341" t="s">
        <v>70</v>
      </c>
      <c r="I752" s="53">
        <f>I753+I755</f>
        <v>0</v>
      </c>
      <c r="J752" s="53">
        <f t="shared" ref="J752:K752" si="295">J753+J755</f>
        <v>0</v>
      </c>
      <c r="K752" s="53">
        <f t="shared" si="295"/>
        <v>0</v>
      </c>
    </row>
    <row r="753" spans="1:15" ht="20.100000000000001" hidden="1" customHeight="1" x14ac:dyDescent="0.25">
      <c r="A753" s="257"/>
      <c r="B753" s="257"/>
      <c r="C753" s="257"/>
      <c r="D753" s="257"/>
      <c r="E753" s="255" t="s">
        <v>331</v>
      </c>
      <c r="F753" s="255"/>
      <c r="G753" s="352" t="s">
        <v>415</v>
      </c>
      <c r="H753" s="255" t="s">
        <v>332</v>
      </c>
      <c r="I753" s="53">
        <f t="shared" si="294"/>
        <v>0</v>
      </c>
      <c r="J753" s="53">
        <f t="shared" si="294"/>
        <v>0</v>
      </c>
      <c r="K753" s="53">
        <f t="shared" si="294"/>
        <v>0</v>
      </c>
      <c r="L753" s="18"/>
    </row>
    <row r="754" spans="1:15" ht="20.100000000000001" hidden="1" customHeight="1" x14ac:dyDescent="0.25">
      <c r="A754" s="257"/>
      <c r="B754" s="257"/>
      <c r="C754" s="257"/>
      <c r="D754" s="257"/>
      <c r="E754" s="255"/>
      <c r="F754" s="255" t="s">
        <v>333</v>
      </c>
      <c r="G754" s="352" t="s">
        <v>415</v>
      </c>
      <c r="H754" s="255" t="s">
        <v>332</v>
      </c>
      <c r="I754" s="53">
        <v>0</v>
      </c>
      <c r="J754" s="50">
        <v>0</v>
      </c>
      <c r="K754" s="50">
        <v>0</v>
      </c>
    </row>
    <row r="755" spans="1:15" ht="20.100000000000001" hidden="1" customHeight="1" x14ac:dyDescent="0.25">
      <c r="A755" s="257"/>
      <c r="B755" s="257"/>
      <c r="C755" s="257"/>
      <c r="D755" s="257"/>
      <c r="E755" s="255" t="s">
        <v>334</v>
      </c>
      <c r="F755" s="255"/>
      <c r="G755" s="352" t="s">
        <v>415</v>
      </c>
      <c r="H755" s="255" t="s">
        <v>335</v>
      </c>
      <c r="I755" s="53">
        <f>I756</f>
        <v>0</v>
      </c>
      <c r="J755" s="53">
        <f t="shared" ref="J755:K755" si="296">J756</f>
        <v>0</v>
      </c>
      <c r="K755" s="53">
        <f t="shared" si="296"/>
        <v>0</v>
      </c>
    </row>
    <row r="756" spans="1:15" ht="20.100000000000001" hidden="1" customHeight="1" x14ac:dyDescent="0.25">
      <c r="A756" s="257"/>
      <c r="B756" s="257"/>
      <c r="C756" s="257"/>
      <c r="D756" s="257"/>
      <c r="E756" s="255"/>
      <c r="F756" s="255" t="s">
        <v>336</v>
      </c>
      <c r="G756" s="352" t="s">
        <v>415</v>
      </c>
      <c r="H756" s="255" t="s">
        <v>335</v>
      </c>
      <c r="I756" s="53">
        <v>0</v>
      </c>
      <c r="J756" s="50">
        <v>0</v>
      </c>
      <c r="K756" s="50">
        <v>0</v>
      </c>
    </row>
    <row r="757" spans="1:15" ht="28.5" hidden="1" customHeight="1" x14ac:dyDescent="0.25">
      <c r="A757" s="57"/>
      <c r="B757" s="57"/>
      <c r="C757" s="57"/>
      <c r="D757" s="57"/>
      <c r="E757" s="57"/>
      <c r="F757" s="57"/>
      <c r="G757" s="383"/>
      <c r="H757" s="384" t="s">
        <v>362</v>
      </c>
      <c r="I757" s="384"/>
      <c r="J757" s="57"/>
      <c r="K757" s="57"/>
    </row>
    <row r="758" spans="1:15" ht="20.100000000000001" hidden="1" customHeight="1" x14ac:dyDescent="0.25">
      <c r="A758" s="258"/>
      <c r="B758" s="258"/>
      <c r="C758" s="258"/>
      <c r="D758" s="258"/>
      <c r="E758" s="258"/>
      <c r="F758" s="258"/>
      <c r="G758" s="352"/>
      <c r="H758" s="366" t="s">
        <v>288</v>
      </c>
      <c r="I758" s="53"/>
      <c r="J758" s="50"/>
      <c r="K758" s="50"/>
    </row>
    <row r="759" spans="1:15" s="4" customFormat="1" ht="20.100000000000001" hidden="1" customHeight="1" x14ac:dyDescent="0.25">
      <c r="A759" s="258">
        <v>4</v>
      </c>
      <c r="B759" s="258"/>
      <c r="C759" s="258"/>
      <c r="D759" s="258"/>
      <c r="E759" s="258"/>
      <c r="F759" s="258"/>
      <c r="G759" s="352"/>
      <c r="H759" s="339" t="s">
        <v>327</v>
      </c>
      <c r="I759" s="54">
        <f>I760+I765</f>
        <v>0</v>
      </c>
      <c r="J759" s="54">
        <f t="shared" ref="J759:K759" si="297">J760+J765</f>
        <v>0</v>
      </c>
      <c r="K759" s="54">
        <f t="shared" si="297"/>
        <v>0</v>
      </c>
      <c r="L759" s="7"/>
      <c r="M759" s="7"/>
      <c r="N759" s="7"/>
      <c r="O759" s="3"/>
    </row>
    <row r="760" spans="1:15" s="4" customFormat="1" ht="28.5" hidden="1" customHeight="1" x14ac:dyDescent="0.25">
      <c r="A760" s="258"/>
      <c r="B760" s="258">
        <v>41</v>
      </c>
      <c r="C760" s="258"/>
      <c r="D760" s="258"/>
      <c r="E760" s="258"/>
      <c r="F760" s="258"/>
      <c r="G760" s="352"/>
      <c r="H760" s="339" t="s">
        <v>65</v>
      </c>
      <c r="I760" s="54">
        <f>I761</f>
        <v>0</v>
      </c>
      <c r="J760" s="54">
        <f t="shared" ref="J760:K760" si="298">J761</f>
        <v>0</v>
      </c>
      <c r="K760" s="54">
        <f t="shared" si="298"/>
        <v>0</v>
      </c>
      <c r="L760" s="2"/>
      <c r="M760" s="3"/>
      <c r="N760" s="3"/>
      <c r="O760" s="3"/>
    </row>
    <row r="761" spans="1:15" s="4" customFormat="1" ht="20.100000000000001" hidden="1" customHeight="1" x14ac:dyDescent="0.25">
      <c r="A761" s="258"/>
      <c r="B761" s="258"/>
      <c r="C761" s="258">
        <v>412</v>
      </c>
      <c r="D761" s="258"/>
      <c r="E761" s="258"/>
      <c r="F761" s="258"/>
      <c r="G761" s="352"/>
      <c r="H761" s="339" t="s">
        <v>328</v>
      </c>
      <c r="I761" s="54">
        <f>I762</f>
        <v>0</v>
      </c>
      <c r="J761" s="54">
        <f t="shared" ref="J761:K761" si="299">J762</f>
        <v>0</v>
      </c>
      <c r="K761" s="54">
        <f t="shared" si="299"/>
        <v>0</v>
      </c>
      <c r="L761" s="2"/>
      <c r="M761" s="3"/>
      <c r="N761" s="3"/>
      <c r="O761" s="3"/>
    </row>
    <row r="762" spans="1:15" ht="20.100000000000001" hidden="1" customHeight="1" x14ac:dyDescent="0.25">
      <c r="A762" s="257"/>
      <c r="B762" s="257"/>
      <c r="C762" s="257"/>
      <c r="D762" s="257">
        <v>4123</v>
      </c>
      <c r="E762" s="257"/>
      <c r="F762" s="257"/>
      <c r="G762" s="352" t="s">
        <v>418</v>
      </c>
      <c r="H762" s="341" t="s">
        <v>67</v>
      </c>
      <c r="I762" s="53">
        <f>I763</f>
        <v>0</v>
      </c>
      <c r="J762" s="53">
        <f t="shared" ref="J762:K762" si="300">J763</f>
        <v>0</v>
      </c>
      <c r="K762" s="53">
        <f t="shared" si="300"/>
        <v>0</v>
      </c>
    </row>
    <row r="763" spans="1:15" ht="20.100000000000001" hidden="1" customHeight="1" x14ac:dyDescent="0.25">
      <c r="A763" s="257"/>
      <c r="B763" s="257"/>
      <c r="C763" s="257"/>
      <c r="D763" s="257"/>
      <c r="E763" s="255" t="s">
        <v>329</v>
      </c>
      <c r="F763" s="255"/>
      <c r="G763" s="352" t="s">
        <v>418</v>
      </c>
      <c r="H763" s="255" t="s">
        <v>67</v>
      </c>
      <c r="I763" s="53">
        <f>I764</f>
        <v>0</v>
      </c>
      <c r="J763" s="53">
        <f t="shared" ref="J763:K763" si="301">J764</f>
        <v>0</v>
      </c>
      <c r="K763" s="53">
        <f t="shared" si="301"/>
        <v>0</v>
      </c>
    </row>
    <row r="764" spans="1:15" ht="20.100000000000001" hidden="1" customHeight="1" x14ac:dyDescent="0.25">
      <c r="A764" s="257"/>
      <c r="B764" s="257"/>
      <c r="C764" s="257"/>
      <c r="D764" s="257"/>
      <c r="E764" s="255"/>
      <c r="F764" s="255" t="s">
        <v>330</v>
      </c>
      <c r="G764" s="352" t="s">
        <v>418</v>
      </c>
      <c r="H764" s="255" t="s">
        <v>67</v>
      </c>
      <c r="I764" s="53">
        <v>0</v>
      </c>
      <c r="J764" s="50">
        <v>0</v>
      </c>
      <c r="K764" s="50">
        <v>0</v>
      </c>
    </row>
    <row r="765" spans="1:15" s="4" customFormat="1" ht="28.5" hidden="1" customHeight="1" x14ac:dyDescent="0.25">
      <c r="A765" s="258"/>
      <c r="B765" s="258">
        <v>42</v>
      </c>
      <c r="C765" s="258"/>
      <c r="D765" s="258"/>
      <c r="E765" s="258"/>
      <c r="F765" s="258"/>
      <c r="G765" s="314"/>
      <c r="H765" s="339" t="s">
        <v>68</v>
      </c>
      <c r="I765" s="54">
        <f>I766+I777</f>
        <v>0</v>
      </c>
      <c r="J765" s="54">
        <f t="shared" ref="J765:K765" si="302">J766+J777</f>
        <v>0</v>
      </c>
      <c r="K765" s="54">
        <f t="shared" si="302"/>
        <v>0</v>
      </c>
      <c r="L765" s="2"/>
      <c r="M765" s="3"/>
      <c r="N765" s="3"/>
      <c r="O765" s="3"/>
    </row>
    <row r="766" spans="1:15" s="4" customFormat="1" ht="20.100000000000001" hidden="1" customHeight="1" x14ac:dyDescent="0.25">
      <c r="A766" s="258"/>
      <c r="B766" s="258"/>
      <c r="C766" s="258">
        <v>422</v>
      </c>
      <c r="D766" s="258"/>
      <c r="E766" s="258"/>
      <c r="F766" s="258"/>
      <c r="G766" s="314"/>
      <c r="H766" s="339" t="s">
        <v>69</v>
      </c>
      <c r="I766" s="54">
        <f>I767+I772</f>
        <v>0</v>
      </c>
      <c r="J766" s="54">
        <f t="shared" ref="J766:K766" si="303">J767+J772</f>
        <v>0</v>
      </c>
      <c r="K766" s="54">
        <f t="shared" si="303"/>
        <v>0</v>
      </c>
      <c r="L766" s="2"/>
      <c r="M766" s="3"/>
      <c r="N766" s="3"/>
      <c r="O766" s="3"/>
    </row>
    <row r="767" spans="1:15" ht="20.100000000000001" hidden="1" customHeight="1" x14ac:dyDescent="0.25">
      <c r="A767" s="257"/>
      <c r="B767" s="257"/>
      <c r="C767" s="257"/>
      <c r="D767" s="257">
        <v>4221</v>
      </c>
      <c r="E767" s="257"/>
      <c r="F767" s="257"/>
      <c r="G767" s="352" t="s">
        <v>418</v>
      </c>
      <c r="H767" s="341" t="s">
        <v>70</v>
      </c>
      <c r="I767" s="53">
        <f>I768+I770</f>
        <v>0</v>
      </c>
      <c r="J767" s="53">
        <f t="shared" ref="J767:K767" si="304">J768+J770</f>
        <v>0</v>
      </c>
      <c r="K767" s="53">
        <f t="shared" si="304"/>
        <v>0</v>
      </c>
    </row>
    <row r="768" spans="1:15" ht="20.100000000000001" hidden="1" customHeight="1" x14ac:dyDescent="0.25">
      <c r="A768" s="257"/>
      <c r="B768" s="257"/>
      <c r="C768" s="257"/>
      <c r="D768" s="257"/>
      <c r="E768" s="255" t="s">
        <v>331</v>
      </c>
      <c r="F768" s="255"/>
      <c r="G768" s="352" t="s">
        <v>418</v>
      </c>
      <c r="H768" s="255" t="s">
        <v>332</v>
      </c>
      <c r="I768" s="53">
        <f>I769</f>
        <v>0</v>
      </c>
      <c r="J768" s="53">
        <f t="shared" ref="J768:K768" si="305">J769</f>
        <v>0</v>
      </c>
      <c r="K768" s="53">
        <f t="shared" si="305"/>
        <v>0</v>
      </c>
    </row>
    <row r="769" spans="1:15" ht="20.100000000000001" hidden="1" customHeight="1" x14ac:dyDescent="0.25">
      <c r="A769" s="257"/>
      <c r="B769" s="257"/>
      <c r="C769" s="257"/>
      <c r="D769" s="257"/>
      <c r="E769" s="255"/>
      <c r="F769" s="255" t="s">
        <v>333</v>
      </c>
      <c r="G769" s="352" t="s">
        <v>418</v>
      </c>
      <c r="H769" s="255" t="s">
        <v>332</v>
      </c>
      <c r="I769" s="53">
        <v>0</v>
      </c>
      <c r="J769" s="50">
        <v>0</v>
      </c>
      <c r="K769" s="50">
        <v>0</v>
      </c>
    </row>
    <row r="770" spans="1:15" ht="20.100000000000001" hidden="1" customHeight="1" x14ac:dyDescent="0.25">
      <c r="A770" s="257"/>
      <c r="B770" s="257"/>
      <c r="C770" s="257"/>
      <c r="D770" s="257"/>
      <c r="E770" s="255" t="s">
        <v>334</v>
      </c>
      <c r="F770" s="255"/>
      <c r="G770" s="352" t="s">
        <v>418</v>
      </c>
      <c r="H770" s="255" t="s">
        <v>335</v>
      </c>
      <c r="I770" s="53">
        <f>I771</f>
        <v>0</v>
      </c>
      <c r="J770" s="53">
        <f t="shared" ref="J770:K770" si="306">J771</f>
        <v>0</v>
      </c>
      <c r="K770" s="53">
        <f t="shared" si="306"/>
        <v>0</v>
      </c>
    </row>
    <row r="771" spans="1:15" ht="20.100000000000001" hidden="1" customHeight="1" x14ac:dyDescent="0.25">
      <c r="A771" s="257"/>
      <c r="B771" s="257"/>
      <c r="C771" s="257"/>
      <c r="D771" s="257"/>
      <c r="E771" s="255"/>
      <c r="F771" s="255" t="s">
        <v>336</v>
      </c>
      <c r="G771" s="352" t="s">
        <v>418</v>
      </c>
      <c r="H771" s="255" t="s">
        <v>335</v>
      </c>
      <c r="I771" s="53">
        <v>0</v>
      </c>
      <c r="J771" s="50">
        <v>0</v>
      </c>
      <c r="K771" s="50">
        <v>0</v>
      </c>
    </row>
    <row r="772" spans="1:15" ht="20.100000000000001" hidden="1" customHeight="1" x14ac:dyDescent="0.25">
      <c r="A772" s="257"/>
      <c r="B772" s="257"/>
      <c r="C772" s="257"/>
      <c r="D772" s="257">
        <v>4224</v>
      </c>
      <c r="E772" s="257"/>
      <c r="F772" s="257"/>
      <c r="G772" s="352" t="s">
        <v>418</v>
      </c>
      <c r="H772" s="341" t="s">
        <v>71</v>
      </c>
      <c r="I772" s="53">
        <f>I773+I775</f>
        <v>0</v>
      </c>
      <c r="J772" s="53">
        <f t="shared" ref="J772:K772" si="307">J773+J775</f>
        <v>0</v>
      </c>
      <c r="K772" s="53">
        <f t="shared" si="307"/>
        <v>0</v>
      </c>
    </row>
    <row r="773" spans="1:15" ht="20.100000000000001" hidden="1" customHeight="1" x14ac:dyDescent="0.25">
      <c r="A773" s="257"/>
      <c r="B773" s="257"/>
      <c r="C773" s="257"/>
      <c r="D773" s="257"/>
      <c r="E773" s="255" t="s">
        <v>337</v>
      </c>
      <c r="F773" s="255"/>
      <c r="G773" s="352" t="s">
        <v>418</v>
      </c>
      <c r="H773" s="255" t="s">
        <v>338</v>
      </c>
      <c r="I773" s="53">
        <f>I774</f>
        <v>0</v>
      </c>
      <c r="J773" s="53">
        <f t="shared" ref="J773:K773" si="308">J774</f>
        <v>0</v>
      </c>
      <c r="K773" s="53">
        <f t="shared" si="308"/>
        <v>0</v>
      </c>
    </row>
    <row r="774" spans="1:15" ht="20.100000000000001" hidden="1" customHeight="1" x14ac:dyDescent="0.25">
      <c r="A774" s="257"/>
      <c r="B774" s="257"/>
      <c r="C774" s="257"/>
      <c r="D774" s="257"/>
      <c r="E774" s="255"/>
      <c r="F774" s="255" t="s">
        <v>339</v>
      </c>
      <c r="G774" s="352" t="s">
        <v>418</v>
      </c>
      <c r="H774" s="255" t="s">
        <v>338</v>
      </c>
      <c r="I774" s="53">
        <v>0</v>
      </c>
      <c r="J774" s="50">
        <v>0</v>
      </c>
      <c r="K774" s="50">
        <v>0</v>
      </c>
    </row>
    <row r="775" spans="1:15" ht="20.100000000000001" hidden="1" customHeight="1" x14ac:dyDescent="0.25">
      <c r="A775" s="257"/>
      <c r="B775" s="257"/>
      <c r="C775" s="257"/>
      <c r="D775" s="257"/>
      <c r="E775" s="255" t="s">
        <v>340</v>
      </c>
      <c r="F775" s="255"/>
      <c r="G775" s="352" t="s">
        <v>418</v>
      </c>
      <c r="H775" s="255" t="s">
        <v>341</v>
      </c>
      <c r="I775" s="53">
        <f>I776</f>
        <v>0</v>
      </c>
      <c r="J775" s="53">
        <f t="shared" ref="J775:K775" si="309">J776</f>
        <v>0</v>
      </c>
      <c r="K775" s="53">
        <f t="shared" si="309"/>
        <v>0</v>
      </c>
    </row>
    <row r="776" spans="1:15" ht="20.100000000000001" hidden="1" customHeight="1" x14ac:dyDescent="0.25">
      <c r="A776" s="257"/>
      <c r="B776" s="257"/>
      <c r="C776" s="257"/>
      <c r="D776" s="257"/>
      <c r="E776" s="255"/>
      <c r="F776" s="255" t="s">
        <v>342</v>
      </c>
      <c r="G776" s="352" t="s">
        <v>418</v>
      </c>
      <c r="H776" s="255" t="s">
        <v>341</v>
      </c>
      <c r="I776" s="53">
        <v>0</v>
      </c>
      <c r="J776" s="50">
        <v>0</v>
      </c>
      <c r="K776" s="50">
        <v>0</v>
      </c>
    </row>
    <row r="777" spans="1:15" s="4" customFormat="1" ht="20.100000000000001" hidden="1" customHeight="1" x14ac:dyDescent="0.25">
      <c r="A777" s="258"/>
      <c r="B777" s="258"/>
      <c r="C777" s="258">
        <v>426</v>
      </c>
      <c r="D777" s="258"/>
      <c r="E777" s="258"/>
      <c r="F777" s="258"/>
      <c r="G777" s="314"/>
      <c r="H777" s="339" t="s">
        <v>74</v>
      </c>
      <c r="I777" s="54">
        <f>I778</f>
        <v>0</v>
      </c>
      <c r="J777" s="54">
        <f t="shared" ref="J777:K777" si="310">J778</f>
        <v>0</v>
      </c>
      <c r="K777" s="54">
        <f t="shared" si="310"/>
        <v>0</v>
      </c>
      <c r="L777" s="2"/>
      <c r="M777" s="3"/>
      <c r="N777" s="3"/>
      <c r="O777" s="3"/>
    </row>
    <row r="778" spans="1:15" ht="20.100000000000001" hidden="1" customHeight="1" x14ac:dyDescent="0.25">
      <c r="A778" s="257"/>
      <c r="B778" s="257"/>
      <c r="C778" s="257"/>
      <c r="D778" s="257">
        <v>4262</v>
      </c>
      <c r="E778" s="257"/>
      <c r="F778" s="257"/>
      <c r="G778" s="352" t="s">
        <v>418</v>
      </c>
      <c r="H778" s="341" t="s">
        <v>75</v>
      </c>
      <c r="I778" s="53">
        <f>I779</f>
        <v>0</v>
      </c>
      <c r="J778" s="53">
        <f t="shared" ref="J778:K778" si="311">J779</f>
        <v>0</v>
      </c>
      <c r="K778" s="53">
        <f t="shared" si="311"/>
        <v>0</v>
      </c>
    </row>
    <row r="779" spans="1:15" ht="20.100000000000001" hidden="1" customHeight="1" x14ac:dyDescent="0.25">
      <c r="A779" s="257"/>
      <c r="B779" s="257"/>
      <c r="C779" s="257"/>
      <c r="D779" s="257"/>
      <c r="E779" s="255" t="s">
        <v>347</v>
      </c>
      <c r="F779" s="255"/>
      <c r="G779" s="352" t="s">
        <v>418</v>
      </c>
      <c r="H779" s="255" t="s">
        <v>75</v>
      </c>
      <c r="I779" s="53">
        <f>I780</f>
        <v>0</v>
      </c>
      <c r="J779" s="53">
        <f t="shared" ref="J779:K779" si="312">J780</f>
        <v>0</v>
      </c>
      <c r="K779" s="53">
        <f t="shared" si="312"/>
        <v>0</v>
      </c>
    </row>
    <row r="780" spans="1:15" ht="20.100000000000001" hidden="1" customHeight="1" x14ac:dyDescent="0.25">
      <c r="A780" s="257"/>
      <c r="B780" s="257"/>
      <c r="C780" s="257"/>
      <c r="D780" s="257"/>
      <c r="E780" s="255"/>
      <c r="F780" s="255" t="s">
        <v>348</v>
      </c>
      <c r="G780" s="352" t="s">
        <v>418</v>
      </c>
      <c r="H780" s="255" t="s">
        <v>75</v>
      </c>
      <c r="I780" s="53">
        <v>0</v>
      </c>
      <c r="J780" s="50">
        <v>0</v>
      </c>
      <c r="K780" s="50">
        <v>0</v>
      </c>
    </row>
    <row r="781" spans="1:15" ht="30.75" customHeight="1" x14ac:dyDescent="0.25">
      <c r="A781" s="247"/>
      <c r="B781" s="247"/>
      <c r="C781" s="247"/>
      <c r="D781" s="247"/>
      <c r="E781" s="247"/>
      <c r="F781" s="247"/>
      <c r="G781" s="377"/>
      <c r="H781" s="247" t="s">
        <v>363</v>
      </c>
      <c r="I781" s="247"/>
      <c r="J781" s="247"/>
      <c r="K781" s="247"/>
    </row>
    <row r="782" spans="1:15" ht="20.100000000000001" customHeight="1" x14ac:dyDescent="0.25">
      <c r="A782" s="56"/>
      <c r="B782" s="56"/>
      <c r="C782" s="56"/>
      <c r="D782" s="56"/>
      <c r="E782" s="56"/>
      <c r="F782" s="56"/>
      <c r="G782" s="373"/>
      <c r="H782" s="374" t="s">
        <v>288</v>
      </c>
      <c r="I782" s="52"/>
      <c r="J782" s="250"/>
      <c r="K782" s="250"/>
    </row>
    <row r="783" spans="1:15" s="4" customFormat="1" ht="20.100000000000001" customHeight="1" x14ac:dyDescent="0.25">
      <c r="A783" s="258">
        <v>3</v>
      </c>
      <c r="B783" s="258"/>
      <c r="C783" s="258"/>
      <c r="D783" s="258"/>
      <c r="E783" s="258"/>
      <c r="F783" s="258"/>
      <c r="G783" s="352"/>
      <c r="H783" s="339" t="s">
        <v>86</v>
      </c>
      <c r="I783" s="54">
        <f>I784+I816</f>
        <v>72000</v>
      </c>
      <c r="J783" s="54">
        <f t="shared" ref="J783:K783" si="313">J784+J816</f>
        <v>72000</v>
      </c>
      <c r="K783" s="54">
        <f t="shared" si="313"/>
        <v>72000</v>
      </c>
      <c r="L783" s="7"/>
      <c r="M783" s="7"/>
      <c r="N783" s="7"/>
      <c r="O783" s="3"/>
    </row>
    <row r="784" spans="1:15" s="4" customFormat="1" ht="20.100000000000001" customHeight="1" x14ac:dyDescent="0.25">
      <c r="A784" s="258"/>
      <c r="B784" s="258">
        <v>31</v>
      </c>
      <c r="C784" s="258"/>
      <c r="D784" s="258"/>
      <c r="E784" s="258"/>
      <c r="F784" s="258"/>
      <c r="G784" s="312"/>
      <c r="H784" s="339" t="s">
        <v>17</v>
      </c>
      <c r="I784" s="54">
        <f>I785+I807+I795</f>
        <v>22700</v>
      </c>
      <c r="J784" s="54">
        <f t="shared" ref="J784:K784" si="314">J785+J807+J795</f>
        <v>23380</v>
      </c>
      <c r="K784" s="54">
        <f t="shared" si="314"/>
        <v>24090</v>
      </c>
      <c r="L784" s="2"/>
      <c r="M784" s="3"/>
      <c r="N784" s="3"/>
      <c r="O784" s="3"/>
    </row>
    <row r="785" spans="1:15" s="4" customFormat="1" ht="20.100000000000001" customHeight="1" x14ac:dyDescent="0.25">
      <c r="A785" s="258"/>
      <c r="B785" s="258"/>
      <c r="C785" s="258">
        <v>311</v>
      </c>
      <c r="D785" s="258"/>
      <c r="E785" s="258"/>
      <c r="F785" s="258"/>
      <c r="G785" s="314" t="s">
        <v>418</v>
      </c>
      <c r="H785" s="339" t="s">
        <v>18</v>
      </c>
      <c r="I785" s="340">
        <f t="shared" ref="I785:K785" si="315">I786+I789+I792</f>
        <v>20900</v>
      </c>
      <c r="J785" s="340">
        <f>J786+J789+J792</f>
        <v>21530</v>
      </c>
      <c r="K785" s="340">
        <f t="shared" si="315"/>
        <v>22180</v>
      </c>
      <c r="L785" s="8"/>
      <c r="M785" s="8"/>
      <c r="N785" s="8"/>
      <c r="O785" s="3"/>
    </row>
    <row r="786" spans="1:15" ht="20.100000000000001" hidden="1" customHeight="1" x14ac:dyDescent="0.25">
      <c r="A786" s="257"/>
      <c r="B786" s="257"/>
      <c r="C786" s="257"/>
      <c r="D786" s="257">
        <v>3111</v>
      </c>
      <c r="E786" s="257"/>
      <c r="F786" s="257"/>
      <c r="G786" s="312" t="s">
        <v>418</v>
      </c>
      <c r="H786" s="341" t="s">
        <v>19</v>
      </c>
      <c r="I786" s="53">
        <f t="shared" ref="I786:K787" si="316">I787</f>
        <v>10000</v>
      </c>
      <c r="J786" s="50">
        <f t="shared" si="316"/>
        <v>10300</v>
      </c>
      <c r="K786" s="50">
        <f t="shared" si="316"/>
        <v>10610</v>
      </c>
      <c r="L786" s="10"/>
      <c r="M786" s="12"/>
      <c r="N786" s="12"/>
    </row>
    <row r="787" spans="1:15" ht="20.100000000000001" hidden="1" customHeight="1" x14ac:dyDescent="0.25">
      <c r="A787" s="257"/>
      <c r="B787" s="257"/>
      <c r="C787" s="257"/>
      <c r="D787" s="257"/>
      <c r="E787" s="255" t="s">
        <v>289</v>
      </c>
      <c r="F787" s="255"/>
      <c r="G787" s="312" t="s">
        <v>418</v>
      </c>
      <c r="H787" s="255" t="s">
        <v>290</v>
      </c>
      <c r="I787" s="53">
        <f t="shared" si="316"/>
        <v>10000</v>
      </c>
      <c r="J787" s="53">
        <f t="shared" si="316"/>
        <v>10300</v>
      </c>
      <c r="K787" s="53">
        <f t="shared" si="316"/>
        <v>10610</v>
      </c>
      <c r="L787" s="10"/>
    </row>
    <row r="788" spans="1:15" ht="20.100000000000001" hidden="1" customHeight="1" x14ac:dyDescent="0.25">
      <c r="A788" s="257"/>
      <c r="B788" s="257"/>
      <c r="C788" s="257"/>
      <c r="D788" s="257"/>
      <c r="E788" s="255"/>
      <c r="F788" s="255" t="s">
        <v>291</v>
      </c>
      <c r="G788" s="312" t="s">
        <v>418</v>
      </c>
      <c r="H788" s="255" t="s">
        <v>351</v>
      </c>
      <c r="I788" s="53">
        <v>10000</v>
      </c>
      <c r="J788" s="53">
        <v>10300</v>
      </c>
      <c r="K788" s="53">
        <v>10610</v>
      </c>
      <c r="L788" s="10"/>
    </row>
    <row r="789" spans="1:15" ht="20.100000000000001" hidden="1" customHeight="1" x14ac:dyDescent="0.25">
      <c r="A789" s="257"/>
      <c r="B789" s="257"/>
      <c r="C789" s="257"/>
      <c r="D789" s="257">
        <v>3113</v>
      </c>
      <c r="E789" s="257"/>
      <c r="F789" s="257"/>
      <c r="G789" s="312" t="s">
        <v>418</v>
      </c>
      <c r="H789" s="341" t="s">
        <v>20</v>
      </c>
      <c r="I789" s="53">
        <f t="shared" ref="I789:K790" si="317">I790</f>
        <v>10000</v>
      </c>
      <c r="J789" s="50">
        <f t="shared" si="317"/>
        <v>10300</v>
      </c>
      <c r="K789" s="50">
        <f t="shared" si="317"/>
        <v>10610</v>
      </c>
      <c r="L789" s="10"/>
    </row>
    <row r="790" spans="1:15" ht="19.5" hidden="1" customHeight="1" x14ac:dyDescent="0.25">
      <c r="A790" s="257"/>
      <c r="B790" s="257"/>
      <c r="C790" s="257"/>
      <c r="D790" s="257"/>
      <c r="E790" s="255" t="s">
        <v>293</v>
      </c>
      <c r="F790" s="255"/>
      <c r="G790" s="312" t="s">
        <v>418</v>
      </c>
      <c r="H790" s="255" t="s">
        <v>20</v>
      </c>
      <c r="I790" s="53">
        <f t="shared" si="317"/>
        <v>10000</v>
      </c>
      <c r="J790" s="50">
        <f t="shared" si="317"/>
        <v>10300</v>
      </c>
      <c r="K790" s="50">
        <f t="shared" si="317"/>
        <v>10610</v>
      </c>
    </row>
    <row r="791" spans="1:15" ht="20.100000000000001" hidden="1" customHeight="1" x14ac:dyDescent="0.25">
      <c r="A791" s="257"/>
      <c r="B791" s="257"/>
      <c r="C791" s="257"/>
      <c r="D791" s="257"/>
      <c r="E791" s="255"/>
      <c r="F791" s="255" t="s">
        <v>294</v>
      </c>
      <c r="G791" s="312" t="s">
        <v>418</v>
      </c>
      <c r="H791" s="255" t="s">
        <v>20</v>
      </c>
      <c r="I791" s="53">
        <v>10000</v>
      </c>
      <c r="J791" s="50">
        <v>10300</v>
      </c>
      <c r="K791" s="50">
        <v>10610</v>
      </c>
    </row>
    <row r="792" spans="1:15" ht="20.100000000000001" hidden="1" customHeight="1" x14ac:dyDescent="0.25">
      <c r="A792" s="257"/>
      <c r="B792" s="257"/>
      <c r="C792" s="257"/>
      <c r="D792" s="257">
        <v>3114</v>
      </c>
      <c r="E792" s="257"/>
      <c r="F792" s="257"/>
      <c r="G792" s="312" t="s">
        <v>418</v>
      </c>
      <c r="H792" s="341" t="s">
        <v>364</v>
      </c>
      <c r="I792" s="53">
        <f t="shared" ref="I792:K793" si="318">I793</f>
        <v>900</v>
      </c>
      <c r="J792" s="50">
        <f t="shared" si="318"/>
        <v>930</v>
      </c>
      <c r="K792" s="50">
        <f t="shared" si="318"/>
        <v>960</v>
      </c>
    </row>
    <row r="793" spans="1:15" ht="20.100000000000001" hidden="1" customHeight="1" x14ac:dyDescent="0.25">
      <c r="A793" s="257"/>
      <c r="B793" s="257"/>
      <c r="C793" s="257"/>
      <c r="D793" s="257"/>
      <c r="E793" s="255" t="s">
        <v>295</v>
      </c>
      <c r="F793" s="255"/>
      <c r="G793" s="312" t="s">
        <v>418</v>
      </c>
      <c r="H793" s="255" t="s">
        <v>21</v>
      </c>
      <c r="I793" s="53">
        <f t="shared" si="318"/>
        <v>900</v>
      </c>
      <c r="J793" s="50">
        <f t="shared" si="318"/>
        <v>930</v>
      </c>
      <c r="K793" s="50">
        <f t="shared" si="318"/>
        <v>960</v>
      </c>
    </row>
    <row r="794" spans="1:15" ht="20.100000000000001" hidden="1" customHeight="1" x14ac:dyDescent="0.25">
      <c r="A794" s="257"/>
      <c r="B794" s="257"/>
      <c r="C794" s="257"/>
      <c r="D794" s="257"/>
      <c r="E794" s="255"/>
      <c r="F794" s="255" t="s">
        <v>296</v>
      </c>
      <c r="G794" s="312" t="s">
        <v>418</v>
      </c>
      <c r="H794" s="255" t="s">
        <v>21</v>
      </c>
      <c r="I794" s="53">
        <v>900</v>
      </c>
      <c r="J794" s="50">
        <v>930</v>
      </c>
      <c r="K794" s="50">
        <v>960</v>
      </c>
    </row>
    <row r="795" spans="1:15" s="4" customFormat="1" ht="20.100000000000001" hidden="1" customHeight="1" x14ac:dyDescent="0.25">
      <c r="A795" s="258"/>
      <c r="B795" s="258"/>
      <c r="C795" s="258">
        <v>312</v>
      </c>
      <c r="D795" s="258"/>
      <c r="E795" s="258"/>
      <c r="F795" s="258"/>
      <c r="G795" s="312" t="s">
        <v>418</v>
      </c>
      <c r="H795" s="339" t="s">
        <v>22</v>
      </c>
      <c r="I795" s="54">
        <f>I796</f>
        <v>0</v>
      </c>
      <c r="J795" s="54">
        <f>J796</f>
        <v>0</v>
      </c>
      <c r="K795" s="54">
        <f>K796</f>
        <v>0</v>
      </c>
      <c r="L795" s="2"/>
      <c r="M795" s="3"/>
      <c r="N795" s="3"/>
      <c r="O795" s="3"/>
    </row>
    <row r="796" spans="1:15" ht="20.100000000000001" hidden="1" customHeight="1" x14ac:dyDescent="0.25">
      <c r="A796" s="257"/>
      <c r="B796" s="257"/>
      <c r="C796" s="257"/>
      <c r="D796" s="257">
        <v>3121</v>
      </c>
      <c r="E796" s="257"/>
      <c r="F796" s="257"/>
      <c r="G796" s="312" t="s">
        <v>418</v>
      </c>
      <c r="H796" s="341" t="s">
        <v>22</v>
      </c>
      <c r="I796" s="53">
        <f>I797+I799+I801+I803+I805</f>
        <v>0</v>
      </c>
      <c r="J796" s="53">
        <f t="shared" ref="J796:K796" si="319">J797+J799+J801+J803+J805</f>
        <v>0</v>
      </c>
      <c r="K796" s="53">
        <f t="shared" si="319"/>
        <v>0</v>
      </c>
    </row>
    <row r="797" spans="1:15" ht="20.100000000000001" hidden="1" customHeight="1" x14ac:dyDescent="0.25">
      <c r="A797" s="257"/>
      <c r="B797" s="257"/>
      <c r="C797" s="257"/>
      <c r="D797" s="257"/>
      <c r="E797" s="255" t="s">
        <v>89</v>
      </c>
      <c r="F797" s="255"/>
      <c r="G797" s="312" t="s">
        <v>418</v>
      </c>
      <c r="H797" s="255" t="s">
        <v>90</v>
      </c>
      <c r="I797" s="53">
        <f>I798</f>
        <v>0</v>
      </c>
      <c r="J797" s="53">
        <f t="shared" ref="J797:K797" si="320">J798</f>
        <v>0</v>
      </c>
      <c r="K797" s="53">
        <f t="shared" si="320"/>
        <v>0</v>
      </c>
    </row>
    <row r="798" spans="1:15" ht="20.100000000000001" hidden="1" customHeight="1" x14ac:dyDescent="0.25">
      <c r="A798" s="257"/>
      <c r="B798" s="257"/>
      <c r="C798" s="257"/>
      <c r="D798" s="257"/>
      <c r="E798" s="255"/>
      <c r="F798" s="255" t="s">
        <v>91</v>
      </c>
      <c r="G798" s="312" t="s">
        <v>418</v>
      </c>
      <c r="H798" s="255" t="s">
        <v>90</v>
      </c>
      <c r="I798" s="53">
        <v>0</v>
      </c>
      <c r="J798" s="50">
        <v>0</v>
      </c>
      <c r="K798" s="50">
        <v>0</v>
      </c>
    </row>
    <row r="799" spans="1:15" ht="20.100000000000001" hidden="1" customHeight="1" x14ac:dyDescent="0.25">
      <c r="A799" s="257"/>
      <c r="B799" s="257"/>
      <c r="C799" s="257"/>
      <c r="D799" s="257"/>
      <c r="E799" s="255" t="s">
        <v>92</v>
      </c>
      <c r="F799" s="255"/>
      <c r="G799" s="312" t="s">
        <v>418</v>
      </c>
      <c r="H799" s="255" t="s">
        <v>93</v>
      </c>
      <c r="I799" s="53">
        <f>I800</f>
        <v>0</v>
      </c>
      <c r="J799" s="53">
        <f t="shared" ref="J799:K799" si="321">J800</f>
        <v>0</v>
      </c>
      <c r="K799" s="53">
        <f t="shared" si="321"/>
        <v>0</v>
      </c>
    </row>
    <row r="800" spans="1:15" ht="20.100000000000001" hidden="1" customHeight="1" x14ac:dyDescent="0.25">
      <c r="A800" s="257"/>
      <c r="B800" s="257"/>
      <c r="C800" s="257"/>
      <c r="D800" s="257"/>
      <c r="E800" s="255"/>
      <c r="F800" s="255" t="s">
        <v>94</v>
      </c>
      <c r="G800" s="312" t="s">
        <v>418</v>
      </c>
      <c r="H800" s="255" t="s">
        <v>93</v>
      </c>
      <c r="I800" s="53">
        <v>0</v>
      </c>
      <c r="J800" s="50">
        <v>0</v>
      </c>
      <c r="K800" s="50">
        <v>0</v>
      </c>
    </row>
    <row r="801" spans="1:15" ht="20.100000000000001" hidden="1" customHeight="1" x14ac:dyDescent="0.25">
      <c r="A801" s="257"/>
      <c r="B801" s="257"/>
      <c r="C801" s="257"/>
      <c r="D801" s="257"/>
      <c r="E801" s="255" t="s">
        <v>95</v>
      </c>
      <c r="F801" s="255"/>
      <c r="G801" s="312" t="s">
        <v>418</v>
      </c>
      <c r="H801" s="255" t="s">
        <v>96</v>
      </c>
      <c r="I801" s="53">
        <f>I802</f>
        <v>0</v>
      </c>
      <c r="J801" s="53">
        <f t="shared" ref="J801:K801" si="322">J802</f>
        <v>0</v>
      </c>
      <c r="K801" s="53">
        <f t="shared" si="322"/>
        <v>0</v>
      </c>
    </row>
    <row r="802" spans="1:15" ht="20.100000000000001" hidden="1" customHeight="1" x14ac:dyDescent="0.25">
      <c r="A802" s="257"/>
      <c r="B802" s="257"/>
      <c r="C802" s="257"/>
      <c r="D802" s="257"/>
      <c r="E802" s="255"/>
      <c r="F802" s="255" t="s">
        <v>97</v>
      </c>
      <c r="G802" s="312" t="s">
        <v>418</v>
      </c>
      <c r="H802" s="255" t="s">
        <v>96</v>
      </c>
      <c r="I802" s="53">
        <v>0</v>
      </c>
      <c r="J802" s="50">
        <v>0</v>
      </c>
      <c r="K802" s="50">
        <v>0</v>
      </c>
    </row>
    <row r="803" spans="1:15" ht="20.100000000000001" hidden="1" customHeight="1" x14ac:dyDescent="0.25">
      <c r="A803" s="257"/>
      <c r="B803" s="257"/>
      <c r="C803" s="257"/>
      <c r="D803" s="257"/>
      <c r="E803" s="255" t="s">
        <v>98</v>
      </c>
      <c r="F803" s="255"/>
      <c r="G803" s="312" t="s">
        <v>418</v>
      </c>
      <c r="H803" s="255" t="s">
        <v>99</v>
      </c>
      <c r="I803" s="53">
        <f>I804</f>
        <v>0</v>
      </c>
      <c r="J803" s="53">
        <f t="shared" ref="J803:K803" si="323">J804</f>
        <v>0</v>
      </c>
      <c r="K803" s="53">
        <f t="shared" si="323"/>
        <v>0</v>
      </c>
    </row>
    <row r="804" spans="1:15" ht="20.100000000000001" hidden="1" customHeight="1" x14ac:dyDescent="0.25">
      <c r="A804" s="257"/>
      <c r="B804" s="257"/>
      <c r="C804" s="257"/>
      <c r="D804" s="257"/>
      <c r="E804" s="255"/>
      <c r="F804" s="255" t="s">
        <v>100</v>
      </c>
      <c r="G804" s="312" t="s">
        <v>418</v>
      </c>
      <c r="H804" s="255" t="s">
        <v>99</v>
      </c>
      <c r="I804" s="53">
        <v>0</v>
      </c>
      <c r="J804" s="50">
        <v>0</v>
      </c>
      <c r="K804" s="50">
        <v>0</v>
      </c>
    </row>
    <row r="805" spans="1:15" ht="20.100000000000001" hidden="1" customHeight="1" x14ac:dyDescent="0.25">
      <c r="A805" s="257"/>
      <c r="B805" s="257"/>
      <c r="C805" s="257"/>
      <c r="D805" s="257"/>
      <c r="E805" s="255" t="s">
        <v>101</v>
      </c>
      <c r="F805" s="255"/>
      <c r="G805" s="312" t="s">
        <v>418</v>
      </c>
      <c r="H805" s="255" t="s">
        <v>102</v>
      </c>
      <c r="I805" s="53">
        <f>I806</f>
        <v>0</v>
      </c>
      <c r="J805" s="53">
        <f t="shared" ref="J805:K805" si="324">J806</f>
        <v>0</v>
      </c>
      <c r="K805" s="53">
        <f t="shared" si="324"/>
        <v>0</v>
      </c>
    </row>
    <row r="806" spans="1:15" ht="20.100000000000001" hidden="1" customHeight="1" x14ac:dyDescent="0.25">
      <c r="A806" s="257"/>
      <c r="B806" s="257"/>
      <c r="C806" s="257"/>
      <c r="D806" s="257"/>
      <c r="E806" s="255"/>
      <c r="F806" s="255" t="s">
        <v>103</v>
      </c>
      <c r="G806" s="312" t="s">
        <v>418</v>
      </c>
      <c r="H806" s="255" t="s">
        <v>102</v>
      </c>
      <c r="I806" s="53">
        <v>0</v>
      </c>
      <c r="J806" s="50">
        <v>0</v>
      </c>
      <c r="K806" s="50">
        <v>0</v>
      </c>
    </row>
    <row r="807" spans="1:15" s="4" customFormat="1" ht="20.100000000000001" customHeight="1" x14ac:dyDescent="0.25">
      <c r="A807" s="258"/>
      <c r="B807" s="258"/>
      <c r="C807" s="258">
        <v>313</v>
      </c>
      <c r="D807" s="258"/>
      <c r="E807" s="258"/>
      <c r="F807" s="258"/>
      <c r="G807" s="314" t="s">
        <v>418</v>
      </c>
      <c r="H807" s="339" t="s">
        <v>105</v>
      </c>
      <c r="I807" s="54">
        <f>I808+I813</f>
        <v>1800</v>
      </c>
      <c r="J807" s="54">
        <f t="shared" ref="J807:K807" si="325">J808+J813</f>
        <v>1850</v>
      </c>
      <c r="K807" s="54">
        <f t="shared" si="325"/>
        <v>1910</v>
      </c>
      <c r="L807" s="2"/>
      <c r="M807" s="3"/>
      <c r="N807" s="3"/>
      <c r="O807" s="3"/>
    </row>
    <row r="808" spans="1:15" ht="20.100000000000001" hidden="1" customHeight="1" x14ac:dyDescent="0.25">
      <c r="A808" s="257"/>
      <c r="B808" s="257"/>
      <c r="C808" s="257"/>
      <c r="D808" s="257">
        <v>3132</v>
      </c>
      <c r="E808" s="257"/>
      <c r="F808" s="257"/>
      <c r="G808" s="312" t="s">
        <v>418</v>
      </c>
      <c r="H808" s="341" t="s">
        <v>24</v>
      </c>
      <c r="I808" s="53">
        <f>I809+I811</f>
        <v>1800</v>
      </c>
      <c r="J808" s="53">
        <f t="shared" ref="J808:K808" si="326">J809+J811</f>
        <v>1850</v>
      </c>
      <c r="K808" s="53">
        <f t="shared" si="326"/>
        <v>1910</v>
      </c>
    </row>
    <row r="809" spans="1:15" ht="20.100000000000001" hidden="1" customHeight="1" x14ac:dyDescent="0.25">
      <c r="A809" s="257"/>
      <c r="B809" s="257"/>
      <c r="C809" s="257"/>
      <c r="D809" s="257"/>
      <c r="E809" s="255" t="s">
        <v>300</v>
      </c>
      <c r="F809" s="255"/>
      <c r="G809" s="312" t="s">
        <v>418</v>
      </c>
      <c r="H809" s="255" t="s">
        <v>24</v>
      </c>
      <c r="I809" s="53">
        <f>I810</f>
        <v>1800</v>
      </c>
      <c r="J809" s="50">
        <f t="shared" ref="J809:K809" si="327">J810</f>
        <v>1850</v>
      </c>
      <c r="K809" s="50">
        <f t="shared" si="327"/>
        <v>1910</v>
      </c>
    </row>
    <row r="810" spans="1:15" ht="20.100000000000001" hidden="1" customHeight="1" x14ac:dyDescent="0.25">
      <c r="A810" s="257"/>
      <c r="B810" s="257"/>
      <c r="C810" s="257"/>
      <c r="D810" s="257"/>
      <c r="E810" s="255"/>
      <c r="F810" s="255" t="s">
        <v>301</v>
      </c>
      <c r="G810" s="312" t="s">
        <v>418</v>
      </c>
      <c r="H810" s="255" t="s">
        <v>24</v>
      </c>
      <c r="I810" s="53">
        <v>1800</v>
      </c>
      <c r="J810" s="50">
        <v>1850</v>
      </c>
      <c r="K810" s="50">
        <v>1910</v>
      </c>
    </row>
    <row r="811" spans="1:15" ht="30" hidden="1" customHeight="1" x14ac:dyDescent="0.25">
      <c r="A811" s="257"/>
      <c r="B811" s="257"/>
      <c r="C811" s="257"/>
      <c r="D811" s="257"/>
      <c r="E811" s="255" t="s">
        <v>302</v>
      </c>
      <c r="F811" s="255"/>
      <c r="G811" s="312" t="s">
        <v>418</v>
      </c>
      <c r="H811" s="255" t="s">
        <v>106</v>
      </c>
      <c r="I811" s="53">
        <f>I812</f>
        <v>0</v>
      </c>
      <c r="J811" s="53">
        <f t="shared" ref="J811:K811" si="328">J812</f>
        <v>0</v>
      </c>
      <c r="K811" s="53">
        <f t="shared" si="328"/>
        <v>0</v>
      </c>
    </row>
    <row r="812" spans="1:15" ht="30" hidden="1" customHeight="1" x14ac:dyDescent="0.25">
      <c r="A812" s="257"/>
      <c r="B812" s="257"/>
      <c r="C812" s="257"/>
      <c r="D812" s="257"/>
      <c r="E812" s="255"/>
      <c r="F812" s="255" t="s">
        <v>303</v>
      </c>
      <c r="G812" s="312" t="s">
        <v>418</v>
      </c>
      <c r="H812" s="255" t="s">
        <v>106</v>
      </c>
      <c r="I812" s="53">
        <v>0</v>
      </c>
      <c r="J812" s="50">
        <v>0</v>
      </c>
      <c r="K812" s="50">
        <v>0</v>
      </c>
    </row>
    <row r="813" spans="1:15" ht="27" hidden="1" customHeight="1" x14ac:dyDescent="0.25">
      <c r="A813" s="257"/>
      <c r="B813" s="257"/>
      <c r="C813" s="257"/>
      <c r="D813" s="257">
        <v>3133</v>
      </c>
      <c r="E813" s="257"/>
      <c r="F813" s="257"/>
      <c r="G813" s="312" t="s">
        <v>418</v>
      </c>
      <c r="H813" s="341" t="s">
        <v>25</v>
      </c>
      <c r="I813" s="53">
        <f>I814</f>
        <v>0</v>
      </c>
      <c r="J813" s="53">
        <f t="shared" ref="J813:K813" si="329">J814</f>
        <v>0</v>
      </c>
      <c r="K813" s="53">
        <f t="shared" si="329"/>
        <v>0</v>
      </c>
    </row>
    <row r="814" spans="1:15" ht="30" hidden="1" customHeight="1" x14ac:dyDescent="0.25">
      <c r="A814" s="257"/>
      <c r="B814" s="257"/>
      <c r="C814" s="257"/>
      <c r="D814" s="257"/>
      <c r="E814" s="255" t="s">
        <v>304</v>
      </c>
      <c r="F814" s="255"/>
      <c r="G814" s="312" t="s">
        <v>418</v>
      </c>
      <c r="H814" s="255" t="s">
        <v>25</v>
      </c>
      <c r="I814" s="53">
        <f>I815</f>
        <v>0</v>
      </c>
      <c r="J814" s="53">
        <f t="shared" ref="J814:K814" si="330">J815</f>
        <v>0</v>
      </c>
      <c r="K814" s="53">
        <f t="shared" si="330"/>
        <v>0</v>
      </c>
    </row>
    <row r="815" spans="1:15" ht="30" hidden="1" customHeight="1" x14ac:dyDescent="0.25">
      <c r="A815" s="257"/>
      <c r="B815" s="257"/>
      <c r="C815" s="257"/>
      <c r="D815" s="257"/>
      <c r="E815" s="255"/>
      <c r="F815" s="255" t="s">
        <v>305</v>
      </c>
      <c r="G815" s="312" t="s">
        <v>418</v>
      </c>
      <c r="H815" s="255" t="s">
        <v>25</v>
      </c>
      <c r="I815" s="53">
        <v>0</v>
      </c>
      <c r="J815" s="50">
        <v>0</v>
      </c>
      <c r="K815" s="50">
        <v>0</v>
      </c>
    </row>
    <row r="816" spans="1:15" s="4" customFormat="1" ht="20.100000000000001" customHeight="1" x14ac:dyDescent="0.25">
      <c r="A816" s="258"/>
      <c r="B816" s="258">
        <v>32</v>
      </c>
      <c r="C816" s="258"/>
      <c r="D816" s="258"/>
      <c r="E816" s="258"/>
      <c r="F816" s="258"/>
      <c r="G816" s="312"/>
      <c r="H816" s="339" t="s">
        <v>26</v>
      </c>
      <c r="I816" s="54">
        <f>I817+I838+I862</f>
        <v>49300</v>
      </c>
      <c r="J816" s="49">
        <f>J817+J838+J862</f>
        <v>48620</v>
      </c>
      <c r="K816" s="49">
        <f>K817+K838+K862</f>
        <v>47910</v>
      </c>
      <c r="L816" s="2"/>
      <c r="M816" s="3"/>
      <c r="N816" s="3"/>
      <c r="O816" s="3"/>
    </row>
    <row r="817" spans="1:15" s="4" customFormat="1" ht="20.100000000000001" customHeight="1" x14ac:dyDescent="0.25">
      <c r="A817" s="344"/>
      <c r="B817" s="344"/>
      <c r="C817" s="344">
        <v>321</v>
      </c>
      <c r="D817" s="344"/>
      <c r="E817" s="344"/>
      <c r="F817" s="344"/>
      <c r="G817" s="314" t="s">
        <v>418</v>
      </c>
      <c r="H817" s="345" t="s">
        <v>27</v>
      </c>
      <c r="I817" s="54">
        <f>I818+I832+I827</f>
        <v>2700</v>
      </c>
      <c r="J817" s="54">
        <f t="shared" ref="J817:K817" si="331">J818+J832+J827</f>
        <v>2780</v>
      </c>
      <c r="K817" s="54">
        <f t="shared" si="331"/>
        <v>2860</v>
      </c>
      <c r="L817" s="2"/>
      <c r="M817" s="3"/>
      <c r="N817" s="3"/>
      <c r="O817" s="3"/>
    </row>
    <row r="818" spans="1:15" ht="20.100000000000001" hidden="1" customHeight="1" x14ac:dyDescent="0.25">
      <c r="A818" s="257"/>
      <c r="B818" s="257"/>
      <c r="C818" s="257"/>
      <c r="D818" s="257">
        <v>3211</v>
      </c>
      <c r="E818" s="257"/>
      <c r="F818" s="257"/>
      <c r="G818" s="312" t="s">
        <v>418</v>
      </c>
      <c r="H818" s="341" t="s">
        <v>28</v>
      </c>
      <c r="I818" s="53">
        <f>I819+I821+I823+I825</f>
        <v>700</v>
      </c>
      <c r="J818" s="53">
        <f t="shared" ref="J818:K818" si="332">J819+J821+J823+J825</f>
        <v>720</v>
      </c>
      <c r="K818" s="53">
        <f t="shared" si="332"/>
        <v>740</v>
      </c>
    </row>
    <row r="819" spans="1:15" ht="20.100000000000001" hidden="1" customHeight="1" x14ac:dyDescent="0.25">
      <c r="A819" s="257"/>
      <c r="B819" s="257"/>
      <c r="C819" s="257"/>
      <c r="D819" s="257"/>
      <c r="E819" s="255" t="s">
        <v>306</v>
      </c>
      <c r="F819" s="255"/>
      <c r="G819" s="312" t="s">
        <v>418</v>
      </c>
      <c r="H819" s="255" t="s">
        <v>107</v>
      </c>
      <c r="I819" s="53">
        <f t="shared" ref="I819:K819" si="333">I820</f>
        <v>700</v>
      </c>
      <c r="J819" s="50">
        <f t="shared" si="333"/>
        <v>720</v>
      </c>
      <c r="K819" s="50">
        <f t="shared" si="333"/>
        <v>740</v>
      </c>
    </row>
    <row r="820" spans="1:15" ht="20.100000000000001" hidden="1" customHeight="1" x14ac:dyDescent="0.25">
      <c r="A820" s="257"/>
      <c r="B820" s="257"/>
      <c r="C820" s="257"/>
      <c r="D820" s="257"/>
      <c r="E820" s="255"/>
      <c r="F820" s="255" t="s">
        <v>307</v>
      </c>
      <c r="G820" s="312" t="s">
        <v>418</v>
      </c>
      <c r="H820" s="255" t="s">
        <v>107</v>
      </c>
      <c r="I820" s="53">
        <v>700</v>
      </c>
      <c r="J820" s="50">
        <v>720</v>
      </c>
      <c r="K820" s="50">
        <v>740</v>
      </c>
    </row>
    <row r="821" spans="1:15" ht="30" hidden="1" customHeight="1" x14ac:dyDescent="0.25">
      <c r="A821" s="257"/>
      <c r="B821" s="257"/>
      <c r="C821" s="257"/>
      <c r="D821" s="257"/>
      <c r="E821" s="255" t="s">
        <v>308</v>
      </c>
      <c r="F821" s="255"/>
      <c r="G821" s="312" t="s">
        <v>418</v>
      </c>
      <c r="H821" s="255" t="s">
        <v>108</v>
      </c>
      <c r="I821" s="53">
        <f>I822</f>
        <v>0</v>
      </c>
      <c r="J821" s="53">
        <f t="shared" ref="J821:K821" si="334">J822</f>
        <v>0</v>
      </c>
      <c r="K821" s="53">
        <f t="shared" si="334"/>
        <v>0</v>
      </c>
    </row>
    <row r="822" spans="1:15" ht="30" hidden="1" customHeight="1" x14ac:dyDescent="0.25">
      <c r="A822" s="257"/>
      <c r="B822" s="257"/>
      <c r="C822" s="257"/>
      <c r="D822" s="257"/>
      <c r="E822" s="255"/>
      <c r="F822" s="255" t="s">
        <v>309</v>
      </c>
      <c r="G822" s="312" t="s">
        <v>418</v>
      </c>
      <c r="H822" s="255" t="s">
        <v>108</v>
      </c>
      <c r="I822" s="53">
        <v>0</v>
      </c>
      <c r="J822" s="50">
        <v>0</v>
      </c>
      <c r="K822" s="50">
        <v>0</v>
      </c>
    </row>
    <row r="823" spans="1:15" ht="30" hidden="1" customHeight="1" x14ac:dyDescent="0.25">
      <c r="A823" s="257"/>
      <c r="B823" s="257"/>
      <c r="C823" s="257"/>
      <c r="D823" s="257"/>
      <c r="E823" s="255" t="s">
        <v>310</v>
      </c>
      <c r="F823" s="255"/>
      <c r="G823" s="312" t="s">
        <v>418</v>
      </c>
      <c r="H823" s="255" t="s">
        <v>352</v>
      </c>
      <c r="I823" s="53">
        <f>I824</f>
        <v>0</v>
      </c>
      <c r="J823" s="53">
        <f t="shared" ref="J823:K823" si="335">J824</f>
        <v>0</v>
      </c>
      <c r="K823" s="53">
        <f t="shared" si="335"/>
        <v>0</v>
      </c>
    </row>
    <row r="824" spans="1:15" ht="30" hidden="1" customHeight="1" x14ac:dyDescent="0.25">
      <c r="A824" s="257"/>
      <c r="B824" s="257"/>
      <c r="C824" s="257"/>
      <c r="D824" s="257"/>
      <c r="E824" s="255"/>
      <c r="F824" s="255" t="s">
        <v>311</v>
      </c>
      <c r="G824" s="312" t="s">
        <v>418</v>
      </c>
      <c r="H824" s="255" t="s">
        <v>352</v>
      </c>
      <c r="I824" s="53">
        <v>0</v>
      </c>
      <c r="J824" s="50">
        <v>0</v>
      </c>
      <c r="K824" s="50">
        <v>0</v>
      </c>
    </row>
    <row r="825" spans="1:15" ht="20.100000000000001" hidden="1" customHeight="1" x14ac:dyDescent="0.25">
      <c r="A825" s="257"/>
      <c r="B825" s="257"/>
      <c r="C825" s="257"/>
      <c r="D825" s="257"/>
      <c r="E825" s="255" t="s">
        <v>312</v>
      </c>
      <c r="F825" s="255"/>
      <c r="G825" s="312" t="s">
        <v>418</v>
      </c>
      <c r="H825" s="255" t="s">
        <v>110</v>
      </c>
      <c r="I825" s="53">
        <f>I826</f>
        <v>0</v>
      </c>
      <c r="J825" s="53">
        <f t="shared" ref="J825:K825" si="336">J826</f>
        <v>0</v>
      </c>
      <c r="K825" s="53">
        <f t="shared" si="336"/>
        <v>0</v>
      </c>
    </row>
    <row r="826" spans="1:15" ht="20.100000000000001" hidden="1" customHeight="1" x14ac:dyDescent="0.25">
      <c r="A826" s="257"/>
      <c r="B826" s="257"/>
      <c r="C826" s="257"/>
      <c r="D826" s="257"/>
      <c r="E826" s="255"/>
      <c r="F826" s="255" t="s">
        <v>313</v>
      </c>
      <c r="G826" s="312" t="s">
        <v>418</v>
      </c>
      <c r="H826" s="255" t="s">
        <v>110</v>
      </c>
      <c r="I826" s="53">
        <v>0</v>
      </c>
      <c r="J826" s="50">
        <v>0</v>
      </c>
      <c r="K826" s="50">
        <v>0</v>
      </c>
    </row>
    <row r="827" spans="1:15" ht="27" hidden="1" customHeight="1" x14ac:dyDescent="0.25">
      <c r="A827" s="257"/>
      <c r="B827" s="257"/>
      <c r="C827" s="257"/>
      <c r="D827" s="257">
        <v>3212</v>
      </c>
      <c r="E827" s="257"/>
      <c r="F827" s="257"/>
      <c r="G827" s="312" t="s">
        <v>418</v>
      </c>
      <c r="H827" s="341" t="s">
        <v>29</v>
      </c>
      <c r="I827" s="53">
        <f>I828+I830</f>
        <v>0</v>
      </c>
      <c r="J827" s="53">
        <f t="shared" ref="J827:K827" si="337">J828+J830</f>
        <v>0</v>
      </c>
      <c r="K827" s="53">
        <f t="shared" si="337"/>
        <v>0</v>
      </c>
    </row>
    <row r="828" spans="1:15" ht="20.100000000000001" hidden="1" customHeight="1" x14ac:dyDescent="0.25">
      <c r="A828" s="257"/>
      <c r="B828" s="257"/>
      <c r="C828" s="257"/>
      <c r="D828" s="257"/>
      <c r="E828" s="255" t="s">
        <v>314</v>
      </c>
      <c r="F828" s="255"/>
      <c r="G828" s="312" t="s">
        <v>418</v>
      </c>
      <c r="H828" s="255" t="s">
        <v>111</v>
      </c>
      <c r="I828" s="53">
        <f>I829</f>
        <v>0</v>
      </c>
      <c r="J828" s="53">
        <f t="shared" ref="J828:K828" si="338">J829</f>
        <v>0</v>
      </c>
      <c r="K828" s="53">
        <f t="shared" si="338"/>
        <v>0</v>
      </c>
    </row>
    <row r="829" spans="1:15" ht="20.100000000000001" hidden="1" customHeight="1" x14ac:dyDescent="0.25">
      <c r="A829" s="257"/>
      <c r="B829" s="257"/>
      <c r="C829" s="257"/>
      <c r="D829" s="257"/>
      <c r="E829" s="255"/>
      <c r="F829" s="255" t="s">
        <v>315</v>
      </c>
      <c r="G829" s="312" t="s">
        <v>418</v>
      </c>
      <c r="H829" s="255" t="s">
        <v>111</v>
      </c>
      <c r="I829" s="53">
        <v>0</v>
      </c>
      <c r="J829" s="50">
        <v>0</v>
      </c>
      <c r="K829" s="50">
        <v>0</v>
      </c>
    </row>
    <row r="830" spans="1:15" ht="20.100000000000001" hidden="1" customHeight="1" x14ac:dyDescent="0.25">
      <c r="A830" s="257"/>
      <c r="B830" s="257"/>
      <c r="C830" s="257"/>
      <c r="D830" s="257"/>
      <c r="E830" s="255" t="s">
        <v>316</v>
      </c>
      <c r="F830" s="255"/>
      <c r="G830" s="312" t="s">
        <v>418</v>
      </c>
      <c r="H830" s="255" t="s">
        <v>317</v>
      </c>
      <c r="I830" s="53">
        <f>I831</f>
        <v>0</v>
      </c>
      <c r="J830" s="53">
        <f t="shared" ref="J830:K830" si="339">J831</f>
        <v>0</v>
      </c>
      <c r="K830" s="53">
        <f t="shared" si="339"/>
        <v>0</v>
      </c>
    </row>
    <row r="831" spans="1:15" ht="20.100000000000001" hidden="1" customHeight="1" x14ac:dyDescent="0.25">
      <c r="A831" s="257"/>
      <c r="B831" s="257"/>
      <c r="C831" s="257"/>
      <c r="D831" s="257"/>
      <c r="E831" s="255"/>
      <c r="F831" s="255" t="s">
        <v>318</v>
      </c>
      <c r="G831" s="312" t="s">
        <v>418</v>
      </c>
      <c r="H831" s="255" t="s">
        <v>317</v>
      </c>
      <c r="I831" s="53">
        <v>0</v>
      </c>
      <c r="J831" s="50">
        <v>0</v>
      </c>
      <c r="K831" s="50">
        <v>0</v>
      </c>
    </row>
    <row r="832" spans="1:15" ht="20.100000000000001" hidden="1" customHeight="1" x14ac:dyDescent="0.25">
      <c r="A832" s="257"/>
      <c r="B832" s="257"/>
      <c r="C832" s="257"/>
      <c r="D832" s="257">
        <v>3213</v>
      </c>
      <c r="E832" s="257"/>
      <c r="F832" s="257"/>
      <c r="G832" s="312" t="s">
        <v>418</v>
      </c>
      <c r="H832" s="341" t="s">
        <v>30</v>
      </c>
      <c r="I832" s="53">
        <f>I833+I836</f>
        <v>2000</v>
      </c>
      <c r="J832" s="53">
        <f t="shared" ref="J832:K832" si="340">J833+J836</f>
        <v>2060</v>
      </c>
      <c r="K832" s="53">
        <f t="shared" si="340"/>
        <v>2120</v>
      </c>
    </row>
    <row r="833" spans="1:15" ht="20.100000000000001" hidden="1" customHeight="1" x14ac:dyDescent="0.25">
      <c r="A833" s="257"/>
      <c r="B833" s="257"/>
      <c r="C833" s="257"/>
      <c r="D833" s="257"/>
      <c r="E833" s="255" t="s">
        <v>113</v>
      </c>
      <c r="F833" s="255"/>
      <c r="G833" s="312" t="s">
        <v>418</v>
      </c>
      <c r="H833" s="255" t="s">
        <v>114</v>
      </c>
      <c r="I833" s="53">
        <f>I834+I835</f>
        <v>2000</v>
      </c>
      <c r="J833" s="53">
        <f t="shared" ref="J833:K833" si="341">J834+J835</f>
        <v>2060</v>
      </c>
      <c r="K833" s="53">
        <f t="shared" si="341"/>
        <v>2120</v>
      </c>
    </row>
    <row r="834" spans="1:15" ht="20.100000000000001" hidden="1" customHeight="1" x14ac:dyDescent="0.25">
      <c r="A834" s="257"/>
      <c r="B834" s="257"/>
      <c r="C834" s="257"/>
      <c r="D834" s="257"/>
      <c r="E834" s="255"/>
      <c r="F834" s="255" t="s">
        <v>115</v>
      </c>
      <c r="G834" s="312" t="s">
        <v>418</v>
      </c>
      <c r="H834" s="255" t="s">
        <v>319</v>
      </c>
      <c r="I834" s="53">
        <v>2000</v>
      </c>
      <c r="J834" s="50">
        <v>2060</v>
      </c>
      <c r="K834" s="50">
        <v>2120</v>
      </c>
    </row>
    <row r="835" spans="1:15" ht="20.100000000000001" hidden="1" customHeight="1" x14ac:dyDescent="0.25">
      <c r="A835" s="257"/>
      <c r="B835" s="257"/>
      <c r="C835" s="257"/>
      <c r="D835" s="257"/>
      <c r="E835" s="255"/>
      <c r="F835" s="255" t="s">
        <v>117</v>
      </c>
      <c r="G835" s="312" t="s">
        <v>418</v>
      </c>
      <c r="H835" s="255" t="s">
        <v>320</v>
      </c>
      <c r="I835" s="53">
        <v>0</v>
      </c>
      <c r="J835" s="50">
        <v>0</v>
      </c>
      <c r="K835" s="50">
        <v>0</v>
      </c>
    </row>
    <row r="836" spans="1:15" ht="20.100000000000001" hidden="1" customHeight="1" x14ac:dyDescent="0.25">
      <c r="A836" s="257"/>
      <c r="B836" s="257"/>
      <c r="C836" s="257"/>
      <c r="D836" s="257"/>
      <c r="E836" s="255" t="s">
        <v>119</v>
      </c>
      <c r="F836" s="255"/>
      <c r="G836" s="312" t="s">
        <v>418</v>
      </c>
      <c r="H836" s="255" t="s">
        <v>120</v>
      </c>
      <c r="I836" s="53">
        <f>I837</f>
        <v>0</v>
      </c>
      <c r="J836" s="53">
        <f t="shared" ref="J836:K836" si="342">J837</f>
        <v>0</v>
      </c>
      <c r="K836" s="53">
        <f t="shared" si="342"/>
        <v>0</v>
      </c>
    </row>
    <row r="837" spans="1:15" ht="20.100000000000001" hidden="1" customHeight="1" x14ac:dyDescent="0.25">
      <c r="A837" s="257"/>
      <c r="B837" s="257"/>
      <c r="C837" s="257"/>
      <c r="D837" s="257"/>
      <c r="E837" s="255"/>
      <c r="F837" s="255" t="s">
        <v>121</v>
      </c>
      <c r="G837" s="312" t="s">
        <v>418</v>
      </c>
      <c r="H837" s="255" t="s">
        <v>120</v>
      </c>
      <c r="I837" s="53">
        <v>0</v>
      </c>
      <c r="J837" s="50">
        <v>0</v>
      </c>
      <c r="K837" s="50">
        <v>0</v>
      </c>
    </row>
    <row r="838" spans="1:15" s="4" customFormat="1" ht="20.100000000000001" customHeight="1" x14ac:dyDescent="0.25">
      <c r="A838" s="258"/>
      <c r="B838" s="258"/>
      <c r="C838" s="258">
        <v>322</v>
      </c>
      <c r="D838" s="258"/>
      <c r="E838" s="258"/>
      <c r="F838" s="258"/>
      <c r="G838" s="314" t="s">
        <v>418</v>
      </c>
      <c r="H838" s="339" t="s">
        <v>31</v>
      </c>
      <c r="I838" s="54">
        <f>I839+I849+I854</f>
        <v>15800</v>
      </c>
      <c r="J838" s="49">
        <f>J839+J849+J854</f>
        <v>15780</v>
      </c>
      <c r="K838" s="49">
        <f>K839+K849+K854</f>
        <v>19600</v>
      </c>
      <c r="L838" s="2"/>
      <c r="M838" s="3"/>
      <c r="N838" s="3"/>
      <c r="O838" s="3"/>
    </row>
    <row r="839" spans="1:15" ht="20.100000000000001" hidden="1" customHeight="1" x14ac:dyDescent="0.25">
      <c r="A839" s="257"/>
      <c r="B839" s="257"/>
      <c r="C839" s="257"/>
      <c r="D839" s="257">
        <v>3221</v>
      </c>
      <c r="E839" s="257"/>
      <c r="F839" s="257"/>
      <c r="G839" s="312" t="s">
        <v>418</v>
      </c>
      <c r="H839" s="341" t="s">
        <v>122</v>
      </c>
      <c r="I839" s="53">
        <f>I840+I845+I847+I843</f>
        <v>5200</v>
      </c>
      <c r="J839" s="53">
        <f t="shared" ref="J839:K839" si="343">J840+J845+J847+J843</f>
        <v>4860</v>
      </c>
      <c r="K839" s="53">
        <f t="shared" si="343"/>
        <v>5000</v>
      </c>
    </row>
    <row r="840" spans="1:15" ht="20.100000000000001" hidden="1" customHeight="1" x14ac:dyDescent="0.25">
      <c r="A840" s="257"/>
      <c r="B840" s="257"/>
      <c r="C840" s="257"/>
      <c r="D840" s="257"/>
      <c r="E840" s="255" t="s">
        <v>123</v>
      </c>
      <c r="F840" s="255"/>
      <c r="G840" s="312" t="s">
        <v>418</v>
      </c>
      <c r="H840" s="255" t="s">
        <v>124</v>
      </c>
      <c r="I840" s="53">
        <f>I842+I841</f>
        <v>2000</v>
      </c>
      <c r="J840" s="50">
        <f>J841+J842</f>
        <v>1560</v>
      </c>
      <c r="K840" s="50">
        <f>K841+K842</f>
        <v>3000</v>
      </c>
    </row>
    <row r="841" spans="1:15" ht="20.100000000000001" hidden="1" customHeight="1" x14ac:dyDescent="0.25">
      <c r="A841" s="257"/>
      <c r="B841" s="257"/>
      <c r="C841" s="257"/>
      <c r="D841" s="257"/>
      <c r="E841" s="255"/>
      <c r="F841" s="255" t="s">
        <v>125</v>
      </c>
      <c r="G841" s="312" t="s">
        <v>418</v>
      </c>
      <c r="H841" s="255" t="s">
        <v>124</v>
      </c>
      <c r="I841" s="53">
        <v>1000</v>
      </c>
      <c r="J841" s="50">
        <v>960</v>
      </c>
      <c r="K841" s="50">
        <v>1000</v>
      </c>
    </row>
    <row r="842" spans="1:15" ht="20.100000000000001" hidden="1" customHeight="1" x14ac:dyDescent="0.25">
      <c r="A842" s="257"/>
      <c r="B842" s="257"/>
      <c r="C842" s="257"/>
      <c r="D842" s="257"/>
      <c r="E842" s="255"/>
      <c r="F842" s="255" t="s">
        <v>126</v>
      </c>
      <c r="G842" s="312" t="s">
        <v>418</v>
      </c>
      <c r="H842" s="255" t="s">
        <v>127</v>
      </c>
      <c r="I842" s="53">
        <v>1000</v>
      </c>
      <c r="J842" s="50">
        <v>600</v>
      </c>
      <c r="K842" s="50">
        <v>2000</v>
      </c>
    </row>
    <row r="843" spans="1:15" ht="30" hidden="1" customHeight="1" x14ac:dyDescent="0.25">
      <c r="A843" s="257"/>
      <c r="B843" s="257"/>
      <c r="C843" s="257"/>
      <c r="D843" s="257"/>
      <c r="E843" s="255" t="s">
        <v>128</v>
      </c>
      <c r="F843" s="255"/>
      <c r="G843" s="312" t="s">
        <v>418</v>
      </c>
      <c r="H843" s="255" t="s">
        <v>129</v>
      </c>
      <c r="I843" s="53">
        <f>I844</f>
        <v>0</v>
      </c>
      <c r="J843" s="53">
        <f t="shared" ref="J843:K843" si="344">J844</f>
        <v>0</v>
      </c>
      <c r="K843" s="53">
        <f t="shared" si="344"/>
        <v>0</v>
      </c>
    </row>
    <row r="844" spans="1:15" ht="30" hidden="1" customHeight="1" x14ac:dyDescent="0.25">
      <c r="A844" s="257"/>
      <c r="B844" s="257"/>
      <c r="C844" s="257"/>
      <c r="D844" s="257"/>
      <c r="E844" s="255"/>
      <c r="F844" s="255" t="s">
        <v>130</v>
      </c>
      <c r="G844" s="312" t="s">
        <v>418</v>
      </c>
      <c r="H844" s="255" t="s">
        <v>129</v>
      </c>
      <c r="I844" s="53">
        <v>0</v>
      </c>
      <c r="J844" s="50">
        <v>0</v>
      </c>
      <c r="K844" s="50">
        <v>0</v>
      </c>
    </row>
    <row r="845" spans="1:15" ht="20.100000000000001" hidden="1" customHeight="1" x14ac:dyDescent="0.25">
      <c r="A845" s="257"/>
      <c r="B845" s="257"/>
      <c r="C845" s="257"/>
      <c r="D845" s="257"/>
      <c r="E845" s="255" t="s">
        <v>131</v>
      </c>
      <c r="F845" s="255"/>
      <c r="G845" s="312" t="s">
        <v>418</v>
      </c>
      <c r="H845" s="255" t="s">
        <v>132</v>
      </c>
      <c r="I845" s="53">
        <f>I846</f>
        <v>700</v>
      </c>
      <c r="J845" s="50">
        <f>J846</f>
        <v>720</v>
      </c>
      <c r="K845" s="50">
        <f>K846</f>
        <v>600</v>
      </c>
    </row>
    <row r="846" spans="1:15" ht="20.100000000000001" hidden="1" customHeight="1" x14ac:dyDescent="0.25">
      <c r="A846" s="351"/>
      <c r="B846" s="351"/>
      <c r="C846" s="351"/>
      <c r="D846" s="351"/>
      <c r="E846" s="255"/>
      <c r="F846" s="255" t="s">
        <v>133</v>
      </c>
      <c r="G846" s="312" t="s">
        <v>418</v>
      </c>
      <c r="H846" s="255" t="s">
        <v>132</v>
      </c>
      <c r="I846" s="53">
        <v>700</v>
      </c>
      <c r="J846" s="50">
        <v>720</v>
      </c>
      <c r="K846" s="50">
        <v>600</v>
      </c>
    </row>
    <row r="847" spans="1:15" ht="20.100000000000001" hidden="1" customHeight="1" x14ac:dyDescent="0.25">
      <c r="A847" s="351"/>
      <c r="B847" s="351"/>
      <c r="C847" s="351"/>
      <c r="D847" s="351"/>
      <c r="E847" s="255" t="s">
        <v>134</v>
      </c>
      <c r="F847" s="255"/>
      <c r="G847" s="312" t="s">
        <v>418</v>
      </c>
      <c r="H847" s="255" t="s">
        <v>135</v>
      </c>
      <c r="I847" s="53">
        <f>I848</f>
        <v>2500</v>
      </c>
      <c r="J847" s="53">
        <f t="shared" ref="J847:K847" si="345">J848</f>
        <v>2580</v>
      </c>
      <c r="K847" s="53">
        <f t="shared" si="345"/>
        <v>1400</v>
      </c>
    </row>
    <row r="848" spans="1:15" ht="20.100000000000001" hidden="1" customHeight="1" x14ac:dyDescent="0.25">
      <c r="A848" s="351"/>
      <c r="B848" s="351"/>
      <c r="C848" s="351"/>
      <c r="D848" s="351"/>
      <c r="E848" s="255"/>
      <c r="F848" s="255" t="s">
        <v>136</v>
      </c>
      <c r="G848" s="312" t="s">
        <v>418</v>
      </c>
      <c r="H848" s="255" t="s">
        <v>135</v>
      </c>
      <c r="I848" s="53">
        <v>2500</v>
      </c>
      <c r="J848" s="50">
        <v>2580</v>
      </c>
      <c r="K848" s="50">
        <v>1400</v>
      </c>
    </row>
    <row r="849" spans="1:15" ht="20.100000000000001" hidden="1" customHeight="1" x14ac:dyDescent="0.25">
      <c r="A849" s="257"/>
      <c r="B849" s="257"/>
      <c r="C849" s="257"/>
      <c r="D849" s="257">
        <v>3222</v>
      </c>
      <c r="E849" s="257"/>
      <c r="F849" s="257"/>
      <c r="G849" s="312" t="s">
        <v>418</v>
      </c>
      <c r="H849" s="341" t="s">
        <v>33</v>
      </c>
      <c r="I849" s="53">
        <f>I850+I852</f>
        <v>2100</v>
      </c>
      <c r="J849" s="50">
        <f>J850+J852</f>
        <v>2160</v>
      </c>
      <c r="K849" s="50">
        <f>K850+K852</f>
        <v>2100</v>
      </c>
    </row>
    <row r="850" spans="1:15" ht="20.100000000000001" hidden="1" customHeight="1" x14ac:dyDescent="0.25">
      <c r="A850" s="257"/>
      <c r="B850" s="257"/>
      <c r="C850" s="257"/>
      <c r="D850" s="257"/>
      <c r="E850" s="255" t="s">
        <v>140</v>
      </c>
      <c r="F850" s="255"/>
      <c r="G850" s="312" t="s">
        <v>418</v>
      </c>
      <c r="H850" s="255" t="s">
        <v>141</v>
      </c>
      <c r="I850" s="53">
        <f>I851</f>
        <v>0</v>
      </c>
      <c r="J850" s="50">
        <f>J851</f>
        <v>0</v>
      </c>
      <c r="K850" s="50">
        <f>K851</f>
        <v>0</v>
      </c>
    </row>
    <row r="851" spans="1:15" ht="20.100000000000001" hidden="1" customHeight="1" x14ac:dyDescent="0.25">
      <c r="A851" s="257"/>
      <c r="B851" s="257"/>
      <c r="C851" s="257"/>
      <c r="D851" s="257"/>
      <c r="E851" s="255"/>
      <c r="F851" s="255" t="s">
        <v>142</v>
      </c>
      <c r="G851" s="312" t="s">
        <v>418</v>
      </c>
      <c r="H851" s="255" t="s">
        <v>141</v>
      </c>
      <c r="I851" s="53">
        <v>0</v>
      </c>
      <c r="J851" s="50">
        <v>0</v>
      </c>
      <c r="K851" s="50">
        <v>0</v>
      </c>
    </row>
    <row r="852" spans="1:15" ht="20.100000000000001" hidden="1" customHeight="1" x14ac:dyDescent="0.25">
      <c r="A852" s="257"/>
      <c r="B852" s="257"/>
      <c r="C852" s="257"/>
      <c r="D852" s="257"/>
      <c r="E852" s="255" t="s">
        <v>143</v>
      </c>
      <c r="F852" s="255"/>
      <c r="G852" s="312" t="s">
        <v>418</v>
      </c>
      <c r="H852" s="255" t="s">
        <v>144</v>
      </c>
      <c r="I852" s="53">
        <f>I853</f>
        <v>2100</v>
      </c>
      <c r="J852" s="50">
        <f>J853</f>
        <v>2160</v>
      </c>
      <c r="K852" s="50">
        <f>K853</f>
        <v>2100</v>
      </c>
    </row>
    <row r="853" spans="1:15" ht="20.100000000000001" hidden="1" customHeight="1" x14ac:dyDescent="0.25">
      <c r="A853" s="257"/>
      <c r="B853" s="257"/>
      <c r="C853" s="257"/>
      <c r="D853" s="257"/>
      <c r="E853" s="255"/>
      <c r="F853" s="255" t="s">
        <v>145</v>
      </c>
      <c r="G853" s="312" t="s">
        <v>418</v>
      </c>
      <c r="H853" s="255" t="s">
        <v>144</v>
      </c>
      <c r="I853" s="53">
        <v>2100</v>
      </c>
      <c r="J853" s="50">
        <v>2160</v>
      </c>
      <c r="K853" s="50">
        <v>2100</v>
      </c>
    </row>
    <row r="854" spans="1:15" ht="20.100000000000001" hidden="1" customHeight="1" x14ac:dyDescent="0.25">
      <c r="A854" s="257"/>
      <c r="B854" s="257"/>
      <c r="C854" s="257"/>
      <c r="D854" s="351">
        <v>3223</v>
      </c>
      <c r="E854" s="351"/>
      <c r="F854" s="351"/>
      <c r="G854" s="312" t="s">
        <v>418</v>
      </c>
      <c r="H854" s="385" t="s">
        <v>34</v>
      </c>
      <c r="I854" s="53">
        <f>I855+I858+I860</f>
        <v>8500</v>
      </c>
      <c r="J854" s="53">
        <f t="shared" ref="J854:K854" si="346">J855+J858+J860</f>
        <v>8760</v>
      </c>
      <c r="K854" s="53">
        <f t="shared" si="346"/>
        <v>12500</v>
      </c>
    </row>
    <row r="855" spans="1:15" ht="20.100000000000001" hidden="1" customHeight="1" x14ac:dyDescent="0.25">
      <c r="A855" s="257"/>
      <c r="B855" s="257"/>
      <c r="C855" s="257"/>
      <c r="D855" s="351"/>
      <c r="E855" s="255" t="s">
        <v>146</v>
      </c>
      <c r="F855" s="255"/>
      <c r="G855" s="312" t="s">
        <v>418</v>
      </c>
      <c r="H855" s="255" t="s">
        <v>147</v>
      </c>
      <c r="I855" s="53">
        <f>I856+I857</f>
        <v>4000</v>
      </c>
      <c r="J855" s="50">
        <f>J856+J857</f>
        <v>4120</v>
      </c>
      <c r="K855" s="50">
        <f>K856+K857</f>
        <v>8000</v>
      </c>
    </row>
    <row r="856" spans="1:15" ht="20.100000000000001" hidden="1" customHeight="1" x14ac:dyDescent="0.25">
      <c r="A856" s="257"/>
      <c r="B856" s="257"/>
      <c r="C856" s="257"/>
      <c r="D856" s="351"/>
      <c r="E856" s="255"/>
      <c r="F856" s="255" t="s">
        <v>148</v>
      </c>
      <c r="G856" s="312" t="s">
        <v>418</v>
      </c>
      <c r="H856" s="255" t="s">
        <v>147</v>
      </c>
      <c r="I856" s="53">
        <v>2000</v>
      </c>
      <c r="J856" s="50">
        <v>2060</v>
      </c>
      <c r="K856" s="50">
        <v>4000</v>
      </c>
    </row>
    <row r="857" spans="1:15" ht="20.100000000000001" hidden="1" customHeight="1" x14ac:dyDescent="0.25">
      <c r="A857" s="257"/>
      <c r="B857" s="257"/>
      <c r="C857" s="257"/>
      <c r="D857" s="351"/>
      <c r="E857" s="255"/>
      <c r="F857" s="255" t="s">
        <v>149</v>
      </c>
      <c r="G857" s="312" t="s">
        <v>418</v>
      </c>
      <c r="H857" s="255" t="s">
        <v>323</v>
      </c>
      <c r="I857" s="53">
        <v>2000</v>
      </c>
      <c r="J857" s="50">
        <v>2060</v>
      </c>
      <c r="K857" s="50">
        <v>4000</v>
      </c>
    </row>
    <row r="858" spans="1:15" ht="20.100000000000001" hidden="1" customHeight="1" x14ac:dyDescent="0.25">
      <c r="A858" s="257"/>
      <c r="B858" s="257"/>
      <c r="C858" s="257"/>
      <c r="D858" s="351"/>
      <c r="E858" s="255" t="s">
        <v>151</v>
      </c>
      <c r="F858" s="255"/>
      <c r="G858" s="312" t="s">
        <v>418</v>
      </c>
      <c r="H858" s="255" t="s">
        <v>152</v>
      </c>
      <c r="I858" s="53">
        <f>I859</f>
        <v>4500</v>
      </c>
      <c r="J858" s="50">
        <f>J859</f>
        <v>4640</v>
      </c>
      <c r="K858" s="50">
        <f>K859</f>
        <v>4500</v>
      </c>
    </row>
    <row r="859" spans="1:15" ht="20.100000000000001" hidden="1" customHeight="1" x14ac:dyDescent="0.25">
      <c r="A859" s="257"/>
      <c r="B859" s="257"/>
      <c r="C859" s="257"/>
      <c r="D859" s="351"/>
      <c r="E859" s="255"/>
      <c r="F859" s="255" t="s">
        <v>153</v>
      </c>
      <c r="G859" s="312" t="s">
        <v>418</v>
      </c>
      <c r="H859" s="255" t="s">
        <v>152</v>
      </c>
      <c r="I859" s="53">
        <v>4500</v>
      </c>
      <c r="J859" s="50">
        <v>4640</v>
      </c>
      <c r="K859" s="50">
        <v>4500</v>
      </c>
    </row>
    <row r="860" spans="1:15" ht="20.100000000000001" hidden="1" customHeight="1" x14ac:dyDescent="0.25">
      <c r="A860" s="257"/>
      <c r="B860" s="257"/>
      <c r="C860" s="257"/>
      <c r="D860" s="351"/>
      <c r="E860" s="255" t="s">
        <v>154</v>
      </c>
      <c r="F860" s="255"/>
      <c r="G860" s="312" t="s">
        <v>418</v>
      </c>
      <c r="H860" s="255" t="s">
        <v>155</v>
      </c>
      <c r="I860" s="53">
        <f>I861</f>
        <v>0</v>
      </c>
      <c r="J860" s="53">
        <f t="shared" ref="J860:K860" si="347">J861</f>
        <v>0</v>
      </c>
      <c r="K860" s="53">
        <f t="shared" si="347"/>
        <v>0</v>
      </c>
    </row>
    <row r="861" spans="1:15" ht="20.100000000000001" hidden="1" customHeight="1" x14ac:dyDescent="0.25">
      <c r="A861" s="257"/>
      <c r="B861" s="257"/>
      <c r="C861" s="257"/>
      <c r="D861" s="351"/>
      <c r="E861" s="255"/>
      <c r="F861" s="255" t="s">
        <v>156</v>
      </c>
      <c r="G861" s="312" t="s">
        <v>418</v>
      </c>
      <c r="H861" s="255" t="s">
        <v>155</v>
      </c>
      <c r="I861" s="53">
        <v>0</v>
      </c>
      <c r="J861" s="50">
        <v>0</v>
      </c>
      <c r="K861" s="50">
        <v>0</v>
      </c>
    </row>
    <row r="862" spans="1:15" s="4" customFormat="1" ht="20.100000000000001" customHeight="1" x14ac:dyDescent="0.25">
      <c r="A862" s="258"/>
      <c r="B862" s="258"/>
      <c r="C862" s="258">
        <v>323</v>
      </c>
      <c r="D862" s="350"/>
      <c r="E862" s="350"/>
      <c r="F862" s="350"/>
      <c r="G862" s="314" t="s">
        <v>418</v>
      </c>
      <c r="H862" s="259" t="s">
        <v>38</v>
      </c>
      <c r="I862" s="54">
        <f>I863+I872+I875+I888+I896+I899+I883</f>
        <v>30800</v>
      </c>
      <c r="J862" s="54">
        <f t="shared" ref="J862:K862" si="348">J863+J872+J875+J888+J896+J899+J883</f>
        <v>30060</v>
      </c>
      <c r="K862" s="54">
        <f t="shared" si="348"/>
        <v>25450</v>
      </c>
      <c r="L862" s="2"/>
      <c r="M862" s="3"/>
      <c r="N862" s="3"/>
      <c r="O862" s="3"/>
    </row>
    <row r="863" spans="1:15" ht="20.100000000000001" hidden="1" customHeight="1" x14ac:dyDescent="0.25">
      <c r="A863" s="257"/>
      <c r="B863" s="257"/>
      <c r="C863" s="257"/>
      <c r="D863" s="386">
        <v>3231</v>
      </c>
      <c r="E863" s="386"/>
      <c r="F863" s="386"/>
      <c r="G863" s="314" t="s">
        <v>418</v>
      </c>
      <c r="H863" s="385" t="s">
        <v>171</v>
      </c>
      <c r="I863" s="53">
        <f>I864+I866+I868+I870</f>
        <v>3500</v>
      </c>
      <c r="J863" s="53">
        <f t="shared" ref="J863:K863" si="349">J864+J866+J868+J870</f>
        <v>2930</v>
      </c>
      <c r="K863" s="53">
        <f t="shared" si="349"/>
        <v>3500</v>
      </c>
    </row>
    <row r="864" spans="1:15" ht="20.100000000000001" hidden="1" customHeight="1" x14ac:dyDescent="0.25">
      <c r="A864" s="257"/>
      <c r="B864" s="257"/>
      <c r="C864" s="257"/>
      <c r="D864" s="386"/>
      <c r="E864" s="255" t="s">
        <v>172</v>
      </c>
      <c r="F864" s="255"/>
      <c r="G864" s="314" t="s">
        <v>418</v>
      </c>
      <c r="H864" s="255" t="s">
        <v>173</v>
      </c>
      <c r="I864" s="53">
        <f t="shared" ref="I864:K864" si="350">I865</f>
        <v>3500</v>
      </c>
      <c r="J864" s="50">
        <f t="shared" si="350"/>
        <v>2930</v>
      </c>
      <c r="K864" s="50">
        <f t="shared" si="350"/>
        <v>3500</v>
      </c>
    </row>
    <row r="865" spans="1:15" ht="20.100000000000001" hidden="1" customHeight="1" x14ac:dyDescent="0.25">
      <c r="A865" s="257"/>
      <c r="B865" s="257"/>
      <c r="C865" s="257"/>
      <c r="D865" s="386"/>
      <c r="E865" s="255"/>
      <c r="F865" s="255" t="s">
        <v>174</v>
      </c>
      <c r="G865" s="314" t="s">
        <v>418</v>
      </c>
      <c r="H865" s="255" t="s">
        <v>173</v>
      </c>
      <c r="I865" s="53">
        <v>3500</v>
      </c>
      <c r="J865" s="50">
        <v>2930</v>
      </c>
      <c r="K865" s="50">
        <v>3500</v>
      </c>
    </row>
    <row r="866" spans="1:15" ht="20.100000000000001" hidden="1" customHeight="1" x14ac:dyDescent="0.25">
      <c r="A866" s="257"/>
      <c r="B866" s="257"/>
      <c r="C866" s="257"/>
      <c r="D866" s="386"/>
      <c r="E866" s="255" t="s">
        <v>175</v>
      </c>
      <c r="F866" s="255"/>
      <c r="G866" s="314" t="s">
        <v>418</v>
      </c>
      <c r="H866" s="255" t="s">
        <v>176</v>
      </c>
      <c r="I866" s="53">
        <f>I867</f>
        <v>0</v>
      </c>
      <c r="J866" s="53">
        <f t="shared" ref="J866:K866" si="351">J867</f>
        <v>0</v>
      </c>
      <c r="K866" s="53">
        <f t="shared" si="351"/>
        <v>0</v>
      </c>
      <c r="L866" s="15"/>
      <c r="M866" s="15"/>
      <c r="N866" s="15"/>
      <c r="O866" s="15"/>
    </row>
    <row r="867" spans="1:15" ht="20.100000000000001" hidden="1" customHeight="1" x14ac:dyDescent="0.25">
      <c r="A867" s="257"/>
      <c r="B867" s="257"/>
      <c r="C867" s="257"/>
      <c r="D867" s="386"/>
      <c r="E867" s="255"/>
      <c r="F867" s="255" t="s">
        <v>177</v>
      </c>
      <c r="G867" s="314" t="s">
        <v>418</v>
      </c>
      <c r="H867" s="255" t="s">
        <v>176</v>
      </c>
      <c r="I867" s="53">
        <v>0</v>
      </c>
      <c r="J867" s="50">
        <v>0</v>
      </c>
      <c r="K867" s="50">
        <v>0</v>
      </c>
      <c r="L867" s="15"/>
      <c r="M867" s="15"/>
      <c r="N867" s="15"/>
      <c r="O867" s="15"/>
    </row>
    <row r="868" spans="1:15" ht="20.100000000000001" hidden="1" customHeight="1" x14ac:dyDescent="0.25">
      <c r="A868" s="257"/>
      <c r="B868" s="257"/>
      <c r="C868" s="257"/>
      <c r="D868" s="386"/>
      <c r="E868" s="255" t="s">
        <v>178</v>
      </c>
      <c r="F868" s="255"/>
      <c r="G868" s="314" t="s">
        <v>418</v>
      </c>
      <c r="H868" s="255" t="s">
        <v>179</v>
      </c>
      <c r="I868" s="53">
        <f>I869</f>
        <v>0</v>
      </c>
      <c r="J868" s="53">
        <f t="shared" ref="J868:K868" si="352">J869</f>
        <v>0</v>
      </c>
      <c r="K868" s="53">
        <f t="shared" si="352"/>
        <v>0</v>
      </c>
      <c r="L868" s="15"/>
      <c r="M868" s="15"/>
      <c r="N868" s="15"/>
      <c r="O868" s="15"/>
    </row>
    <row r="869" spans="1:15" ht="20.100000000000001" hidden="1" customHeight="1" x14ac:dyDescent="0.25">
      <c r="A869" s="257"/>
      <c r="B869" s="257"/>
      <c r="C869" s="257"/>
      <c r="D869" s="386"/>
      <c r="E869" s="255"/>
      <c r="F869" s="255" t="s">
        <v>180</v>
      </c>
      <c r="G869" s="314" t="s">
        <v>418</v>
      </c>
      <c r="H869" s="255" t="s">
        <v>179</v>
      </c>
      <c r="I869" s="53">
        <v>0</v>
      </c>
      <c r="J869" s="50">
        <v>0</v>
      </c>
      <c r="K869" s="50">
        <v>0</v>
      </c>
      <c r="L869" s="15"/>
      <c r="M869" s="15"/>
      <c r="N869" s="15"/>
      <c r="O869" s="15"/>
    </row>
    <row r="870" spans="1:15" ht="20.100000000000001" hidden="1" customHeight="1" x14ac:dyDescent="0.25">
      <c r="A870" s="257"/>
      <c r="B870" s="257"/>
      <c r="C870" s="257"/>
      <c r="D870" s="386"/>
      <c r="E870" s="255" t="s">
        <v>181</v>
      </c>
      <c r="F870" s="255"/>
      <c r="G870" s="314" t="s">
        <v>418</v>
      </c>
      <c r="H870" s="255" t="s">
        <v>182</v>
      </c>
      <c r="I870" s="53">
        <f>I871</f>
        <v>0</v>
      </c>
      <c r="J870" s="53">
        <f t="shared" ref="J870:K870" si="353">J871</f>
        <v>0</v>
      </c>
      <c r="K870" s="53">
        <f t="shared" si="353"/>
        <v>0</v>
      </c>
      <c r="L870" s="15"/>
      <c r="M870" s="15"/>
      <c r="N870" s="15"/>
      <c r="O870" s="15"/>
    </row>
    <row r="871" spans="1:15" ht="20.100000000000001" hidden="1" customHeight="1" x14ac:dyDescent="0.25">
      <c r="A871" s="257"/>
      <c r="B871" s="257"/>
      <c r="C871" s="257"/>
      <c r="D871" s="386"/>
      <c r="E871" s="255"/>
      <c r="F871" s="255" t="s">
        <v>183</v>
      </c>
      <c r="G871" s="314" t="s">
        <v>418</v>
      </c>
      <c r="H871" s="255" t="s">
        <v>182</v>
      </c>
      <c r="I871" s="53">
        <v>0</v>
      </c>
      <c r="J871" s="50">
        <v>0</v>
      </c>
      <c r="K871" s="50">
        <v>0</v>
      </c>
      <c r="L871" s="15"/>
      <c r="M871" s="15"/>
      <c r="N871" s="15"/>
      <c r="O871" s="15"/>
    </row>
    <row r="872" spans="1:15" ht="20.100000000000001" hidden="1" customHeight="1" x14ac:dyDescent="0.25">
      <c r="A872" s="257"/>
      <c r="B872" s="257"/>
      <c r="C872" s="257"/>
      <c r="D872" s="351">
        <v>3233</v>
      </c>
      <c r="E872" s="351"/>
      <c r="F872" s="351"/>
      <c r="G872" s="314" t="s">
        <v>418</v>
      </c>
      <c r="H872" s="255" t="s">
        <v>41</v>
      </c>
      <c r="I872" s="53">
        <f>I873</f>
        <v>2350</v>
      </c>
      <c r="J872" s="50">
        <f>J873</f>
        <v>2420</v>
      </c>
      <c r="K872" s="50">
        <f>K873</f>
        <v>2000</v>
      </c>
      <c r="L872" s="15"/>
      <c r="M872" s="15"/>
      <c r="N872" s="15"/>
      <c r="O872" s="15"/>
    </row>
    <row r="873" spans="1:15" ht="20.100000000000001" hidden="1" customHeight="1" x14ac:dyDescent="0.25">
      <c r="A873" s="351"/>
      <c r="B873" s="351"/>
      <c r="C873" s="351"/>
      <c r="D873" s="351"/>
      <c r="E873" s="255" t="s">
        <v>187</v>
      </c>
      <c r="F873" s="255"/>
      <c r="G873" s="314" t="s">
        <v>418</v>
      </c>
      <c r="H873" s="255" t="s">
        <v>188</v>
      </c>
      <c r="I873" s="53">
        <f>I874</f>
        <v>2350</v>
      </c>
      <c r="J873" s="53">
        <f t="shared" ref="J873:K873" si="354">J874</f>
        <v>2420</v>
      </c>
      <c r="K873" s="53">
        <f t="shared" si="354"/>
        <v>2000</v>
      </c>
      <c r="L873" s="15"/>
      <c r="M873" s="15"/>
      <c r="N873" s="15"/>
      <c r="O873" s="15"/>
    </row>
    <row r="874" spans="1:15" ht="20.100000000000001" hidden="1" customHeight="1" x14ac:dyDescent="0.25">
      <c r="A874" s="351"/>
      <c r="B874" s="351"/>
      <c r="C874" s="351"/>
      <c r="D874" s="351"/>
      <c r="E874" s="255"/>
      <c r="F874" s="255" t="s">
        <v>189</v>
      </c>
      <c r="G874" s="314" t="s">
        <v>418</v>
      </c>
      <c r="H874" s="255" t="s">
        <v>188</v>
      </c>
      <c r="I874" s="53">
        <v>2350</v>
      </c>
      <c r="J874" s="50">
        <v>2420</v>
      </c>
      <c r="K874" s="50">
        <v>2000</v>
      </c>
      <c r="L874" s="15"/>
      <c r="M874" s="15"/>
      <c r="N874" s="15"/>
      <c r="O874" s="15"/>
    </row>
    <row r="875" spans="1:15" ht="20.100000000000001" hidden="1" customHeight="1" x14ac:dyDescent="0.25">
      <c r="A875" s="257"/>
      <c r="B875" s="257"/>
      <c r="C875" s="257"/>
      <c r="D875" s="386">
        <v>3234</v>
      </c>
      <c r="E875" s="386"/>
      <c r="F875" s="386"/>
      <c r="G875" s="314" t="s">
        <v>418</v>
      </c>
      <c r="H875" s="385" t="s">
        <v>42</v>
      </c>
      <c r="I875" s="53">
        <f>I876+I878+I880</f>
        <v>2700</v>
      </c>
      <c r="J875" s="50">
        <f>J876+J878+J880</f>
        <v>2790</v>
      </c>
      <c r="K875" s="50">
        <f>K876+K878+K880</f>
        <v>2700</v>
      </c>
      <c r="L875" s="15"/>
      <c r="M875" s="15"/>
      <c r="N875" s="15"/>
      <c r="O875" s="15"/>
    </row>
    <row r="876" spans="1:15" ht="20.100000000000001" hidden="1" customHeight="1" x14ac:dyDescent="0.25">
      <c r="A876" s="257"/>
      <c r="B876" s="257"/>
      <c r="C876" s="257"/>
      <c r="D876" s="386"/>
      <c r="E876" s="255" t="s">
        <v>190</v>
      </c>
      <c r="F876" s="255"/>
      <c r="G876" s="314" t="s">
        <v>418</v>
      </c>
      <c r="H876" s="255" t="s">
        <v>191</v>
      </c>
      <c r="I876" s="53">
        <f>I877</f>
        <v>900</v>
      </c>
      <c r="J876" s="50">
        <f>J877</f>
        <v>930</v>
      </c>
      <c r="K876" s="50">
        <f>K877</f>
        <v>900</v>
      </c>
      <c r="L876" s="15"/>
      <c r="M876" s="15"/>
      <c r="N876" s="15"/>
      <c r="O876" s="15"/>
    </row>
    <row r="877" spans="1:15" ht="20.100000000000001" hidden="1" customHeight="1" x14ac:dyDescent="0.25">
      <c r="A877" s="257"/>
      <c r="B877" s="257"/>
      <c r="C877" s="257"/>
      <c r="D877" s="386"/>
      <c r="E877" s="255"/>
      <c r="F877" s="255" t="s">
        <v>192</v>
      </c>
      <c r="G877" s="314" t="s">
        <v>418</v>
      </c>
      <c r="H877" s="255" t="s">
        <v>191</v>
      </c>
      <c r="I877" s="53">
        <v>900</v>
      </c>
      <c r="J877" s="50">
        <v>930</v>
      </c>
      <c r="K877" s="50">
        <v>900</v>
      </c>
      <c r="L877" s="15"/>
      <c r="M877" s="15"/>
      <c r="N877" s="15"/>
      <c r="O877" s="15"/>
    </row>
    <row r="878" spans="1:15" ht="20.100000000000001" hidden="1" customHeight="1" x14ac:dyDescent="0.25">
      <c r="A878" s="257"/>
      <c r="B878" s="257"/>
      <c r="C878" s="257"/>
      <c r="D878" s="386"/>
      <c r="E878" s="255" t="s">
        <v>193</v>
      </c>
      <c r="F878" s="255"/>
      <c r="G878" s="314" t="s">
        <v>418</v>
      </c>
      <c r="H878" s="255" t="s">
        <v>194</v>
      </c>
      <c r="I878" s="53">
        <f>I879</f>
        <v>900</v>
      </c>
      <c r="J878" s="50">
        <f>J879</f>
        <v>930</v>
      </c>
      <c r="K878" s="50">
        <f>K879</f>
        <v>900</v>
      </c>
      <c r="L878" s="15"/>
      <c r="M878" s="15"/>
      <c r="N878" s="15"/>
      <c r="O878" s="15"/>
    </row>
    <row r="879" spans="1:15" ht="20.100000000000001" hidden="1" customHeight="1" x14ac:dyDescent="0.25">
      <c r="A879" s="257"/>
      <c r="B879" s="257"/>
      <c r="C879" s="257"/>
      <c r="D879" s="386"/>
      <c r="E879" s="255"/>
      <c r="F879" s="255" t="s">
        <v>195</v>
      </c>
      <c r="G879" s="314" t="s">
        <v>418</v>
      </c>
      <c r="H879" s="255" t="s">
        <v>194</v>
      </c>
      <c r="I879" s="53">
        <v>900</v>
      </c>
      <c r="J879" s="50">
        <v>930</v>
      </c>
      <c r="K879" s="50">
        <v>900</v>
      </c>
      <c r="L879" s="15"/>
      <c r="M879" s="15"/>
      <c r="N879" s="15"/>
      <c r="O879" s="15"/>
    </row>
    <row r="880" spans="1:15" ht="20.100000000000001" hidden="1" customHeight="1" x14ac:dyDescent="0.25">
      <c r="A880" s="257"/>
      <c r="B880" s="257"/>
      <c r="C880" s="257"/>
      <c r="D880" s="386"/>
      <c r="E880" s="255" t="s">
        <v>196</v>
      </c>
      <c r="F880" s="255"/>
      <c r="G880" s="314" t="s">
        <v>418</v>
      </c>
      <c r="H880" s="255" t="s">
        <v>197</v>
      </c>
      <c r="I880" s="53">
        <f>I881+I882</f>
        <v>900</v>
      </c>
      <c r="J880" s="50">
        <f>J881+J882</f>
        <v>930</v>
      </c>
      <c r="K880" s="50">
        <f>K881+K882</f>
        <v>900</v>
      </c>
      <c r="L880" s="15"/>
      <c r="M880" s="15"/>
      <c r="N880" s="15"/>
      <c r="O880" s="15"/>
    </row>
    <row r="881" spans="1:15" ht="20.100000000000001" hidden="1" customHeight="1" x14ac:dyDescent="0.25">
      <c r="A881" s="257"/>
      <c r="B881" s="257"/>
      <c r="C881" s="257"/>
      <c r="D881" s="386"/>
      <c r="E881" s="255"/>
      <c r="F881" s="255" t="s">
        <v>198</v>
      </c>
      <c r="G881" s="314" t="s">
        <v>418</v>
      </c>
      <c r="H881" s="255" t="s">
        <v>197</v>
      </c>
      <c r="I881" s="53">
        <v>100</v>
      </c>
      <c r="J881" s="50">
        <v>100</v>
      </c>
      <c r="K881" s="50">
        <v>100</v>
      </c>
      <c r="L881" s="15"/>
      <c r="M881" s="15"/>
      <c r="N881" s="15"/>
      <c r="O881" s="15"/>
    </row>
    <row r="882" spans="1:15" ht="90" hidden="1" x14ac:dyDescent="0.25">
      <c r="A882" s="257"/>
      <c r="B882" s="257"/>
      <c r="C882" s="257"/>
      <c r="D882" s="386"/>
      <c r="E882" s="255"/>
      <c r="F882" s="255" t="s">
        <v>199</v>
      </c>
      <c r="G882" s="314" t="s">
        <v>418</v>
      </c>
      <c r="H882" s="255" t="s">
        <v>200</v>
      </c>
      <c r="I882" s="53">
        <v>800</v>
      </c>
      <c r="J882" s="50">
        <v>830</v>
      </c>
      <c r="K882" s="50">
        <v>800</v>
      </c>
      <c r="L882" s="15"/>
      <c r="M882" s="15"/>
      <c r="N882" s="15"/>
      <c r="O882" s="15"/>
    </row>
    <row r="883" spans="1:15" s="1" customFormat="1" ht="20.100000000000001" hidden="1" customHeight="1" x14ac:dyDescent="0.25">
      <c r="A883" s="351"/>
      <c r="B883" s="351"/>
      <c r="C883" s="351"/>
      <c r="D883" s="351">
        <v>3236</v>
      </c>
      <c r="E883" s="351"/>
      <c r="F883" s="351"/>
      <c r="G883" s="314" t="s">
        <v>418</v>
      </c>
      <c r="H883" s="255" t="s">
        <v>44</v>
      </c>
      <c r="I883" s="118">
        <f>I884+I886</f>
        <v>0</v>
      </c>
      <c r="J883" s="118">
        <f t="shared" ref="J883:K883" si="355">J884+J886</f>
        <v>0</v>
      </c>
      <c r="K883" s="118">
        <f t="shared" si="355"/>
        <v>0</v>
      </c>
    </row>
    <row r="884" spans="1:15" s="1" customFormat="1" ht="20.100000000000001" hidden="1" customHeight="1" x14ac:dyDescent="0.25">
      <c r="A884" s="351"/>
      <c r="B884" s="351"/>
      <c r="C884" s="351"/>
      <c r="D884" s="351"/>
      <c r="E884" s="255" t="s">
        <v>207</v>
      </c>
      <c r="F884" s="255"/>
      <c r="G884" s="314" t="s">
        <v>418</v>
      </c>
      <c r="H884" s="255" t="s">
        <v>208</v>
      </c>
      <c r="I884" s="118">
        <f>I885</f>
        <v>0</v>
      </c>
      <c r="J884" s="118">
        <f t="shared" ref="J884:K884" si="356">J885</f>
        <v>0</v>
      </c>
      <c r="K884" s="118">
        <f t="shared" si="356"/>
        <v>0</v>
      </c>
    </row>
    <row r="885" spans="1:15" s="1" customFormat="1" ht="20.100000000000001" hidden="1" customHeight="1" x14ac:dyDescent="0.25">
      <c r="A885" s="351"/>
      <c r="B885" s="351"/>
      <c r="C885" s="351"/>
      <c r="D885" s="351"/>
      <c r="E885" s="255"/>
      <c r="F885" s="255" t="s">
        <v>209</v>
      </c>
      <c r="G885" s="314" t="s">
        <v>418</v>
      </c>
      <c r="H885" s="255" t="s">
        <v>208</v>
      </c>
      <c r="I885" s="118">
        <v>0</v>
      </c>
      <c r="J885" s="121">
        <v>0</v>
      </c>
      <c r="K885" s="121">
        <v>0</v>
      </c>
    </row>
    <row r="886" spans="1:15" s="1" customFormat="1" ht="20.100000000000001" hidden="1" customHeight="1" x14ac:dyDescent="0.25">
      <c r="A886" s="351"/>
      <c r="B886" s="351"/>
      <c r="C886" s="351"/>
      <c r="D886" s="351"/>
      <c r="E886" s="255" t="s">
        <v>210</v>
      </c>
      <c r="F886" s="255"/>
      <c r="G886" s="314" t="s">
        <v>418</v>
      </c>
      <c r="H886" s="255" t="s">
        <v>211</v>
      </c>
      <c r="I886" s="118">
        <f>I887</f>
        <v>0</v>
      </c>
      <c r="J886" s="118">
        <f t="shared" ref="J886:K886" si="357">J887</f>
        <v>0</v>
      </c>
      <c r="K886" s="118">
        <f t="shared" si="357"/>
        <v>0</v>
      </c>
    </row>
    <row r="887" spans="1:15" s="1" customFormat="1" ht="20.100000000000001" hidden="1" customHeight="1" x14ac:dyDescent="0.25">
      <c r="A887" s="351"/>
      <c r="B887" s="351"/>
      <c r="C887" s="351"/>
      <c r="D887" s="351"/>
      <c r="E887" s="255"/>
      <c r="F887" s="255" t="s">
        <v>212</v>
      </c>
      <c r="G887" s="314" t="s">
        <v>418</v>
      </c>
      <c r="H887" s="255" t="s">
        <v>211</v>
      </c>
      <c r="I887" s="118">
        <v>0</v>
      </c>
      <c r="J887" s="121">
        <v>0</v>
      </c>
      <c r="K887" s="121">
        <v>0</v>
      </c>
    </row>
    <row r="888" spans="1:15" ht="20.100000000000001" hidden="1" customHeight="1" x14ac:dyDescent="0.25">
      <c r="A888" s="257"/>
      <c r="B888" s="257"/>
      <c r="C888" s="257"/>
      <c r="D888" s="257">
        <v>3237</v>
      </c>
      <c r="E888" s="257"/>
      <c r="F888" s="257"/>
      <c r="G888" s="314" t="s">
        <v>418</v>
      </c>
      <c r="H888" s="341" t="s">
        <v>213</v>
      </c>
      <c r="I888" s="53">
        <f>I889+I891+I893</f>
        <v>10000</v>
      </c>
      <c r="J888" s="53">
        <f t="shared" ref="J888:K888" si="358">J889+J891+J893</f>
        <v>9300</v>
      </c>
      <c r="K888" s="53">
        <f t="shared" si="358"/>
        <v>8000</v>
      </c>
      <c r="L888" s="15"/>
      <c r="M888" s="15"/>
      <c r="N888" s="15"/>
      <c r="O888" s="15"/>
    </row>
    <row r="889" spans="1:15" ht="20.100000000000001" hidden="1" customHeight="1" x14ac:dyDescent="0.25">
      <c r="A889" s="257"/>
      <c r="B889" s="257"/>
      <c r="C889" s="257"/>
      <c r="D889" s="257"/>
      <c r="E889" s="255" t="s">
        <v>214</v>
      </c>
      <c r="F889" s="255"/>
      <c r="G889" s="314" t="s">
        <v>418</v>
      </c>
      <c r="H889" s="255" t="s">
        <v>215</v>
      </c>
      <c r="I889" s="53">
        <f t="shared" ref="I889:K889" si="359">I890</f>
        <v>10000</v>
      </c>
      <c r="J889" s="50">
        <f t="shared" si="359"/>
        <v>9300</v>
      </c>
      <c r="K889" s="50">
        <f t="shared" si="359"/>
        <v>8000</v>
      </c>
      <c r="L889" s="15"/>
      <c r="M889" s="15"/>
      <c r="N889" s="15"/>
      <c r="O889" s="15"/>
    </row>
    <row r="890" spans="1:15" ht="20.100000000000001" hidden="1" customHeight="1" x14ac:dyDescent="0.25">
      <c r="A890" s="257"/>
      <c r="B890" s="257"/>
      <c r="C890" s="257"/>
      <c r="D890" s="257"/>
      <c r="E890" s="255"/>
      <c r="F890" s="255" t="s">
        <v>216</v>
      </c>
      <c r="G890" s="314" t="s">
        <v>418</v>
      </c>
      <c r="H890" s="255" t="s">
        <v>215</v>
      </c>
      <c r="I890" s="53">
        <v>10000</v>
      </c>
      <c r="J890" s="50">
        <v>9300</v>
      </c>
      <c r="K890" s="50">
        <v>8000</v>
      </c>
      <c r="L890" s="15"/>
      <c r="M890" s="15"/>
      <c r="N890" s="15"/>
      <c r="O890" s="15"/>
    </row>
    <row r="891" spans="1:15" ht="20.100000000000001" hidden="1" customHeight="1" x14ac:dyDescent="0.25">
      <c r="A891" s="257"/>
      <c r="B891" s="257"/>
      <c r="C891" s="257"/>
      <c r="D891" s="257"/>
      <c r="E891" s="255" t="s">
        <v>217</v>
      </c>
      <c r="F891" s="255"/>
      <c r="G891" s="314" t="s">
        <v>418</v>
      </c>
      <c r="H891" s="255" t="s">
        <v>218</v>
      </c>
      <c r="I891" s="53">
        <f>I892</f>
        <v>0</v>
      </c>
      <c r="J891" s="53">
        <f t="shared" ref="J891:K891" si="360">J892</f>
        <v>0</v>
      </c>
      <c r="K891" s="53">
        <f t="shared" si="360"/>
        <v>0</v>
      </c>
      <c r="L891" s="15"/>
      <c r="M891" s="15"/>
      <c r="N891" s="15"/>
      <c r="O891" s="15"/>
    </row>
    <row r="892" spans="1:15" ht="20.100000000000001" hidden="1" customHeight="1" x14ac:dyDescent="0.25">
      <c r="A892" s="257"/>
      <c r="B892" s="257"/>
      <c r="C892" s="257"/>
      <c r="D892" s="257"/>
      <c r="E892" s="255"/>
      <c r="F892" s="255" t="s">
        <v>219</v>
      </c>
      <c r="G892" s="314" t="s">
        <v>418</v>
      </c>
      <c r="H892" s="255" t="s">
        <v>218</v>
      </c>
      <c r="I892" s="53">
        <v>0</v>
      </c>
      <c r="J892" s="50">
        <v>0</v>
      </c>
      <c r="K892" s="50">
        <v>0</v>
      </c>
      <c r="L892" s="15"/>
      <c r="M892" s="15"/>
      <c r="N892" s="15"/>
      <c r="O892" s="15"/>
    </row>
    <row r="893" spans="1:15" ht="20.100000000000001" hidden="1" customHeight="1" x14ac:dyDescent="0.25">
      <c r="A893" s="257"/>
      <c r="B893" s="257"/>
      <c r="C893" s="257"/>
      <c r="D893" s="257"/>
      <c r="E893" s="255" t="s">
        <v>220</v>
      </c>
      <c r="F893" s="255"/>
      <c r="G893" s="314" t="s">
        <v>418</v>
      </c>
      <c r="H893" s="255" t="s">
        <v>221</v>
      </c>
      <c r="I893" s="53">
        <f>I894+I895</f>
        <v>0</v>
      </c>
      <c r="J893" s="53">
        <f t="shared" ref="J893:K893" si="361">J894+J895</f>
        <v>0</v>
      </c>
      <c r="K893" s="53">
        <f t="shared" si="361"/>
        <v>0</v>
      </c>
      <c r="L893" s="15"/>
      <c r="M893" s="15"/>
      <c r="N893" s="15"/>
      <c r="O893" s="15"/>
    </row>
    <row r="894" spans="1:15" ht="20.100000000000001" hidden="1" customHeight="1" x14ac:dyDescent="0.25">
      <c r="A894" s="257"/>
      <c r="B894" s="257"/>
      <c r="C894" s="257"/>
      <c r="D894" s="257"/>
      <c r="E894" s="255"/>
      <c r="F894" s="255" t="s">
        <v>222</v>
      </c>
      <c r="G894" s="314" t="s">
        <v>418</v>
      </c>
      <c r="H894" s="255" t="s">
        <v>221</v>
      </c>
      <c r="I894" s="53">
        <v>0</v>
      </c>
      <c r="J894" s="50">
        <v>0</v>
      </c>
      <c r="K894" s="50">
        <v>0</v>
      </c>
      <c r="L894" s="15"/>
      <c r="M894" s="15"/>
      <c r="N894" s="15"/>
      <c r="O894" s="15"/>
    </row>
    <row r="895" spans="1:15" ht="20.100000000000001" hidden="1" customHeight="1" x14ac:dyDescent="0.25">
      <c r="A895" s="257"/>
      <c r="B895" s="257"/>
      <c r="C895" s="257"/>
      <c r="D895" s="257"/>
      <c r="E895" s="255"/>
      <c r="F895" s="255" t="s">
        <v>223</v>
      </c>
      <c r="G895" s="314" t="s">
        <v>418</v>
      </c>
      <c r="H895" s="255" t="s">
        <v>221</v>
      </c>
      <c r="I895" s="53">
        <v>0</v>
      </c>
      <c r="J895" s="50">
        <v>0</v>
      </c>
      <c r="K895" s="50">
        <v>0</v>
      </c>
      <c r="L895" s="15"/>
      <c r="M895" s="15"/>
      <c r="N895" s="15"/>
      <c r="O895" s="15"/>
    </row>
    <row r="896" spans="1:15" ht="20.100000000000001" hidden="1" customHeight="1" x14ac:dyDescent="0.25">
      <c r="A896" s="257"/>
      <c r="B896" s="257"/>
      <c r="C896" s="257"/>
      <c r="D896" s="386">
        <v>3238</v>
      </c>
      <c r="E896" s="386"/>
      <c r="F896" s="386"/>
      <c r="G896" s="314" t="s">
        <v>418</v>
      </c>
      <c r="H896" s="385" t="s">
        <v>45</v>
      </c>
      <c r="I896" s="53">
        <f t="shared" ref="I896:K897" si="362">I897</f>
        <v>9250</v>
      </c>
      <c r="J896" s="50">
        <f t="shared" si="362"/>
        <v>9530</v>
      </c>
      <c r="K896" s="50">
        <f t="shared" si="362"/>
        <v>6250</v>
      </c>
    </row>
    <row r="897" spans="1:13" ht="20.100000000000001" hidden="1" customHeight="1" x14ac:dyDescent="0.25">
      <c r="A897" s="257"/>
      <c r="B897" s="257"/>
      <c r="C897" s="257"/>
      <c r="D897" s="386"/>
      <c r="E897" s="255" t="s">
        <v>224</v>
      </c>
      <c r="F897" s="255"/>
      <c r="G897" s="314" t="s">
        <v>418</v>
      </c>
      <c r="H897" s="255" t="s">
        <v>225</v>
      </c>
      <c r="I897" s="53">
        <f t="shared" si="362"/>
        <v>9250</v>
      </c>
      <c r="J897" s="50">
        <f t="shared" si="362"/>
        <v>9530</v>
      </c>
      <c r="K897" s="50">
        <f t="shared" si="362"/>
        <v>6250</v>
      </c>
    </row>
    <row r="898" spans="1:13" ht="20.100000000000001" hidden="1" customHeight="1" x14ac:dyDescent="0.25">
      <c r="A898" s="257"/>
      <c r="B898" s="257"/>
      <c r="C898" s="257"/>
      <c r="D898" s="386"/>
      <c r="E898" s="255"/>
      <c r="F898" s="255" t="s">
        <v>226</v>
      </c>
      <c r="G898" s="314" t="s">
        <v>418</v>
      </c>
      <c r="H898" s="255" t="s">
        <v>225</v>
      </c>
      <c r="I898" s="53">
        <v>9250</v>
      </c>
      <c r="J898" s="50">
        <v>9530</v>
      </c>
      <c r="K898" s="50">
        <v>6250</v>
      </c>
    </row>
    <row r="899" spans="1:13" ht="20.100000000000001" hidden="1" customHeight="1" x14ac:dyDescent="0.25">
      <c r="A899" s="257"/>
      <c r="B899" s="257"/>
      <c r="C899" s="257"/>
      <c r="D899" s="386">
        <v>3239</v>
      </c>
      <c r="E899" s="386"/>
      <c r="F899" s="386"/>
      <c r="G899" s="314" t="s">
        <v>418</v>
      </c>
      <c r="H899" s="385" t="s">
        <v>46</v>
      </c>
      <c r="I899" s="53">
        <f>I904+I906+I902+I900</f>
        <v>3000</v>
      </c>
      <c r="J899" s="53">
        <f t="shared" ref="J899:K899" si="363">J904+J906+J902+J900</f>
        <v>3090</v>
      </c>
      <c r="K899" s="53">
        <f t="shared" si="363"/>
        <v>3000</v>
      </c>
    </row>
    <row r="900" spans="1:13" ht="30" hidden="1" customHeight="1" x14ac:dyDescent="0.25">
      <c r="A900" s="257"/>
      <c r="B900" s="257"/>
      <c r="C900" s="257"/>
      <c r="D900" s="386"/>
      <c r="E900" s="255" t="s">
        <v>227</v>
      </c>
      <c r="F900" s="255"/>
      <c r="G900" s="314" t="s">
        <v>418</v>
      </c>
      <c r="H900" s="255" t="s">
        <v>228</v>
      </c>
      <c r="I900" s="53">
        <f>I901</f>
        <v>0</v>
      </c>
      <c r="J900" s="53">
        <f t="shared" ref="J900:K900" si="364">J901</f>
        <v>0</v>
      </c>
      <c r="K900" s="53">
        <f t="shared" si="364"/>
        <v>0</v>
      </c>
    </row>
    <row r="901" spans="1:13" ht="30" hidden="1" customHeight="1" x14ac:dyDescent="0.25">
      <c r="A901" s="257"/>
      <c r="B901" s="257"/>
      <c r="C901" s="257"/>
      <c r="D901" s="386"/>
      <c r="E901" s="255"/>
      <c r="F901" s="255" t="s">
        <v>229</v>
      </c>
      <c r="G901" s="314" t="s">
        <v>418</v>
      </c>
      <c r="H901" s="255" t="s">
        <v>228</v>
      </c>
      <c r="I901" s="53">
        <v>0</v>
      </c>
      <c r="J901" s="50">
        <v>0</v>
      </c>
      <c r="K901" s="50">
        <v>0</v>
      </c>
    </row>
    <row r="902" spans="1:13" ht="20.100000000000001" hidden="1" customHeight="1" x14ac:dyDescent="0.25">
      <c r="A902" s="257"/>
      <c r="B902" s="257"/>
      <c r="C902" s="257"/>
      <c r="D902" s="386"/>
      <c r="E902" s="255" t="s">
        <v>230</v>
      </c>
      <c r="F902" s="255"/>
      <c r="G902" s="314" t="s">
        <v>418</v>
      </c>
      <c r="H902" s="255" t="s">
        <v>231</v>
      </c>
      <c r="I902" s="53">
        <f>I903</f>
        <v>0</v>
      </c>
      <c r="J902" s="53">
        <f t="shared" ref="J902:K902" si="365">J903</f>
        <v>0</v>
      </c>
      <c r="K902" s="53">
        <f t="shared" si="365"/>
        <v>0</v>
      </c>
    </row>
    <row r="903" spans="1:13" ht="20.100000000000001" hidden="1" customHeight="1" x14ac:dyDescent="0.25">
      <c r="A903" s="257"/>
      <c r="B903" s="257"/>
      <c r="C903" s="257"/>
      <c r="D903" s="386"/>
      <c r="E903" s="255"/>
      <c r="F903" s="255" t="s">
        <v>232</v>
      </c>
      <c r="G903" s="314" t="s">
        <v>418</v>
      </c>
      <c r="H903" s="255" t="s">
        <v>231</v>
      </c>
      <c r="I903" s="53">
        <v>0</v>
      </c>
      <c r="J903" s="50">
        <v>0</v>
      </c>
      <c r="K903" s="50">
        <v>0</v>
      </c>
    </row>
    <row r="904" spans="1:13" ht="20.100000000000001" hidden="1" customHeight="1" x14ac:dyDescent="0.25">
      <c r="A904" s="257"/>
      <c r="B904" s="257"/>
      <c r="C904" s="257"/>
      <c r="D904" s="386"/>
      <c r="E904" s="255" t="s">
        <v>233</v>
      </c>
      <c r="F904" s="255"/>
      <c r="G904" s="314" t="s">
        <v>418</v>
      </c>
      <c r="H904" s="255" t="s">
        <v>234</v>
      </c>
      <c r="I904" s="53">
        <f>I905</f>
        <v>2000</v>
      </c>
      <c r="J904" s="50">
        <f>J905</f>
        <v>2060</v>
      </c>
      <c r="K904" s="50">
        <f>K905</f>
        <v>2000</v>
      </c>
    </row>
    <row r="905" spans="1:13" ht="20.100000000000001" hidden="1" customHeight="1" x14ac:dyDescent="0.25">
      <c r="A905" s="257"/>
      <c r="B905" s="257"/>
      <c r="C905" s="257"/>
      <c r="D905" s="386"/>
      <c r="E905" s="255"/>
      <c r="F905" s="255" t="s">
        <v>235</v>
      </c>
      <c r="G905" s="314" t="s">
        <v>418</v>
      </c>
      <c r="H905" s="255" t="s">
        <v>234</v>
      </c>
      <c r="I905" s="53">
        <v>2000</v>
      </c>
      <c r="J905" s="50">
        <v>2060</v>
      </c>
      <c r="K905" s="50">
        <v>2000</v>
      </c>
    </row>
    <row r="906" spans="1:13" ht="20.100000000000001" hidden="1" customHeight="1" x14ac:dyDescent="0.25">
      <c r="A906" s="257"/>
      <c r="B906" s="257"/>
      <c r="C906" s="257"/>
      <c r="D906" s="386"/>
      <c r="E906" s="255" t="s">
        <v>236</v>
      </c>
      <c r="F906" s="255"/>
      <c r="G906" s="314" t="s">
        <v>418</v>
      </c>
      <c r="H906" s="255" t="s">
        <v>237</v>
      </c>
      <c r="I906" s="53">
        <f>I911+I910+I909+I908+I907</f>
        <v>1000</v>
      </c>
      <c r="J906" s="53">
        <f t="shared" ref="J906:K906" si="366">J911+J910+J909+J908+J907</f>
        <v>1030</v>
      </c>
      <c r="K906" s="53">
        <f t="shared" si="366"/>
        <v>1000</v>
      </c>
    </row>
    <row r="907" spans="1:13" ht="30" hidden="1" customHeight="1" x14ac:dyDescent="0.25">
      <c r="A907" s="257"/>
      <c r="B907" s="257"/>
      <c r="C907" s="257"/>
      <c r="D907" s="257"/>
      <c r="E907" s="255"/>
      <c r="F907" s="255" t="s">
        <v>238</v>
      </c>
      <c r="G907" s="314" t="s">
        <v>418</v>
      </c>
      <c r="H907" s="255" t="s">
        <v>239</v>
      </c>
      <c r="I907" s="53">
        <v>0</v>
      </c>
      <c r="J907" s="50">
        <v>0</v>
      </c>
      <c r="K907" s="50">
        <v>0</v>
      </c>
      <c r="M907" s="11"/>
    </row>
    <row r="908" spans="1:13" ht="30" hidden="1" customHeight="1" x14ac:dyDescent="0.25">
      <c r="A908" s="257"/>
      <c r="B908" s="257"/>
      <c r="C908" s="257"/>
      <c r="D908" s="257"/>
      <c r="E908" s="255"/>
      <c r="F908" s="255" t="s">
        <v>240</v>
      </c>
      <c r="G908" s="314" t="s">
        <v>418</v>
      </c>
      <c r="H908" s="255" t="s">
        <v>241</v>
      </c>
      <c r="I908" s="53">
        <v>0</v>
      </c>
      <c r="J908" s="50">
        <v>0</v>
      </c>
      <c r="K908" s="50">
        <v>0</v>
      </c>
      <c r="M908" s="11"/>
    </row>
    <row r="909" spans="1:13" ht="23.25" hidden="1" customHeight="1" x14ac:dyDescent="0.25">
      <c r="A909" s="257"/>
      <c r="B909" s="257"/>
      <c r="C909" s="257"/>
      <c r="D909" s="257"/>
      <c r="E909" s="255"/>
      <c r="F909" s="255" t="s">
        <v>242</v>
      </c>
      <c r="G909" s="314" t="s">
        <v>418</v>
      </c>
      <c r="H909" s="255" t="s">
        <v>243</v>
      </c>
      <c r="I909" s="53">
        <v>0</v>
      </c>
      <c r="J909" s="50">
        <v>0</v>
      </c>
      <c r="K909" s="50">
        <v>0</v>
      </c>
      <c r="M909" s="11"/>
    </row>
    <row r="910" spans="1:13" ht="30" hidden="1" customHeight="1" x14ac:dyDescent="0.25">
      <c r="A910" s="257"/>
      <c r="B910" s="257"/>
      <c r="C910" s="257"/>
      <c r="D910" s="257"/>
      <c r="E910" s="255"/>
      <c r="F910" s="255" t="s">
        <v>244</v>
      </c>
      <c r="G910" s="314" t="s">
        <v>418</v>
      </c>
      <c r="H910" s="255" t="s">
        <v>245</v>
      </c>
      <c r="I910" s="53">
        <v>0</v>
      </c>
      <c r="J910" s="50">
        <v>0</v>
      </c>
      <c r="K910" s="50">
        <v>0</v>
      </c>
      <c r="M910" s="11"/>
    </row>
    <row r="911" spans="1:13" ht="30" hidden="1" customHeight="1" x14ac:dyDescent="0.25">
      <c r="A911" s="257"/>
      <c r="B911" s="257"/>
      <c r="C911" s="257"/>
      <c r="D911" s="257"/>
      <c r="E911" s="255"/>
      <c r="F911" s="255" t="s">
        <v>246</v>
      </c>
      <c r="G911" s="314" t="s">
        <v>418</v>
      </c>
      <c r="H911" s="255" t="s">
        <v>247</v>
      </c>
      <c r="I911" s="53">
        <v>1000</v>
      </c>
      <c r="J911" s="50">
        <v>1030</v>
      </c>
      <c r="K911" s="50">
        <v>1000</v>
      </c>
      <c r="M911" s="11"/>
    </row>
    <row r="912" spans="1:13" ht="42.75" hidden="1" customHeight="1" x14ac:dyDescent="0.25">
      <c r="A912" s="57"/>
      <c r="B912" s="57"/>
      <c r="C912" s="57"/>
      <c r="D912" s="57"/>
      <c r="E912" s="57"/>
      <c r="F912" s="57"/>
      <c r="G912" s="387"/>
      <c r="H912" s="384" t="s">
        <v>365</v>
      </c>
      <c r="I912" s="57"/>
      <c r="J912" s="57"/>
      <c r="K912" s="57"/>
      <c r="L912" s="17"/>
    </row>
    <row r="913" spans="1:15" ht="20.100000000000001" hidden="1" customHeight="1" x14ac:dyDescent="0.25">
      <c r="A913" s="258"/>
      <c r="B913" s="258"/>
      <c r="C913" s="258"/>
      <c r="D913" s="258"/>
      <c r="E913" s="258"/>
      <c r="F913" s="258"/>
      <c r="G913" s="314"/>
      <c r="H913" s="366" t="s">
        <v>288</v>
      </c>
      <c r="I913" s="53"/>
      <c r="J913" s="50"/>
      <c r="K913" s="50"/>
      <c r="L913" s="7"/>
      <c r="M913" s="7"/>
      <c r="N913" s="7"/>
    </row>
    <row r="914" spans="1:15" s="4" customFormat="1" ht="20.100000000000001" hidden="1" customHeight="1" x14ac:dyDescent="0.25">
      <c r="A914" s="258">
        <v>4</v>
      </c>
      <c r="B914" s="258"/>
      <c r="C914" s="258"/>
      <c r="D914" s="258"/>
      <c r="E914" s="258"/>
      <c r="F914" s="258"/>
      <c r="G914" s="314"/>
      <c r="H914" s="339" t="s">
        <v>327</v>
      </c>
      <c r="I914" s="54">
        <f>I915+I920</f>
        <v>0</v>
      </c>
      <c r="J914" s="54">
        <f t="shared" ref="J914:K914" si="367">J915+J920</f>
        <v>0</v>
      </c>
      <c r="K914" s="54">
        <f t="shared" si="367"/>
        <v>0</v>
      </c>
      <c r="L914" s="2"/>
      <c r="M914" s="3"/>
      <c r="N914" s="3"/>
      <c r="O914" s="3"/>
    </row>
    <row r="915" spans="1:15" s="4" customFormat="1" ht="28.5" hidden="1" customHeight="1" x14ac:dyDescent="0.25">
      <c r="A915" s="258"/>
      <c r="B915" s="258">
        <v>41</v>
      </c>
      <c r="C915" s="258"/>
      <c r="D915" s="258"/>
      <c r="E915" s="258"/>
      <c r="F915" s="258"/>
      <c r="G915" s="314"/>
      <c r="H915" s="339" t="s">
        <v>65</v>
      </c>
      <c r="I915" s="54">
        <f>I916</f>
        <v>0</v>
      </c>
      <c r="J915" s="54">
        <f t="shared" ref="J915:K915" si="368">J916</f>
        <v>0</v>
      </c>
      <c r="K915" s="54">
        <f t="shared" si="368"/>
        <v>0</v>
      </c>
      <c r="L915" s="2"/>
      <c r="M915" s="3"/>
      <c r="N915" s="3"/>
      <c r="O915" s="3"/>
    </row>
    <row r="916" spans="1:15" s="4" customFormat="1" ht="20.100000000000001" hidden="1" customHeight="1" x14ac:dyDescent="0.25">
      <c r="A916" s="258"/>
      <c r="B916" s="258"/>
      <c r="C916" s="258">
        <v>412</v>
      </c>
      <c r="D916" s="258"/>
      <c r="E916" s="258"/>
      <c r="F916" s="258"/>
      <c r="G916" s="314"/>
      <c r="H916" s="339" t="s">
        <v>328</v>
      </c>
      <c r="I916" s="54">
        <f>I917</f>
        <v>0</v>
      </c>
      <c r="J916" s="54">
        <f t="shared" ref="J916:K916" si="369">J917</f>
        <v>0</v>
      </c>
      <c r="K916" s="54">
        <f t="shared" si="369"/>
        <v>0</v>
      </c>
      <c r="L916" s="2"/>
      <c r="M916" s="3"/>
      <c r="N916" s="3"/>
      <c r="O916" s="3"/>
    </row>
    <row r="917" spans="1:15" ht="20.100000000000001" hidden="1" customHeight="1" x14ac:dyDescent="0.25">
      <c r="A917" s="257"/>
      <c r="B917" s="257"/>
      <c r="C917" s="257"/>
      <c r="D917" s="257">
        <v>4123</v>
      </c>
      <c r="E917" s="257"/>
      <c r="F917" s="257"/>
      <c r="G917" s="314" t="s">
        <v>418</v>
      </c>
      <c r="H917" s="341" t="s">
        <v>67</v>
      </c>
      <c r="I917" s="53">
        <f>I918</f>
        <v>0</v>
      </c>
      <c r="J917" s="53">
        <f t="shared" ref="J917:K917" si="370">J918</f>
        <v>0</v>
      </c>
      <c r="K917" s="53">
        <f t="shared" si="370"/>
        <v>0</v>
      </c>
    </row>
    <row r="918" spans="1:15" ht="20.100000000000001" hidden="1" customHeight="1" x14ac:dyDescent="0.25">
      <c r="A918" s="257"/>
      <c r="B918" s="257"/>
      <c r="C918" s="257"/>
      <c r="D918" s="257"/>
      <c r="E918" s="255" t="s">
        <v>329</v>
      </c>
      <c r="F918" s="255"/>
      <c r="G918" s="314" t="s">
        <v>418</v>
      </c>
      <c r="H918" s="341" t="s">
        <v>67</v>
      </c>
      <c r="I918" s="53">
        <f>I919</f>
        <v>0</v>
      </c>
      <c r="J918" s="53">
        <f t="shared" ref="J918:K918" si="371">J919</f>
        <v>0</v>
      </c>
      <c r="K918" s="53">
        <f t="shared" si="371"/>
        <v>0</v>
      </c>
    </row>
    <row r="919" spans="1:15" ht="20.100000000000001" hidden="1" customHeight="1" x14ac:dyDescent="0.25">
      <c r="A919" s="257"/>
      <c r="B919" s="257"/>
      <c r="C919" s="257"/>
      <c r="D919" s="257"/>
      <c r="E919" s="255"/>
      <c r="F919" s="255" t="s">
        <v>330</v>
      </c>
      <c r="G919" s="314" t="s">
        <v>418</v>
      </c>
      <c r="H919" s="341" t="s">
        <v>67</v>
      </c>
      <c r="I919" s="53">
        <v>0</v>
      </c>
      <c r="J919" s="50">
        <v>0</v>
      </c>
      <c r="K919" s="50">
        <v>0</v>
      </c>
    </row>
    <row r="920" spans="1:15" s="4" customFormat="1" ht="28.5" hidden="1" x14ac:dyDescent="0.25">
      <c r="A920" s="258"/>
      <c r="B920" s="258">
        <v>42</v>
      </c>
      <c r="C920" s="258"/>
      <c r="D920" s="258"/>
      <c r="E920" s="258"/>
      <c r="F920" s="258"/>
      <c r="G920" s="314"/>
      <c r="H920" s="339" t="s">
        <v>68</v>
      </c>
      <c r="I920" s="54">
        <f>I921</f>
        <v>0</v>
      </c>
      <c r="J920" s="54">
        <f t="shared" ref="J920:K920" si="372">J921</f>
        <v>0</v>
      </c>
      <c r="K920" s="54">
        <f t="shared" si="372"/>
        <v>0</v>
      </c>
      <c r="L920" s="2"/>
      <c r="M920" s="3"/>
      <c r="N920" s="3"/>
      <c r="O920" s="3"/>
    </row>
    <row r="921" spans="1:15" s="4" customFormat="1" ht="20.100000000000001" hidden="1" customHeight="1" x14ac:dyDescent="0.25">
      <c r="A921" s="258"/>
      <c r="B921" s="258"/>
      <c r="C921" s="258">
        <v>422</v>
      </c>
      <c r="D921" s="258"/>
      <c r="E921" s="258"/>
      <c r="F921" s="258"/>
      <c r="G921" s="314"/>
      <c r="H921" s="339" t="s">
        <v>366</v>
      </c>
      <c r="I921" s="54">
        <f>I922+I927</f>
        <v>0</v>
      </c>
      <c r="J921" s="54">
        <f t="shared" ref="J921:K921" si="373">J922+J927</f>
        <v>0</v>
      </c>
      <c r="K921" s="54">
        <f t="shared" si="373"/>
        <v>0</v>
      </c>
      <c r="L921" s="2"/>
      <c r="M921" s="3"/>
      <c r="N921" s="3"/>
      <c r="O921" s="3"/>
    </row>
    <row r="922" spans="1:15" ht="20.100000000000001" hidden="1" customHeight="1" x14ac:dyDescent="0.25">
      <c r="A922" s="257"/>
      <c r="B922" s="257"/>
      <c r="C922" s="257"/>
      <c r="D922" s="257">
        <v>4221</v>
      </c>
      <c r="E922" s="257"/>
      <c r="F922" s="257"/>
      <c r="G922" s="314" t="s">
        <v>418</v>
      </c>
      <c r="H922" s="341" t="s">
        <v>70</v>
      </c>
      <c r="I922" s="53">
        <f>I923+I925</f>
        <v>0</v>
      </c>
      <c r="J922" s="53">
        <f t="shared" ref="J922:K922" si="374">J923+J925</f>
        <v>0</v>
      </c>
      <c r="K922" s="53">
        <f t="shared" si="374"/>
        <v>0</v>
      </c>
    </row>
    <row r="923" spans="1:15" ht="20.100000000000001" hidden="1" customHeight="1" x14ac:dyDescent="0.25">
      <c r="A923" s="257"/>
      <c r="B923" s="257"/>
      <c r="C923" s="257"/>
      <c r="D923" s="257"/>
      <c r="E923" s="255" t="s">
        <v>331</v>
      </c>
      <c r="F923" s="255"/>
      <c r="G923" s="314" t="s">
        <v>418</v>
      </c>
      <c r="H923" s="255" t="s">
        <v>332</v>
      </c>
      <c r="I923" s="53">
        <f>I924</f>
        <v>0</v>
      </c>
      <c r="J923" s="53">
        <f t="shared" ref="J923:K923" si="375">J924</f>
        <v>0</v>
      </c>
      <c r="K923" s="53">
        <f t="shared" si="375"/>
        <v>0</v>
      </c>
    </row>
    <row r="924" spans="1:15" ht="20.100000000000001" hidden="1" customHeight="1" x14ac:dyDescent="0.25">
      <c r="A924" s="257"/>
      <c r="B924" s="257"/>
      <c r="C924" s="257"/>
      <c r="D924" s="257"/>
      <c r="E924" s="255"/>
      <c r="F924" s="255" t="s">
        <v>333</v>
      </c>
      <c r="G924" s="314" t="s">
        <v>418</v>
      </c>
      <c r="H924" s="255" t="s">
        <v>332</v>
      </c>
      <c r="I924" s="53">
        <v>0</v>
      </c>
      <c r="J924" s="50">
        <v>0</v>
      </c>
      <c r="K924" s="50">
        <v>0</v>
      </c>
    </row>
    <row r="925" spans="1:15" ht="20.100000000000001" hidden="1" customHeight="1" x14ac:dyDescent="0.25">
      <c r="A925" s="257"/>
      <c r="B925" s="257"/>
      <c r="C925" s="257"/>
      <c r="D925" s="257"/>
      <c r="E925" s="255" t="s">
        <v>334</v>
      </c>
      <c r="F925" s="255"/>
      <c r="G925" s="314" t="s">
        <v>418</v>
      </c>
      <c r="H925" s="255" t="s">
        <v>335</v>
      </c>
      <c r="I925" s="53">
        <f>I926</f>
        <v>0</v>
      </c>
      <c r="J925" s="53">
        <f t="shared" ref="J925:K925" si="376">J926</f>
        <v>0</v>
      </c>
      <c r="K925" s="53">
        <f t="shared" si="376"/>
        <v>0</v>
      </c>
    </row>
    <row r="926" spans="1:15" ht="20.100000000000001" hidden="1" customHeight="1" x14ac:dyDescent="0.25">
      <c r="A926" s="257"/>
      <c r="B926" s="257"/>
      <c r="C926" s="257"/>
      <c r="D926" s="257"/>
      <c r="E926" s="255"/>
      <c r="F926" s="255" t="s">
        <v>336</v>
      </c>
      <c r="G926" s="314" t="s">
        <v>418</v>
      </c>
      <c r="H926" s="255" t="s">
        <v>335</v>
      </c>
      <c r="I926" s="53">
        <v>0</v>
      </c>
      <c r="J926" s="50">
        <v>0</v>
      </c>
      <c r="K926" s="50">
        <v>0</v>
      </c>
    </row>
    <row r="927" spans="1:15" ht="20.100000000000001" hidden="1" customHeight="1" x14ac:dyDescent="0.25">
      <c r="A927" s="257"/>
      <c r="B927" s="257"/>
      <c r="C927" s="257"/>
      <c r="D927" s="257">
        <v>4224</v>
      </c>
      <c r="E927" s="257"/>
      <c r="F927" s="257"/>
      <c r="G927" s="314" t="s">
        <v>418</v>
      </c>
      <c r="H927" s="341" t="s">
        <v>71</v>
      </c>
      <c r="I927" s="53">
        <f>I928+I930</f>
        <v>0</v>
      </c>
      <c r="J927" s="53">
        <f t="shared" ref="J927:K927" si="377">J928+J930</f>
        <v>0</v>
      </c>
      <c r="K927" s="53">
        <f t="shared" si="377"/>
        <v>0</v>
      </c>
    </row>
    <row r="928" spans="1:15" ht="20.100000000000001" hidden="1" customHeight="1" x14ac:dyDescent="0.25">
      <c r="A928" s="257"/>
      <c r="B928" s="257"/>
      <c r="C928" s="257"/>
      <c r="D928" s="257"/>
      <c r="E928" s="255" t="s">
        <v>337</v>
      </c>
      <c r="F928" s="255"/>
      <c r="G928" s="314" t="s">
        <v>418</v>
      </c>
      <c r="H928" s="255" t="s">
        <v>338</v>
      </c>
      <c r="I928" s="53">
        <f>I929</f>
        <v>0</v>
      </c>
      <c r="J928" s="53">
        <f t="shared" ref="J928:K928" si="378">J929</f>
        <v>0</v>
      </c>
      <c r="K928" s="53">
        <f t="shared" si="378"/>
        <v>0</v>
      </c>
    </row>
    <row r="929" spans="1:15" ht="20.100000000000001" hidden="1" customHeight="1" x14ac:dyDescent="0.25">
      <c r="A929" s="257"/>
      <c r="B929" s="257"/>
      <c r="C929" s="257"/>
      <c r="D929" s="257"/>
      <c r="E929" s="255"/>
      <c r="F929" s="255" t="s">
        <v>339</v>
      </c>
      <c r="G929" s="314" t="s">
        <v>418</v>
      </c>
      <c r="H929" s="255" t="s">
        <v>338</v>
      </c>
      <c r="I929" s="53">
        <v>0</v>
      </c>
      <c r="J929" s="50">
        <v>0</v>
      </c>
      <c r="K929" s="50">
        <v>0</v>
      </c>
    </row>
    <row r="930" spans="1:15" ht="20.100000000000001" hidden="1" customHeight="1" x14ac:dyDescent="0.25">
      <c r="A930" s="257"/>
      <c r="B930" s="257"/>
      <c r="C930" s="257"/>
      <c r="D930" s="257"/>
      <c r="E930" s="255" t="s">
        <v>340</v>
      </c>
      <c r="F930" s="255"/>
      <c r="G930" s="314" t="s">
        <v>418</v>
      </c>
      <c r="H930" s="255" t="s">
        <v>341</v>
      </c>
      <c r="I930" s="53">
        <f>I931</f>
        <v>0</v>
      </c>
      <c r="J930" s="53">
        <f t="shared" ref="J930:K930" si="379">J931</f>
        <v>0</v>
      </c>
      <c r="K930" s="53">
        <f t="shared" si="379"/>
        <v>0</v>
      </c>
    </row>
    <row r="931" spans="1:15" ht="20.100000000000001" hidden="1" customHeight="1" x14ac:dyDescent="0.25">
      <c r="A931" s="257"/>
      <c r="B931" s="257"/>
      <c r="C931" s="257"/>
      <c r="D931" s="257"/>
      <c r="E931" s="255"/>
      <c r="F931" s="255" t="s">
        <v>342</v>
      </c>
      <c r="G931" s="314" t="s">
        <v>418</v>
      </c>
      <c r="H931" s="255" t="s">
        <v>341</v>
      </c>
      <c r="I931" s="53">
        <v>0</v>
      </c>
      <c r="J931" s="50">
        <v>0</v>
      </c>
      <c r="K931" s="50">
        <v>0</v>
      </c>
    </row>
    <row r="932" spans="1:15" ht="24.75" customHeight="1" x14ac:dyDescent="0.25">
      <c r="A932" s="246"/>
      <c r="B932" s="246"/>
      <c r="C932" s="246"/>
      <c r="D932" s="246"/>
      <c r="E932" s="246"/>
      <c r="F932" s="246"/>
      <c r="G932" s="388"/>
      <c r="H932" s="246" t="s">
        <v>508</v>
      </c>
      <c r="I932" s="246"/>
      <c r="J932" s="246"/>
      <c r="K932" s="246"/>
    </row>
    <row r="933" spans="1:15" ht="20.100000000000001" customHeight="1" x14ac:dyDescent="0.25">
      <c r="A933" s="56"/>
      <c r="B933" s="56"/>
      <c r="C933" s="56"/>
      <c r="D933" s="56"/>
      <c r="E933" s="56"/>
      <c r="F933" s="56"/>
      <c r="G933" s="373"/>
      <c r="H933" s="389" t="s">
        <v>380</v>
      </c>
      <c r="I933" s="52"/>
      <c r="J933" s="250"/>
      <c r="K933" s="250"/>
    </row>
    <row r="934" spans="1:15" s="4" customFormat="1" ht="20.100000000000001" customHeight="1" x14ac:dyDescent="0.25">
      <c r="A934" s="258">
        <v>3</v>
      </c>
      <c r="B934" s="258"/>
      <c r="C934" s="258"/>
      <c r="D934" s="258"/>
      <c r="E934" s="258"/>
      <c r="F934" s="258"/>
      <c r="G934" s="352"/>
      <c r="H934" s="339" t="s">
        <v>86</v>
      </c>
      <c r="I934" s="54">
        <f>I935+I952</f>
        <v>300000</v>
      </c>
      <c r="J934" s="54">
        <f t="shared" ref="J934:K934" si="380">J935+J952</f>
        <v>300000</v>
      </c>
      <c r="K934" s="54">
        <f t="shared" si="380"/>
        <v>300000</v>
      </c>
      <c r="L934" s="7"/>
      <c r="M934" s="7"/>
      <c r="N934" s="7"/>
      <c r="O934" s="3"/>
    </row>
    <row r="935" spans="1:15" s="4" customFormat="1" ht="20.100000000000001" customHeight="1" x14ac:dyDescent="0.25">
      <c r="A935" s="258"/>
      <c r="B935" s="258">
        <v>31</v>
      </c>
      <c r="C935" s="258"/>
      <c r="D935" s="258"/>
      <c r="E935" s="258"/>
      <c r="F935" s="258"/>
      <c r="G935" s="352"/>
      <c r="H935" s="339" t="s">
        <v>17</v>
      </c>
      <c r="I935" s="54">
        <f>I936+I943</f>
        <v>137000</v>
      </c>
      <c r="J935" s="49">
        <f>J936+J943</f>
        <v>141110</v>
      </c>
      <c r="K935" s="49">
        <f>K936+K943</f>
        <v>145340</v>
      </c>
      <c r="L935" s="2"/>
      <c r="M935" s="3"/>
      <c r="N935" s="3"/>
      <c r="O935" s="3"/>
    </row>
    <row r="936" spans="1:15" s="4" customFormat="1" ht="20.100000000000001" customHeight="1" x14ac:dyDescent="0.25">
      <c r="A936" s="258"/>
      <c r="B936" s="258"/>
      <c r="C936" s="258">
        <v>311</v>
      </c>
      <c r="D936" s="258"/>
      <c r="E936" s="258"/>
      <c r="F936" s="258"/>
      <c r="G936" s="314" t="s">
        <v>420</v>
      </c>
      <c r="H936" s="339" t="s">
        <v>18</v>
      </c>
      <c r="I936" s="54">
        <f>I937+I940</f>
        <v>117600</v>
      </c>
      <c r="J936" s="49">
        <f>J937+J940</f>
        <v>121130</v>
      </c>
      <c r="K936" s="49">
        <f>K937+K940</f>
        <v>124760</v>
      </c>
      <c r="L936" s="8"/>
      <c r="M936" s="3"/>
      <c r="N936" s="3"/>
      <c r="O936" s="3"/>
    </row>
    <row r="937" spans="1:15" ht="20.100000000000001" hidden="1" customHeight="1" x14ac:dyDescent="0.25">
      <c r="A937" s="257"/>
      <c r="B937" s="257"/>
      <c r="C937" s="257"/>
      <c r="D937" s="257">
        <v>3111</v>
      </c>
      <c r="E937" s="257"/>
      <c r="F937" s="257"/>
      <c r="G937" s="312" t="s">
        <v>420</v>
      </c>
      <c r="H937" s="341" t="s">
        <v>19</v>
      </c>
      <c r="I937" s="53">
        <f t="shared" ref="I937:K938" si="381">I938</f>
        <v>106500</v>
      </c>
      <c r="J937" s="50">
        <f t="shared" si="381"/>
        <v>109700</v>
      </c>
      <c r="K937" s="50">
        <f t="shared" si="381"/>
        <v>112990</v>
      </c>
    </row>
    <row r="938" spans="1:15" ht="20.100000000000001" hidden="1" customHeight="1" x14ac:dyDescent="0.25">
      <c r="A938" s="257"/>
      <c r="B938" s="257"/>
      <c r="C938" s="257"/>
      <c r="D938" s="257"/>
      <c r="E938" s="255" t="s">
        <v>289</v>
      </c>
      <c r="F938" s="255"/>
      <c r="G938" s="312" t="s">
        <v>420</v>
      </c>
      <c r="H938" s="255" t="s">
        <v>290</v>
      </c>
      <c r="I938" s="53">
        <f t="shared" si="381"/>
        <v>106500</v>
      </c>
      <c r="J938" s="50">
        <f t="shared" si="381"/>
        <v>109700</v>
      </c>
      <c r="K938" s="50">
        <f t="shared" si="381"/>
        <v>112990</v>
      </c>
      <c r="L938" s="10"/>
      <c r="M938" s="12"/>
      <c r="N938" s="12"/>
      <c r="O938" s="11"/>
    </row>
    <row r="939" spans="1:15" ht="20.100000000000001" hidden="1" customHeight="1" x14ac:dyDescent="0.25">
      <c r="A939" s="257"/>
      <c r="B939" s="257"/>
      <c r="C939" s="257"/>
      <c r="D939" s="257"/>
      <c r="E939" s="255"/>
      <c r="F939" s="255" t="s">
        <v>291</v>
      </c>
      <c r="G939" s="312" t="s">
        <v>420</v>
      </c>
      <c r="H939" s="255" t="s">
        <v>290</v>
      </c>
      <c r="I939" s="53">
        <v>106500</v>
      </c>
      <c r="J939" s="50">
        <v>109700</v>
      </c>
      <c r="K939" s="50">
        <v>112990</v>
      </c>
      <c r="L939" s="10"/>
      <c r="M939" s="12"/>
      <c r="N939" s="12"/>
      <c r="O939" s="11"/>
    </row>
    <row r="940" spans="1:15" ht="20.100000000000001" hidden="1" customHeight="1" x14ac:dyDescent="0.25">
      <c r="A940" s="257"/>
      <c r="B940" s="257"/>
      <c r="C940" s="257"/>
      <c r="D940" s="257">
        <v>3114</v>
      </c>
      <c r="E940" s="257"/>
      <c r="F940" s="257"/>
      <c r="G940" s="312" t="s">
        <v>420</v>
      </c>
      <c r="H940" s="341" t="s">
        <v>21</v>
      </c>
      <c r="I940" s="53">
        <f t="shared" ref="I940:K941" si="382">I941</f>
        <v>11100</v>
      </c>
      <c r="J940" s="50">
        <f t="shared" si="382"/>
        <v>11430</v>
      </c>
      <c r="K940" s="50">
        <f t="shared" si="382"/>
        <v>11770</v>
      </c>
    </row>
    <row r="941" spans="1:15" ht="20.100000000000001" hidden="1" customHeight="1" x14ac:dyDescent="0.25">
      <c r="A941" s="257"/>
      <c r="B941" s="257"/>
      <c r="C941" s="257"/>
      <c r="D941" s="257"/>
      <c r="E941" s="255" t="s">
        <v>295</v>
      </c>
      <c r="F941" s="255"/>
      <c r="G941" s="312" t="s">
        <v>420</v>
      </c>
      <c r="H941" s="255" t="s">
        <v>21</v>
      </c>
      <c r="I941" s="53">
        <f t="shared" si="382"/>
        <v>11100</v>
      </c>
      <c r="J941" s="50">
        <f t="shared" si="382"/>
        <v>11430</v>
      </c>
      <c r="K941" s="50">
        <f t="shared" si="382"/>
        <v>11770</v>
      </c>
    </row>
    <row r="942" spans="1:15" ht="20.100000000000001" hidden="1" customHeight="1" x14ac:dyDescent="0.25">
      <c r="A942" s="257"/>
      <c r="B942" s="257"/>
      <c r="C942" s="257"/>
      <c r="D942" s="257"/>
      <c r="E942" s="255"/>
      <c r="F942" s="255" t="s">
        <v>296</v>
      </c>
      <c r="G942" s="312" t="s">
        <v>420</v>
      </c>
      <c r="H942" s="255" t="s">
        <v>21</v>
      </c>
      <c r="I942" s="53">
        <v>11100</v>
      </c>
      <c r="J942" s="50">
        <v>11430</v>
      </c>
      <c r="K942" s="50">
        <v>11770</v>
      </c>
    </row>
    <row r="943" spans="1:15" s="4" customFormat="1" ht="20.100000000000001" customHeight="1" x14ac:dyDescent="0.25">
      <c r="A943" s="258"/>
      <c r="B943" s="258"/>
      <c r="C943" s="258">
        <v>313</v>
      </c>
      <c r="D943" s="258"/>
      <c r="E943" s="258"/>
      <c r="F943" s="258"/>
      <c r="G943" s="314" t="s">
        <v>420</v>
      </c>
      <c r="H943" s="339" t="s">
        <v>105</v>
      </c>
      <c r="I943" s="54">
        <f>I944+I949</f>
        <v>19400</v>
      </c>
      <c r="J943" s="49">
        <f>J944+J949</f>
        <v>19980</v>
      </c>
      <c r="K943" s="49">
        <f>K944+K949</f>
        <v>20580</v>
      </c>
      <c r="L943" s="2"/>
      <c r="M943" s="3"/>
      <c r="N943" s="3"/>
      <c r="O943" s="3"/>
    </row>
    <row r="944" spans="1:15" ht="20.100000000000001" hidden="1" customHeight="1" x14ac:dyDescent="0.25">
      <c r="A944" s="257"/>
      <c r="B944" s="257"/>
      <c r="C944" s="257"/>
      <c r="D944" s="257">
        <v>3132</v>
      </c>
      <c r="E944" s="257"/>
      <c r="F944" s="257"/>
      <c r="G944" s="312" t="s">
        <v>420</v>
      </c>
      <c r="H944" s="341" t="s">
        <v>24</v>
      </c>
      <c r="I944" s="53">
        <f>I945+I947</f>
        <v>19400</v>
      </c>
      <c r="J944" s="50">
        <f>J945+J947</f>
        <v>19980</v>
      </c>
      <c r="K944" s="50">
        <f>K945+K947</f>
        <v>20580</v>
      </c>
      <c r="O944" s="11"/>
    </row>
    <row r="945" spans="1:15" ht="20.100000000000001" hidden="1" customHeight="1" x14ac:dyDescent="0.25">
      <c r="A945" s="257"/>
      <c r="B945" s="257"/>
      <c r="C945" s="257"/>
      <c r="D945" s="257"/>
      <c r="E945" s="255" t="s">
        <v>300</v>
      </c>
      <c r="F945" s="255"/>
      <c r="G945" s="312" t="s">
        <v>420</v>
      </c>
      <c r="H945" s="255" t="s">
        <v>24</v>
      </c>
      <c r="I945" s="53">
        <f>I946</f>
        <v>19400</v>
      </c>
      <c r="J945" s="50">
        <f>J946</f>
        <v>19980</v>
      </c>
      <c r="K945" s="50">
        <f>K946</f>
        <v>20580</v>
      </c>
    </row>
    <row r="946" spans="1:15" ht="20.100000000000001" hidden="1" customHeight="1" x14ac:dyDescent="0.25">
      <c r="A946" s="257"/>
      <c r="B946" s="257"/>
      <c r="C946" s="257"/>
      <c r="D946" s="257"/>
      <c r="E946" s="255"/>
      <c r="F946" s="255" t="s">
        <v>301</v>
      </c>
      <c r="G946" s="312" t="s">
        <v>420</v>
      </c>
      <c r="H946" s="255" t="s">
        <v>24</v>
      </c>
      <c r="I946" s="53">
        <v>19400</v>
      </c>
      <c r="J946" s="50">
        <v>19980</v>
      </c>
      <c r="K946" s="50">
        <v>20580</v>
      </c>
    </row>
    <row r="947" spans="1:15" ht="30" hidden="1" customHeight="1" x14ac:dyDescent="0.25">
      <c r="A947" s="257"/>
      <c r="B947" s="257"/>
      <c r="C947" s="257"/>
      <c r="D947" s="257"/>
      <c r="E947" s="255" t="s">
        <v>302</v>
      </c>
      <c r="F947" s="255"/>
      <c r="G947" s="312" t="s">
        <v>420</v>
      </c>
      <c r="H947" s="255" t="s">
        <v>106</v>
      </c>
      <c r="I947" s="53">
        <f>I948</f>
        <v>0</v>
      </c>
      <c r="J947" s="50">
        <f>J948</f>
        <v>0</v>
      </c>
      <c r="K947" s="50">
        <f>K948</f>
        <v>0</v>
      </c>
      <c r="O947" s="11"/>
    </row>
    <row r="948" spans="1:15" ht="30" hidden="1" customHeight="1" x14ac:dyDescent="0.25">
      <c r="A948" s="257"/>
      <c r="B948" s="257"/>
      <c r="C948" s="257"/>
      <c r="D948" s="257"/>
      <c r="E948" s="255"/>
      <c r="F948" s="255" t="s">
        <v>303</v>
      </c>
      <c r="G948" s="312" t="s">
        <v>420</v>
      </c>
      <c r="H948" s="255" t="s">
        <v>106</v>
      </c>
      <c r="I948" s="53">
        <v>0</v>
      </c>
      <c r="J948" s="50">
        <v>0</v>
      </c>
      <c r="K948" s="50">
        <v>0</v>
      </c>
      <c r="O948" s="11"/>
    </row>
    <row r="949" spans="1:15" ht="30.75" hidden="1" customHeight="1" x14ac:dyDescent="0.25">
      <c r="A949" s="257"/>
      <c r="B949" s="257"/>
      <c r="C949" s="257"/>
      <c r="D949" s="257">
        <v>3133</v>
      </c>
      <c r="E949" s="257"/>
      <c r="F949" s="257"/>
      <c r="G949" s="312" t="s">
        <v>420</v>
      </c>
      <c r="H949" s="341" t="s">
        <v>25</v>
      </c>
      <c r="I949" s="53">
        <f t="shared" ref="I949:K950" si="383">I950</f>
        <v>0</v>
      </c>
      <c r="J949" s="50">
        <f t="shared" si="383"/>
        <v>0</v>
      </c>
      <c r="K949" s="50">
        <f t="shared" si="383"/>
        <v>0</v>
      </c>
      <c r="O949" s="11"/>
    </row>
    <row r="950" spans="1:15" ht="30" hidden="1" customHeight="1" x14ac:dyDescent="0.25">
      <c r="A950" s="257"/>
      <c r="B950" s="257"/>
      <c r="C950" s="257"/>
      <c r="D950" s="257"/>
      <c r="E950" s="255" t="s">
        <v>304</v>
      </c>
      <c r="F950" s="255"/>
      <c r="G950" s="312" t="s">
        <v>420</v>
      </c>
      <c r="H950" s="255" t="s">
        <v>25</v>
      </c>
      <c r="I950" s="53">
        <f t="shared" si="383"/>
        <v>0</v>
      </c>
      <c r="J950" s="50">
        <f t="shared" si="383"/>
        <v>0</v>
      </c>
      <c r="K950" s="50">
        <f t="shared" si="383"/>
        <v>0</v>
      </c>
    </row>
    <row r="951" spans="1:15" ht="30" hidden="1" customHeight="1" x14ac:dyDescent="0.25">
      <c r="A951" s="257"/>
      <c r="B951" s="257"/>
      <c r="C951" s="257"/>
      <c r="D951" s="257"/>
      <c r="E951" s="255"/>
      <c r="F951" s="255" t="s">
        <v>305</v>
      </c>
      <c r="G951" s="312" t="s">
        <v>420</v>
      </c>
      <c r="H951" s="255" t="s">
        <v>25</v>
      </c>
      <c r="I951" s="53">
        <v>0</v>
      </c>
      <c r="J951" s="50">
        <v>0</v>
      </c>
      <c r="K951" s="50">
        <v>0</v>
      </c>
    </row>
    <row r="952" spans="1:15" s="4" customFormat="1" ht="20.100000000000001" customHeight="1" x14ac:dyDescent="0.25">
      <c r="A952" s="258"/>
      <c r="B952" s="258">
        <v>32</v>
      </c>
      <c r="C952" s="258"/>
      <c r="D952" s="258"/>
      <c r="E952" s="258"/>
      <c r="F952" s="258"/>
      <c r="G952" s="312"/>
      <c r="H952" s="339" t="s">
        <v>26</v>
      </c>
      <c r="I952" s="54">
        <f>I953+I969+I993+I1022</f>
        <v>163000</v>
      </c>
      <c r="J952" s="54">
        <f t="shared" ref="J952:K952" si="384">J953+J969+J993+J1022</f>
        <v>158890</v>
      </c>
      <c r="K952" s="54">
        <f t="shared" si="384"/>
        <v>154660</v>
      </c>
      <c r="L952" s="2"/>
      <c r="M952" s="3"/>
      <c r="N952" s="3"/>
      <c r="O952" s="8"/>
    </row>
    <row r="953" spans="1:15" s="4" customFormat="1" ht="20.100000000000001" customHeight="1" x14ac:dyDescent="0.25">
      <c r="A953" s="344"/>
      <c r="B953" s="344"/>
      <c r="C953" s="344">
        <v>321</v>
      </c>
      <c r="D953" s="344"/>
      <c r="E953" s="344"/>
      <c r="F953" s="344"/>
      <c r="G953" s="314" t="s">
        <v>420</v>
      </c>
      <c r="H953" s="345" t="s">
        <v>27</v>
      </c>
      <c r="I953" s="54">
        <f>I954+I963</f>
        <v>4240</v>
      </c>
      <c r="J953" s="51">
        <f>J954+J963</f>
        <v>4370</v>
      </c>
      <c r="K953" s="51">
        <f>K954+K963</f>
        <v>4220</v>
      </c>
      <c r="L953" s="2"/>
      <c r="M953" s="3"/>
      <c r="N953" s="3"/>
      <c r="O953" s="8"/>
    </row>
    <row r="954" spans="1:15" ht="20.100000000000001" hidden="1" customHeight="1" x14ac:dyDescent="0.25">
      <c r="A954" s="257"/>
      <c r="B954" s="257"/>
      <c r="C954" s="257"/>
      <c r="D954" s="257">
        <v>3211</v>
      </c>
      <c r="E954" s="257"/>
      <c r="F954" s="257"/>
      <c r="G954" s="312" t="s">
        <v>420</v>
      </c>
      <c r="H954" s="341" t="s">
        <v>28</v>
      </c>
      <c r="I954" s="53">
        <f>I955+I957+I959+I961</f>
        <v>1740</v>
      </c>
      <c r="J954" s="53">
        <f t="shared" ref="J954:K954" si="385">J955+J957+J959+J961</f>
        <v>1790</v>
      </c>
      <c r="K954" s="53">
        <f t="shared" si="385"/>
        <v>1840</v>
      </c>
      <c r="O954" s="11"/>
    </row>
    <row r="955" spans="1:15" ht="20.100000000000001" hidden="1" customHeight="1" x14ac:dyDescent="0.25">
      <c r="A955" s="257"/>
      <c r="B955" s="257"/>
      <c r="C955" s="257"/>
      <c r="D955" s="257"/>
      <c r="E955" s="255" t="s">
        <v>306</v>
      </c>
      <c r="F955" s="255"/>
      <c r="G955" s="312" t="s">
        <v>420</v>
      </c>
      <c r="H955" s="255" t="s">
        <v>107</v>
      </c>
      <c r="I955" s="53">
        <f t="shared" ref="I955:K955" si="386">I956</f>
        <v>740</v>
      </c>
      <c r="J955" s="50">
        <f t="shared" si="386"/>
        <v>760</v>
      </c>
      <c r="K955" s="50">
        <f t="shared" si="386"/>
        <v>780</v>
      </c>
    </row>
    <row r="956" spans="1:15" ht="20.100000000000001" hidden="1" customHeight="1" x14ac:dyDescent="0.25">
      <c r="A956" s="257"/>
      <c r="B956" s="257"/>
      <c r="C956" s="257"/>
      <c r="D956" s="257"/>
      <c r="E956" s="255"/>
      <c r="F956" s="255" t="s">
        <v>307</v>
      </c>
      <c r="G956" s="312" t="s">
        <v>420</v>
      </c>
      <c r="H956" s="255" t="s">
        <v>107</v>
      </c>
      <c r="I956" s="53">
        <v>740</v>
      </c>
      <c r="J956" s="50">
        <v>760</v>
      </c>
      <c r="K956" s="50">
        <v>780</v>
      </c>
    </row>
    <row r="957" spans="1:15" ht="30" hidden="1" customHeight="1" x14ac:dyDescent="0.25">
      <c r="A957" s="257"/>
      <c r="B957" s="257"/>
      <c r="C957" s="257"/>
      <c r="D957" s="257"/>
      <c r="E957" s="255" t="s">
        <v>308</v>
      </c>
      <c r="F957" s="255"/>
      <c r="G957" s="312" t="s">
        <v>420</v>
      </c>
      <c r="H957" s="255" t="s">
        <v>108</v>
      </c>
      <c r="I957" s="53">
        <f>I958</f>
        <v>1000</v>
      </c>
      <c r="J957" s="53">
        <f t="shared" ref="J957:K957" si="387">J958</f>
        <v>1030</v>
      </c>
      <c r="K957" s="53">
        <f t="shared" si="387"/>
        <v>1060</v>
      </c>
      <c r="O957" s="11"/>
    </row>
    <row r="958" spans="1:15" ht="30" hidden="1" customHeight="1" x14ac:dyDescent="0.25">
      <c r="A958" s="257"/>
      <c r="B958" s="257"/>
      <c r="C958" s="257"/>
      <c r="D958" s="257"/>
      <c r="E958" s="255"/>
      <c r="F958" s="255" t="s">
        <v>309</v>
      </c>
      <c r="G958" s="312" t="s">
        <v>420</v>
      </c>
      <c r="H958" s="255" t="s">
        <v>108</v>
      </c>
      <c r="I958" s="53">
        <v>1000</v>
      </c>
      <c r="J958" s="50">
        <v>1030</v>
      </c>
      <c r="K958" s="50">
        <v>1060</v>
      </c>
      <c r="O958" s="11"/>
    </row>
    <row r="959" spans="1:15" ht="30" hidden="1" customHeight="1" x14ac:dyDescent="0.25">
      <c r="A959" s="257"/>
      <c r="B959" s="257"/>
      <c r="C959" s="257"/>
      <c r="D959" s="257"/>
      <c r="E959" s="255" t="s">
        <v>310</v>
      </c>
      <c r="F959" s="255"/>
      <c r="G959" s="312" t="s">
        <v>420</v>
      </c>
      <c r="H959" s="255" t="s">
        <v>352</v>
      </c>
      <c r="I959" s="53">
        <f>I960</f>
        <v>0</v>
      </c>
      <c r="J959" s="53">
        <f t="shared" ref="J959:K959" si="388">J960</f>
        <v>0</v>
      </c>
      <c r="K959" s="53">
        <f t="shared" si="388"/>
        <v>0</v>
      </c>
      <c r="O959" s="11"/>
    </row>
    <row r="960" spans="1:15" ht="30" hidden="1" customHeight="1" x14ac:dyDescent="0.25">
      <c r="A960" s="257"/>
      <c r="B960" s="257"/>
      <c r="C960" s="257"/>
      <c r="D960" s="257"/>
      <c r="E960" s="255"/>
      <c r="F960" s="255" t="s">
        <v>311</v>
      </c>
      <c r="G960" s="312" t="s">
        <v>420</v>
      </c>
      <c r="H960" s="255" t="s">
        <v>352</v>
      </c>
      <c r="I960" s="53">
        <v>0</v>
      </c>
      <c r="J960" s="50">
        <v>0</v>
      </c>
      <c r="K960" s="50">
        <v>0</v>
      </c>
      <c r="O960" s="11"/>
    </row>
    <row r="961" spans="1:15" ht="20.100000000000001" hidden="1" customHeight="1" x14ac:dyDescent="0.25">
      <c r="A961" s="257"/>
      <c r="B961" s="257"/>
      <c r="C961" s="257"/>
      <c r="D961" s="257"/>
      <c r="E961" s="255" t="s">
        <v>312</v>
      </c>
      <c r="F961" s="255"/>
      <c r="G961" s="312" t="s">
        <v>420</v>
      </c>
      <c r="H961" s="255" t="s">
        <v>110</v>
      </c>
      <c r="I961" s="53">
        <f>I962</f>
        <v>0</v>
      </c>
      <c r="J961" s="53">
        <f t="shared" ref="J961:K961" si="389">J962</f>
        <v>0</v>
      </c>
      <c r="K961" s="53">
        <f t="shared" si="389"/>
        <v>0</v>
      </c>
      <c r="O961" s="11"/>
    </row>
    <row r="962" spans="1:15" ht="20.100000000000001" hidden="1" customHeight="1" x14ac:dyDescent="0.25">
      <c r="A962" s="257"/>
      <c r="B962" s="257"/>
      <c r="C962" s="257"/>
      <c r="D962" s="257"/>
      <c r="E962" s="255"/>
      <c r="F962" s="255" t="s">
        <v>313</v>
      </c>
      <c r="G962" s="312" t="s">
        <v>420</v>
      </c>
      <c r="H962" s="255" t="s">
        <v>110</v>
      </c>
      <c r="I962" s="53">
        <v>0</v>
      </c>
      <c r="J962" s="50">
        <v>0</v>
      </c>
      <c r="K962" s="50">
        <v>0</v>
      </c>
      <c r="O962" s="11"/>
    </row>
    <row r="963" spans="1:15" ht="20.100000000000001" hidden="1" customHeight="1" x14ac:dyDescent="0.25">
      <c r="A963" s="257"/>
      <c r="B963" s="257"/>
      <c r="C963" s="257"/>
      <c r="D963" s="257">
        <v>3213</v>
      </c>
      <c r="E963" s="257"/>
      <c r="F963" s="257"/>
      <c r="G963" s="312" t="s">
        <v>420</v>
      </c>
      <c r="H963" s="341" t="s">
        <v>30</v>
      </c>
      <c r="I963" s="53">
        <f>I964+I967</f>
        <v>2500</v>
      </c>
      <c r="J963" s="53">
        <f t="shared" ref="J963:K963" si="390">J964+J967</f>
        <v>2580</v>
      </c>
      <c r="K963" s="53">
        <f t="shared" si="390"/>
        <v>2380</v>
      </c>
      <c r="O963" s="11"/>
    </row>
    <row r="964" spans="1:15" ht="20.100000000000001" hidden="1" customHeight="1" x14ac:dyDescent="0.25">
      <c r="A964" s="257"/>
      <c r="B964" s="257"/>
      <c r="C964" s="257"/>
      <c r="D964" s="257"/>
      <c r="E964" s="255" t="s">
        <v>113</v>
      </c>
      <c r="F964" s="255"/>
      <c r="G964" s="312" t="s">
        <v>420</v>
      </c>
      <c r="H964" s="255" t="s">
        <v>114</v>
      </c>
      <c r="I964" s="53">
        <f>I965+I966</f>
        <v>2500</v>
      </c>
      <c r="J964" s="53">
        <f t="shared" ref="J964:K964" si="391">J965+J966</f>
        <v>2580</v>
      </c>
      <c r="K964" s="53">
        <f t="shared" si="391"/>
        <v>2380</v>
      </c>
      <c r="O964" s="11"/>
    </row>
    <row r="965" spans="1:15" ht="20.100000000000001" hidden="1" customHeight="1" x14ac:dyDescent="0.25">
      <c r="A965" s="257"/>
      <c r="B965" s="257"/>
      <c r="C965" s="257"/>
      <c r="D965" s="257"/>
      <c r="E965" s="255"/>
      <c r="F965" s="255" t="s">
        <v>115</v>
      </c>
      <c r="G965" s="312" t="s">
        <v>420</v>
      </c>
      <c r="H965" s="255" t="s">
        <v>319</v>
      </c>
      <c r="I965" s="53">
        <v>2500</v>
      </c>
      <c r="J965" s="50">
        <v>2580</v>
      </c>
      <c r="K965" s="50">
        <v>2380</v>
      </c>
      <c r="O965" s="11"/>
    </row>
    <row r="966" spans="1:15" ht="20.100000000000001" hidden="1" customHeight="1" x14ac:dyDescent="0.25">
      <c r="A966" s="257"/>
      <c r="B966" s="257"/>
      <c r="C966" s="257"/>
      <c r="D966" s="257"/>
      <c r="E966" s="255"/>
      <c r="F966" s="255" t="s">
        <v>117</v>
      </c>
      <c r="G966" s="312" t="s">
        <v>420</v>
      </c>
      <c r="H966" s="255" t="s">
        <v>320</v>
      </c>
      <c r="I966" s="53">
        <v>0</v>
      </c>
      <c r="J966" s="50">
        <v>0</v>
      </c>
      <c r="K966" s="50">
        <v>0</v>
      </c>
      <c r="O966" s="11"/>
    </row>
    <row r="967" spans="1:15" ht="20.100000000000001" hidden="1" customHeight="1" x14ac:dyDescent="0.25">
      <c r="A967" s="257"/>
      <c r="B967" s="257"/>
      <c r="C967" s="257"/>
      <c r="D967" s="257"/>
      <c r="E967" s="255" t="s">
        <v>119</v>
      </c>
      <c r="F967" s="255"/>
      <c r="G967" s="312" t="s">
        <v>420</v>
      </c>
      <c r="H967" s="255" t="s">
        <v>120</v>
      </c>
      <c r="I967" s="53">
        <f>I968</f>
        <v>0</v>
      </c>
      <c r="J967" s="53">
        <f t="shared" ref="J967:K967" si="392">J968</f>
        <v>0</v>
      </c>
      <c r="K967" s="53">
        <f t="shared" si="392"/>
        <v>0</v>
      </c>
      <c r="O967" s="11"/>
    </row>
    <row r="968" spans="1:15" ht="20.100000000000001" hidden="1" customHeight="1" x14ac:dyDescent="0.25">
      <c r="A968" s="257"/>
      <c r="B968" s="257"/>
      <c r="C968" s="257"/>
      <c r="D968" s="257"/>
      <c r="E968" s="255"/>
      <c r="F968" s="255" t="s">
        <v>121</v>
      </c>
      <c r="G968" s="312" t="s">
        <v>420</v>
      </c>
      <c r="H968" s="255" t="s">
        <v>120</v>
      </c>
      <c r="I968" s="53">
        <v>0</v>
      </c>
      <c r="J968" s="50">
        <v>0</v>
      </c>
      <c r="K968" s="50">
        <v>0</v>
      </c>
      <c r="O968" s="11"/>
    </row>
    <row r="969" spans="1:15" s="4" customFormat="1" ht="20.100000000000001" customHeight="1" x14ac:dyDescent="0.25">
      <c r="A969" s="258"/>
      <c r="B969" s="258"/>
      <c r="C969" s="258">
        <v>322</v>
      </c>
      <c r="D969" s="258"/>
      <c r="E969" s="258"/>
      <c r="F969" s="258"/>
      <c r="G969" s="314" t="s">
        <v>420</v>
      </c>
      <c r="H969" s="339" t="s">
        <v>31</v>
      </c>
      <c r="I969" s="54">
        <f>I970+I980+I985</f>
        <v>56460</v>
      </c>
      <c r="J969" s="54">
        <f t="shared" ref="J969:K969" si="393">J970+J980+J985</f>
        <v>58160</v>
      </c>
      <c r="K969" s="54">
        <f t="shared" si="393"/>
        <v>58910</v>
      </c>
      <c r="L969" s="2"/>
      <c r="M969" s="3"/>
      <c r="N969" s="3"/>
      <c r="O969" s="8"/>
    </row>
    <row r="970" spans="1:15" ht="20.100000000000001" hidden="1" customHeight="1" x14ac:dyDescent="0.25">
      <c r="A970" s="257"/>
      <c r="B970" s="257"/>
      <c r="C970" s="257"/>
      <c r="D970" s="257">
        <v>3221</v>
      </c>
      <c r="E970" s="257"/>
      <c r="F970" s="257"/>
      <c r="G970" s="312" t="s">
        <v>420</v>
      </c>
      <c r="H970" s="341" t="s">
        <v>122</v>
      </c>
      <c r="I970" s="53">
        <f>I971+I976+I978+I974</f>
        <v>5460</v>
      </c>
      <c r="J970" s="53">
        <f t="shared" ref="J970:K970" si="394">J971+J976+J978+J974</f>
        <v>5630</v>
      </c>
      <c r="K970" s="53">
        <f t="shared" si="394"/>
        <v>4800</v>
      </c>
      <c r="O970" s="11"/>
    </row>
    <row r="971" spans="1:15" ht="20.100000000000001" hidden="1" customHeight="1" x14ac:dyDescent="0.25">
      <c r="A971" s="257"/>
      <c r="B971" s="257"/>
      <c r="C971" s="257"/>
      <c r="D971" s="257"/>
      <c r="E971" s="255" t="s">
        <v>123</v>
      </c>
      <c r="F971" s="255"/>
      <c r="G971" s="312" t="s">
        <v>420</v>
      </c>
      <c r="H971" s="255" t="s">
        <v>124</v>
      </c>
      <c r="I971" s="53">
        <f>I972+I973</f>
        <v>3900</v>
      </c>
      <c r="J971" s="50">
        <f>J972+J973</f>
        <v>4020</v>
      </c>
      <c r="K971" s="50">
        <f>K972+K973</f>
        <v>3140</v>
      </c>
      <c r="O971" s="11"/>
    </row>
    <row r="972" spans="1:15" ht="20.100000000000001" hidden="1" customHeight="1" x14ac:dyDescent="0.25">
      <c r="A972" s="257"/>
      <c r="B972" s="257"/>
      <c r="C972" s="257"/>
      <c r="D972" s="257"/>
      <c r="E972" s="255"/>
      <c r="F972" s="255" t="s">
        <v>125</v>
      </c>
      <c r="G972" s="312" t="s">
        <v>420</v>
      </c>
      <c r="H972" s="255" t="s">
        <v>124</v>
      </c>
      <c r="I972" s="53">
        <v>600</v>
      </c>
      <c r="J972" s="50">
        <v>600</v>
      </c>
      <c r="K972" s="50">
        <v>640</v>
      </c>
      <c r="O972" s="11"/>
    </row>
    <row r="973" spans="1:15" ht="15" hidden="1" customHeight="1" x14ac:dyDescent="0.25">
      <c r="A973" s="257"/>
      <c r="B973" s="257"/>
      <c r="C973" s="257"/>
      <c r="D973" s="257"/>
      <c r="E973" s="255"/>
      <c r="F973" s="255" t="s">
        <v>126</v>
      </c>
      <c r="G973" s="312" t="s">
        <v>420</v>
      </c>
      <c r="H973" s="255" t="s">
        <v>321</v>
      </c>
      <c r="I973" s="53">
        <v>3300</v>
      </c>
      <c r="J973" s="50">
        <v>3420</v>
      </c>
      <c r="K973" s="50">
        <v>2500</v>
      </c>
      <c r="O973" s="11"/>
    </row>
    <row r="974" spans="1:15" ht="30" hidden="1" customHeight="1" x14ac:dyDescent="0.25">
      <c r="A974" s="257"/>
      <c r="B974" s="257"/>
      <c r="C974" s="257"/>
      <c r="D974" s="257"/>
      <c r="E974" s="255" t="s">
        <v>128</v>
      </c>
      <c r="F974" s="255"/>
      <c r="G974" s="312" t="s">
        <v>420</v>
      </c>
      <c r="H974" s="255" t="s">
        <v>129</v>
      </c>
      <c r="I974" s="53">
        <f>I975</f>
        <v>0</v>
      </c>
      <c r="J974" s="53">
        <f t="shared" ref="J974:K974" si="395">J975</f>
        <v>0</v>
      </c>
      <c r="K974" s="53">
        <f t="shared" si="395"/>
        <v>0</v>
      </c>
      <c r="O974" s="11"/>
    </row>
    <row r="975" spans="1:15" ht="30" hidden="1" customHeight="1" x14ac:dyDescent="0.25">
      <c r="A975" s="257"/>
      <c r="B975" s="257"/>
      <c r="C975" s="257"/>
      <c r="D975" s="257"/>
      <c r="E975" s="255"/>
      <c r="F975" s="255" t="s">
        <v>130</v>
      </c>
      <c r="G975" s="312" t="s">
        <v>420</v>
      </c>
      <c r="H975" s="255" t="s">
        <v>129</v>
      </c>
      <c r="I975" s="53">
        <v>0</v>
      </c>
      <c r="J975" s="50">
        <v>0</v>
      </c>
      <c r="K975" s="50">
        <v>0</v>
      </c>
      <c r="O975" s="11"/>
    </row>
    <row r="976" spans="1:15" ht="20.100000000000001" hidden="1" customHeight="1" x14ac:dyDescent="0.25">
      <c r="A976" s="257"/>
      <c r="B976" s="257"/>
      <c r="C976" s="257"/>
      <c r="D976" s="257"/>
      <c r="E976" s="255" t="s">
        <v>131</v>
      </c>
      <c r="F976" s="255"/>
      <c r="G976" s="312" t="s">
        <v>420</v>
      </c>
      <c r="H976" s="255" t="s">
        <v>132</v>
      </c>
      <c r="I976" s="53">
        <f>I977</f>
        <v>300</v>
      </c>
      <c r="J976" s="50">
        <f>J977</f>
        <v>310</v>
      </c>
      <c r="K976" s="50">
        <f>K977</f>
        <v>320</v>
      </c>
      <c r="M976" s="11"/>
      <c r="O976" s="11"/>
    </row>
    <row r="977" spans="1:16" ht="20.100000000000001" hidden="1" customHeight="1" x14ac:dyDescent="0.25">
      <c r="A977" s="257"/>
      <c r="B977" s="257"/>
      <c r="C977" s="257"/>
      <c r="D977" s="257"/>
      <c r="E977" s="255"/>
      <c r="F977" s="255" t="s">
        <v>133</v>
      </c>
      <c r="G977" s="312" t="s">
        <v>420</v>
      </c>
      <c r="H977" s="255" t="s">
        <v>132</v>
      </c>
      <c r="I977" s="53">
        <v>300</v>
      </c>
      <c r="J977" s="121">
        <v>310</v>
      </c>
      <c r="K977" s="121">
        <v>320</v>
      </c>
      <c r="M977" s="11"/>
      <c r="O977" s="11"/>
    </row>
    <row r="978" spans="1:16" ht="20.100000000000001" hidden="1" customHeight="1" x14ac:dyDescent="0.25">
      <c r="A978" s="257"/>
      <c r="B978" s="257"/>
      <c r="C978" s="257"/>
      <c r="D978" s="257"/>
      <c r="E978" s="255" t="s">
        <v>134</v>
      </c>
      <c r="F978" s="255"/>
      <c r="G978" s="312" t="s">
        <v>420</v>
      </c>
      <c r="H978" s="255" t="s">
        <v>135</v>
      </c>
      <c r="I978" s="53">
        <f>I979</f>
        <v>1260</v>
      </c>
      <c r="J978" s="50">
        <f>J979</f>
        <v>1300</v>
      </c>
      <c r="K978" s="50">
        <f>K979</f>
        <v>1340</v>
      </c>
      <c r="O978" s="11"/>
      <c r="P978" s="1"/>
    </row>
    <row r="979" spans="1:16" ht="20.100000000000001" hidden="1" customHeight="1" x14ac:dyDescent="0.25">
      <c r="A979" s="257"/>
      <c r="B979" s="257"/>
      <c r="C979" s="257"/>
      <c r="D979" s="257"/>
      <c r="E979" s="255"/>
      <c r="F979" s="255" t="s">
        <v>136</v>
      </c>
      <c r="G979" s="312" t="s">
        <v>420</v>
      </c>
      <c r="H979" s="255" t="s">
        <v>135</v>
      </c>
      <c r="I979" s="53">
        <v>1260</v>
      </c>
      <c r="J979" s="50">
        <v>1300</v>
      </c>
      <c r="K979" s="50">
        <v>1340</v>
      </c>
      <c r="O979" s="11"/>
      <c r="P979" s="1"/>
    </row>
    <row r="980" spans="1:16" ht="20.100000000000001" hidden="1" customHeight="1" x14ac:dyDescent="0.25">
      <c r="A980" s="257"/>
      <c r="B980" s="257"/>
      <c r="C980" s="257"/>
      <c r="D980" s="257">
        <v>3222</v>
      </c>
      <c r="E980" s="257"/>
      <c r="F980" s="257"/>
      <c r="G980" s="312" t="s">
        <v>420</v>
      </c>
      <c r="H980" s="341" t="s">
        <v>33</v>
      </c>
      <c r="I980" s="53">
        <f>I981+I983</f>
        <v>33700</v>
      </c>
      <c r="J980" s="50">
        <f>J981+J983</f>
        <v>34710</v>
      </c>
      <c r="K980" s="50">
        <f>K981+K983</f>
        <v>35750</v>
      </c>
      <c r="O980" s="11"/>
      <c r="P980" s="1"/>
    </row>
    <row r="981" spans="1:16" ht="20.100000000000001" hidden="1" customHeight="1" x14ac:dyDescent="0.25">
      <c r="A981" s="257"/>
      <c r="B981" s="257"/>
      <c r="C981" s="257"/>
      <c r="D981" s="257"/>
      <c r="E981" s="255" t="s">
        <v>140</v>
      </c>
      <c r="F981" s="255"/>
      <c r="G981" s="312" t="s">
        <v>420</v>
      </c>
      <c r="H981" s="255" t="s">
        <v>141</v>
      </c>
      <c r="I981" s="53">
        <f>I982</f>
        <v>10400</v>
      </c>
      <c r="J981" s="50">
        <f>J982</f>
        <v>10710</v>
      </c>
      <c r="K981" s="50">
        <f>K982</f>
        <v>11030</v>
      </c>
      <c r="O981" s="11"/>
      <c r="P981" s="1"/>
    </row>
    <row r="982" spans="1:16" ht="20.100000000000001" hidden="1" customHeight="1" x14ac:dyDescent="0.25">
      <c r="A982" s="257"/>
      <c r="B982" s="257"/>
      <c r="C982" s="257"/>
      <c r="D982" s="257"/>
      <c r="E982" s="255"/>
      <c r="F982" s="255" t="s">
        <v>142</v>
      </c>
      <c r="G982" s="312" t="s">
        <v>420</v>
      </c>
      <c r="H982" s="255" t="s">
        <v>141</v>
      </c>
      <c r="I982" s="53">
        <v>10400</v>
      </c>
      <c r="J982" s="50">
        <v>10710</v>
      </c>
      <c r="K982" s="50">
        <v>11030</v>
      </c>
      <c r="O982" s="11"/>
      <c r="P982" s="1"/>
    </row>
    <row r="983" spans="1:16" ht="20.100000000000001" hidden="1" customHeight="1" x14ac:dyDescent="0.25">
      <c r="A983" s="257"/>
      <c r="B983" s="257"/>
      <c r="C983" s="257"/>
      <c r="D983" s="257"/>
      <c r="E983" s="255" t="s">
        <v>143</v>
      </c>
      <c r="F983" s="255"/>
      <c r="G983" s="312" t="s">
        <v>420</v>
      </c>
      <c r="H983" s="255" t="s">
        <v>144</v>
      </c>
      <c r="I983" s="53">
        <f>I984</f>
        <v>23300</v>
      </c>
      <c r="J983" s="50">
        <f>J984</f>
        <v>24000</v>
      </c>
      <c r="K983" s="50">
        <f>K984</f>
        <v>24720</v>
      </c>
      <c r="L983" s="10"/>
      <c r="O983" s="11"/>
      <c r="P983" s="1"/>
    </row>
    <row r="984" spans="1:16" ht="20.100000000000001" hidden="1" customHeight="1" x14ac:dyDescent="0.25">
      <c r="A984" s="257"/>
      <c r="B984" s="257"/>
      <c r="C984" s="257"/>
      <c r="D984" s="257"/>
      <c r="E984" s="255"/>
      <c r="F984" s="255" t="s">
        <v>145</v>
      </c>
      <c r="G984" s="312" t="s">
        <v>420</v>
      </c>
      <c r="H984" s="255" t="s">
        <v>144</v>
      </c>
      <c r="I984" s="53">
        <v>23300</v>
      </c>
      <c r="J984" s="50">
        <v>24000</v>
      </c>
      <c r="K984" s="50">
        <v>24720</v>
      </c>
      <c r="L984" s="10"/>
      <c r="O984" s="11"/>
      <c r="P984" s="1"/>
    </row>
    <row r="985" spans="1:16" ht="20.100000000000001" hidden="1" customHeight="1" x14ac:dyDescent="0.25">
      <c r="A985" s="257"/>
      <c r="B985" s="257"/>
      <c r="C985" s="257"/>
      <c r="D985" s="386">
        <v>3223</v>
      </c>
      <c r="E985" s="386"/>
      <c r="F985" s="386"/>
      <c r="G985" s="312" t="s">
        <v>420</v>
      </c>
      <c r="H985" s="385" t="s">
        <v>34</v>
      </c>
      <c r="I985" s="53">
        <f>I986+I989+I991</f>
        <v>17300</v>
      </c>
      <c r="J985" s="50">
        <f>J986+J989+J991</f>
        <v>17820</v>
      </c>
      <c r="K985" s="50">
        <f>K986+K989+K991</f>
        <v>18360</v>
      </c>
      <c r="L985" s="10"/>
      <c r="O985" s="11"/>
      <c r="P985" s="1"/>
    </row>
    <row r="986" spans="1:16" ht="20.100000000000001" hidden="1" customHeight="1" x14ac:dyDescent="0.25">
      <c r="A986" s="257"/>
      <c r="B986" s="257"/>
      <c r="C986" s="257"/>
      <c r="D986" s="386"/>
      <c r="E986" s="255" t="s">
        <v>146</v>
      </c>
      <c r="F986" s="255"/>
      <c r="G986" s="312" t="s">
        <v>420</v>
      </c>
      <c r="H986" s="255" t="s">
        <v>147</v>
      </c>
      <c r="I986" s="53">
        <f>I987+I988</f>
        <v>9000</v>
      </c>
      <c r="J986" s="50">
        <f>J987+J988</f>
        <v>9270</v>
      </c>
      <c r="K986" s="50">
        <f>K987+K988</f>
        <v>9550</v>
      </c>
      <c r="L986" s="10"/>
      <c r="O986" s="11"/>
      <c r="P986" s="1"/>
    </row>
    <row r="987" spans="1:16" ht="20.100000000000001" hidden="1" customHeight="1" x14ac:dyDescent="0.25">
      <c r="A987" s="257"/>
      <c r="B987" s="257"/>
      <c r="C987" s="257"/>
      <c r="D987" s="386"/>
      <c r="E987" s="255"/>
      <c r="F987" s="255" t="s">
        <v>148</v>
      </c>
      <c r="G987" s="312" t="s">
        <v>420</v>
      </c>
      <c r="H987" s="255" t="s">
        <v>147</v>
      </c>
      <c r="I987" s="53">
        <v>4500</v>
      </c>
      <c r="J987" s="50">
        <v>4500</v>
      </c>
      <c r="K987" s="50">
        <v>5000</v>
      </c>
      <c r="L987" s="10"/>
      <c r="O987" s="11"/>
      <c r="P987" s="1"/>
    </row>
    <row r="988" spans="1:16" ht="20.100000000000001" hidden="1" customHeight="1" x14ac:dyDescent="0.25">
      <c r="A988" s="257"/>
      <c r="B988" s="257"/>
      <c r="C988" s="257"/>
      <c r="D988" s="386"/>
      <c r="E988" s="255"/>
      <c r="F988" s="255" t="s">
        <v>149</v>
      </c>
      <c r="G988" s="312" t="s">
        <v>420</v>
      </c>
      <c r="H988" s="255" t="s">
        <v>150</v>
      </c>
      <c r="I988" s="53">
        <v>4500</v>
      </c>
      <c r="J988" s="50">
        <v>4770</v>
      </c>
      <c r="K988" s="50">
        <v>4550</v>
      </c>
      <c r="L988" s="10"/>
      <c r="O988" s="11"/>
      <c r="P988" s="1"/>
    </row>
    <row r="989" spans="1:16" ht="20.100000000000001" hidden="1" customHeight="1" x14ac:dyDescent="0.25">
      <c r="A989" s="257"/>
      <c r="B989" s="257"/>
      <c r="C989" s="257"/>
      <c r="D989" s="386"/>
      <c r="E989" s="255" t="s">
        <v>151</v>
      </c>
      <c r="F989" s="255"/>
      <c r="G989" s="312" t="s">
        <v>420</v>
      </c>
      <c r="H989" s="255" t="s">
        <v>152</v>
      </c>
      <c r="I989" s="53">
        <f>I990</f>
        <v>5800</v>
      </c>
      <c r="J989" s="50">
        <f>J990</f>
        <v>5970</v>
      </c>
      <c r="K989" s="50">
        <f>K990</f>
        <v>6150</v>
      </c>
      <c r="O989" s="11"/>
      <c r="P989" s="1"/>
    </row>
    <row r="990" spans="1:16" ht="20.100000000000001" hidden="1" customHeight="1" x14ac:dyDescent="0.25">
      <c r="A990" s="257"/>
      <c r="B990" s="257"/>
      <c r="C990" s="257"/>
      <c r="D990" s="386"/>
      <c r="E990" s="255"/>
      <c r="F990" s="255" t="s">
        <v>153</v>
      </c>
      <c r="G990" s="312" t="s">
        <v>420</v>
      </c>
      <c r="H990" s="255" t="s">
        <v>152</v>
      </c>
      <c r="I990" s="53">
        <v>5800</v>
      </c>
      <c r="J990" s="50">
        <v>5970</v>
      </c>
      <c r="K990" s="50">
        <v>6150</v>
      </c>
      <c r="O990" s="11"/>
      <c r="P990" s="1"/>
    </row>
    <row r="991" spans="1:16" ht="20.100000000000001" hidden="1" customHeight="1" x14ac:dyDescent="0.25">
      <c r="A991" s="257"/>
      <c r="B991" s="257"/>
      <c r="C991" s="257"/>
      <c r="D991" s="386"/>
      <c r="E991" s="255" t="s">
        <v>154</v>
      </c>
      <c r="F991" s="255"/>
      <c r="G991" s="312" t="s">
        <v>420</v>
      </c>
      <c r="H991" s="255" t="s">
        <v>155</v>
      </c>
      <c r="I991" s="53">
        <f>I992</f>
        <v>2500</v>
      </c>
      <c r="J991" s="50">
        <f>J992</f>
        <v>2580</v>
      </c>
      <c r="K991" s="50">
        <f>K992</f>
        <v>2660</v>
      </c>
      <c r="O991" s="11"/>
      <c r="P991" s="1"/>
    </row>
    <row r="992" spans="1:16" ht="20.100000000000001" hidden="1" customHeight="1" x14ac:dyDescent="0.25">
      <c r="A992" s="257"/>
      <c r="B992" s="257"/>
      <c r="C992" s="257"/>
      <c r="D992" s="386"/>
      <c r="E992" s="255"/>
      <c r="F992" s="255" t="s">
        <v>156</v>
      </c>
      <c r="G992" s="312" t="s">
        <v>420</v>
      </c>
      <c r="H992" s="255" t="s">
        <v>155</v>
      </c>
      <c r="I992" s="53">
        <v>2500</v>
      </c>
      <c r="J992" s="50">
        <v>2580</v>
      </c>
      <c r="K992" s="50">
        <v>2660</v>
      </c>
      <c r="O992" s="11"/>
      <c r="P992" s="1"/>
    </row>
    <row r="993" spans="1:16" s="4" customFormat="1" ht="20.100000000000001" customHeight="1" x14ac:dyDescent="0.25">
      <c r="A993" s="258"/>
      <c r="B993" s="258"/>
      <c r="C993" s="258">
        <v>323</v>
      </c>
      <c r="D993" s="350"/>
      <c r="E993" s="350"/>
      <c r="F993" s="350"/>
      <c r="G993" s="314" t="s">
        <v>420</v>
      </c>
      <c r="H993" s="259" t="s">
        <v>38</v>
      </c>
      <c r="I993" s="54">
        <f>I994+I1003+I1011+I1016+I1008+I1019</f>
        <v>101200</v>
      </c>
      <c r="J993" s="54">
        <f t="shared" ref="J993:K993" si="396">J994+J1003+J1011+J1016+J1008+J1019</f>
        <v>95230</v>
      </c>
      <c r="K993" s="54">
        <f t="shared" si="396"/>
        <v>90370</v>
      </c>
      <c r="L993" s="2"/>
      <c r="M993" s="3"/>
      <c r="N993" s="3"/>
      <c r="O993" s="8"/>
      <c r="P993" s="3"/>
    </row>
    <row r="994" spans="1:16" ht="20.100000000000001" hidden="1" customHeight="1" x14ac:dyDescent="0.25">
      <c r="A994" s="257"/>
      <c r="B994" s="257"/>
      <c r="C994" s="257"/>
      <c r="D994" s="351">
        <v>3231</v>
      </c>
      <c r="E994" s="351"/>
      <c r="F994" s="351"/>
      <c r="G994" s="314" t="s">
        <v>420</v>
      </c>
      <c r="H994" s="385" t="s">
        <v>171</v>
      </c>
      <c r="I994" s="53">
        <f>I995+I997+I999+I1001</f>
        <v>2100</v>
      </c>
      <c r="J994" s="53">
        <f t="shared" ref="J994:K994" si="397">J995+J997+J999+J1001</f>
        <v>2170</v>
      </c>
      <c r="K994" s="53">
        <f t="shared" si="397"/>
        <v>2240</v>
      </c>
      <c r="O994" s="11"/>
      <c r="P994" s="1"/>
    </row>
    <row r="995" spans="1:16" ht="20.100000000000001" hidden="1" customHeight="1" x14ac:dyDescent="0.25">
      <c r="A995" s="257"/>
      <c r="B995" s="257"/>
      <c r="C995" s="257"/>
      <c r="D995" s="257"/>
      <c r="E995" s="255" t="s">
        <v>172</v>
      </c>
      <c r="F995" s="255"/>
      <c r="G995" s="314" t="s">
        <v>420</v>
      </c>
      <c r="H995" s="255" t="s">
        <v>173</v>
      </c>
      <c r="I995" s="53">
        <f t="shared" ref="I995:K995" si="398">I996</f>
        <v>1600</v>
      </c>
      <c r="J995" s="50">
        <f t="shared" si="398"/>
        <v>1650</v>
      </c>
      <c r="K995" s="50">
        <f t="shared" si="398"/>
        <v>1700</v>
      </c>
      <c r="O995" s="11"/>
      <c r="P995" s="1"/>
    </row>
    <row r="996" spans="1:16" ht="20.100000000000001" hidden="1" customHeight="1" x14ac:dyDescent="0.25">
      <c r="A996" s="257"/>
      <c r="B996" s="257"/>
      <c r="C996" s="257"/>
      <c r="D996" s="257"/>
      <c r="E996" s="255"/>
      <c r="F996" s="255" t="s">
        <v>174</v>
      </c>
      <c r="G996" s="314" t="s">
        <v>420</v>
      </c>
      <c r="H996" s="255" t="s">
        <v>173</v>
      </c>
      <c r="I996" s="53">
        <v>1600</v>
      </c>
      <c r="J996" s="50">
        <v>1650</v>
      </c>
      <c r="K996" s="50">
        <v>1700</v>
      </c>
      <c r="O996" s="11"/>
      <c r="P996" s="1"/>
    </row>
    <row r="997" spans="1:16" ht="20.100000000000001" hidden="1" customHeight="1" x14ac:dyDescent="0.25">
      <c r="A997" s="257"/>
      <c r="B997" s="257"/>
      <c r="C997" s="257"/>
      <c r="D997" s="257"/>
      <c r="E997" s="255" t="s">
        <v>175</v>
      </c>
      <c r="F997" s="255"/>
      <c r="G997" s="314" t="s">
        <v>420</v>
      </c>
      <c r="H997" s="255" t="s">
        <v>176</v>
      </c>
      <c r="I997" s="53">
        <f>I998</f>
        <v>0</v>
      </c>
      <c r="J997" s="53">
        <f t="shared" ref="J997:K997" si="399">J998</f>
        <v>0</v>
      </c>
      <c r="K997" s="53">
        <f t="shared" si="399"/>
        <v>0</v>
      </c>
      <c r="O997" s="11"/>
      <c r="P997" s="1"/>
    </row>
    <row r="998" spans="1:16" ht="20.100000000000001" hidden="1" customHeight="1" x14ac:dyDescent="0.25">
      <c r="A998" s="257"/>
      <c r="B998" s="257"/>
      <c r="C998" s="257"/>
      <c r="D998" s="257"/>
      <c r="E998" s="255"/>
      <c r="F998" s="255" t="s">
        <v>177</v>
      </c>
      <c r="G998" s="314" t="s">
        <v>420</v>
      </c>
      <c r="H998" s="255" t="s">
        <v>176</v>
      </c>
      <c r="I998" s="53">
        <v>0</v>
      </c>
      <c r="J998" s="50">
        <v>0</v>
      </c>
      <c r="K998" s="50">
        <v>0</v>
      </c>
      <c r="O998" s="11"/>
      <c r="P998" s="1"/>
    </row>
    <row r="999" spans="1:16" ht="20.100000000000001" hidden="1" customHeight="1" x14ac:dyDescent="0.25">
      <c r="A999" s="257"/>
      <c r="B999" s="257"/>
      <c r="C999" s="257"/>
      <c r="D999" s="257"/>
      <c r="E999" s="255" t="s">
        <v>178</v>
      </c>
      <c r="F999" s="255"/>
      <c r="G999" s="314" t="s">
        <v>420</v>
      </c>
      <c r="H999" s="255" t="s">
        <v>179</v>
      </c>
      <c r="I999" s="53">
        <f>I1000</f>
        <v>500</v>
      </c>
      <c r="J999" s="53">
        <f t="shared" ref="J999:K999" si="400">J1000</f>
        <v>520</v>
      </c>
      <c r="K999" s="53">
        <f t="shared" si="400"/>
        <v>540</v>
      </c>
      <c r="O999" s="11"/>
      <c r="P999" s="1"/>
    </row>
    <row r="1000" spans="1:16" ht="20.100000000000001" hidden="1" customHeight="1" x14ac:dyDescent="0.25">
      <c r="A1000" s="257"/>
      <c r="B1000" s="257"/>
      <c r="C1000" s="257"/>
      <c r="D1000" s="257"/>
      <c r="E1000" s="255"/>
      <c r="F1000" s="255" t="s">
        <v>180</v>
      </c>
      <c r="G1000" s="314" t="s">
        <v>420</v>
      </c>
      <c r="H1000" s="255" t="s">
        <v>179</v>
      </c>
      <c r="I1000" s="53">
        <v>500</v>
      </c>
      <c r="J1000" s="50">
        <v>520</v>
      </c>
      <c r="K1000" s="50">
        <v>540</v>
      </c>
      <c r="O1000" s="11"/>
      <c r="P1000" s="1"/>
    </row>
    <row r="1001" spans="1:16" ht="20.100000000000001" hidden="1" customHeight="1" x14ac:dyDescent="0.25">
      <c r="A1001" s="257"/>
      <c r="B1001" s="257"/>
      <c r="C1001" s="257"/>
      <c r="D1001" s="257"/>
      <c r="E1001" s="255" t="s">
        <v>181</v>
      </c>
      <c r="F1001" s="255"/>
      <c r="G1001" s="314" t="s">
        <v>420</v>
      </c>
      <c r="H1001" s="255" t="s">
        <v>182</v>
      </c>
      <c r="I1001" s="53">
        <f>I1002</f>
        <v>0</v>
      </c>
      <c r="J1001" s="53">
        <f t="shared" ref="J1001:K1001" si="401">J1002</f>
        <v>0</v>
      </c>
      <c r="K1001" s="53">
        <f t="shared" si="401"/>
        <v>0</v>
      </c>
      <c r="P1001" s="1"/>
    </row>
    <row r="1002" spans="1:16" ht="20.100000000000001" hidden="1" customHeight="1" x14ac:dyDescent="0.25">
      <c r="A1002" s="257"/>
      <c r="B1002" s="257"/>
      <c r="C1002" s="257"/>
      <c r="D1002" s="257"/>
      <c r="E1002" s="255"/>
      <c r="F1002" s="255" t="s">
        <v>183</v>
      </c>
      <c r="G1002" s="314" t="s">
        <v>420</v>
      </c>
      <c r="H1002" s="255" t="s">
        <v>182</v>
      </c>
      <c r="I1002" s="53">
        <v>0</v>
      </c>
      <c r="J1002" s="50">
        <v>0</v>
      </c>
      <c r="K1002" s="50">
        <v>0</v>
      </c>
      <c r="P1002" s="1"/>
    </row>
    <row r="1003" spans="1:16" ht="15" hidden="1" customHeight="1" x14ac:dyDescent="0.25">
      <c r="A1003" s="257"/>
      <c r="B1003" s="257"/>
      <c r="C1003" s="257"/>
      <c r="D1003" s="257">
        <v>3232</v>
      </c>
      <c r="E1003" s="257"/>
      <c r="F1003" s="257"/>
      <c r="G1003" s="314" t="s">
        <v>420</v>
      </c>
      <c r="H1003" s="341" t="s">
        <v>40</v>
      </c>
      <c r="I1003" s="53">
        <f>I1004+I1006</f>
        <v>18400</v>
      </c>
      <c r="J1003" s="53">
        <f t="shared" ref="J1003:K1003" si="402">J1004+J1006</f>
        <v>18950</v>
      </c>
      <c r="K1003" s="53">
        <f t="shared" si="402"/>
        <v>17520</v>
      </c>
      <c r="P1003" s="1"/>
    </row>
    <row r="1004" spans="1:16" ht="30" hidden="1" customHeight="1" x14ac:dyDescent="0.25">
      <c r="A1004" s="257"/>
      <c r="B1004" s="257"/>
      <c r="C1004" s="257"/>
      <c r="D1004" s="257"/>
      <c r="E1004" s="255" t="s">
        <v>184</v>
      </c>
      <c r="F1004" s="255"/>
      <c r="G1004" s="314" t="s">
        <v>420</v>
      </c>
      <c r="H1004" s="255" t="s">
        <v>185</v>
      </c>
      <c r="I1004" s="53">
        <f t="shared" ref="I1004:K1004" si="403">I1005</f>
        <v>17000</v>
      </c>
      <c r="J1004" s="50">
        <f t="shared" si="403"/>
        <v>17510</v>
      </c>
      <c r="K1004" s="50">
        <f t="shared" si="403"/>
        <v>16040</v>
      </c>
      <c r="P1004" s="1"/>
    </row>
    <row r="1005" spans="1:16" ht="30" hidden="1" customHeight="1" x14ac:dyDescent="0.25">
      <c r="A1005" s="257"/>
      <c r="B1005" s="257"/>
      <c r="C1005" s="257"/>
      <c r="D1005" s="257"/>
      <c r="E1005" s="255"/>
      <c r="F1005" s="255" t="s">
        <v>186</v>
      </c>
      <c r="G1005" s="314" t="s">
        <v>420</v>
      </c>
      <c r="H1005" s="255" t="s">
        <v>185</v>
      </c>
      <c r="I1005" s="53">
        <v>17000</v>
      </c>
      <c r="J1005" s="50">
        <v>17510</v>
      </c>
      <c r="K1005" s="50">
        <v>16040</v>
      </c>
      <c r="P1005" s="1"/>
    </row>
    <row r="1006" spans="1:16" s="256" customFormat="1" ht="30" hidden="1" customHeight="1" x14ac:dyDescent="0.25">
      <c r="A1006" s="257"/>
      <c r="B1006" s="257"/>
      <c r="C1006" s="257"/>
      <c r="D1006" s="257"/>
      <c r="E1006" s="255" t="s">
        <v>494</v>
      </c>
      <c r="F1006" s="255"/>
      <c r="G1006" s="314" t="s">
        <v>420</v>
      </c>
      <c r="H1006" s="255" t="s">
        <v>496</v>
      </c>
      <c r="I1006" s="53">
        <f>I1007</f>
        <v>1400</v>
      </c>
      <c r="J1006" s="53">
        <f t="shared" ref="J1006:K1006" si="404">J1007</f>
        <v>1440</v>
      </c>
      <c r="K1006" s="53">
        <f t="shared" si="404"/>
        <v>1480</v>
      </c>
      <c r="L1006" s="18"/>
      <c r="M1006" s="1"/>
      <c r="N1006" s="1"/>
      <c r="O1006" s="1"/>
      <c r="P1006" s="1"/>
    </row>
    <row r="1007" spans="1:16" s="256" customFormat="1" ht="30" hidden="1" customHeight="1" x14ac:dyDescent="0.25">
      <c r="A1007" s="257"/>
      <c r="B1007" s="257"/>
      <c r="C1007" s="257"/>
      <c r="D1007" s="257"/>
      <c r="E1007" s="255"/>
      <c r="F1007" s="255" t="s">
        <v>495</v>
      </c>
      <c r="G1007" s="314" t="s">
        <v>420</v>
      </c>
      <c r="H1007" s="255" t="s">
        <v>496</v>
      </c>
      <c r="I1007" s="53">
        <v>1400</v>
      </c>
      <c r="J1007" s="50">
        <v>1440</v>
      </c>
      <c r="K1007" s="50">
        <v>1480</v>
      </c>
      <c r="L1007" s="18"/>
      <c r="M1007" s="1"/>
      <c r="N1007" s="1"/>
      <c r="O1007" s="1"/>
      <c r="P1007" s="1"/>
    </row>
    <row r="1008" spans="1:16" ht="20.100000000000001" hidden="1" customHeight="1" x14ac:dyDescent="0.25">
      <c r="A1008" s="257"/>
      <c r="B1008" s="257"/>
      <c r="C1008" s="257"/>
      <c r="D1008" s="257">
        <v>3233</v>
      </c>
      <c r="E1008" s="257"/>
      <c r="F1008" s="257"/>
      <c r="G1008" s="314" t="s">
        <v>420</v>
      </c>
      <c r="H1008" s="341" t="s">
        <v>41</v>
      </c>
      <c r="I1008" s="53">
        <f>I1009</f>
        <v>0</v>
      </c>
      <c r="J1008" s="53">
        <f t="shared" ref="J1008:K1008" si="405">J1009</f>
        <v>0</v>
      </c>
      <c r="K1008" s="53">
        <f t="shared" si="405"/>
        <v>0</v>
      </c>
      <c r="P1008" s="1"/>
    </row>
    <row r="1009" spans="1:16" ht="20.100000000000001" hidden="1" customHeight="1" x14ac:dyDescent="0.25">
      <c r="A1009" s="257"/>
      <c r="B1009" s="257"/>
      <c r="C1009" s="257"/>
      <c r="D1009" s="257"/>
      <c r="E1009" s="255" t="s">
        <v>187</v>
      </c>
      <c r="F1009" s="255"/>
      <c r="G1009" s="314" t="s">
        <v>420</v>
      </c>
      <c r="H1009" s="255" t="s">
        <v>188</v>
      </c>
      <c r="I1009" s="53">
        <f>I1010</f>
        <v>0</v>
      </c>
      <c r="J1009" s="53">
        <f t="shared" ref="J1009:K1009" si="406">J1010</f>
        <v>0</v>
      </c>
      <c r="K1009" s="53">
        <f t="shared" si="406"/>
        <v>0</v>
      </c>
      <c r="P1009" s="1"/>
    </row>
    <row r="1010" spans="1:16" ht="20.100000000000001" hidden="1" customHeight="1" x14ac:dyDescent="0.25">
      <c r="A1010" s="257"/>
      <c r="B1010" s="257"/>
      <c r="C1010" s="257"/>
      <c r="D1010" s="257"/>
      <c r="E1010" s="255"/>
      <c r="F1010" s="255" t="s">
        <v>189</v>
      </c>
      <c r="G1010" s="314" t="s">
        <v>420</v>
      </c>
      <c r="H1010" s="255" t="s">
        <v>188</v>
      </c>
      <c r="I1010" s="53">
        <v>0</v>
      </c>
      <c r="J1010" s="50">
        <v>0</v>
      </c>
      <c r="K1010" s="50">
        <v>0</v>
      </c>
      <c r="P1010" s="1"/>
    </row>
    <row r="1011" spans="1:16" ht="20.100000000000001" hidden="1" customHeight="1" x14ac:dyDescent="0.25">
      <c r="A1011" s="257"/>
      <c r="B1011" s="257"/>
      <c r="C1011" s="257"/>
      <c r="D1011" s="257">
        <v>3236</v>
      </c>
      <c r="E1011" s="257"/>
      <c r="F1011" s="257"/>
      <c r="G1011" s="314" t="s">
        <v>420</v>
      </c>
      <c r="H1011" s="341" t="s">
        <v>44</v>
      </c>
      <c r="I1011" s="53">
        <f>I1012+I1014</f>
        <v>77000</v>
      </c>
      <c r="J1011" s="53">
        <f t="shared" ref="J1011:K1011" si="407">J1012+J1014</f>
        <v>70300</v>
      </c>
      <c r="K1011" s="53">
        <f t="shared" si="407"/>
        <v>66690</v>
      </c>
      <c r="P1011" s="1"/>
    </row>
    <row r="1012" spans="1:16" ht="20.100000000000001" hidden="1" customHeight="1" x14ac:dyDescent="0.25">
      <c r="A1012" s="257"/>
      <c r="B1012" s="257"/>
      <c r="C1012" s="257"/>
      <c r="D1012" s="257"/>
      <c r="E1012" s="255" t="s">
        <v>207</v>
      </c>
      <c r="F1012" s="255"/>
      <c r="G1012" s="314" t="s">
        <v>420</v>
      </c>
      <c r="H1012" s="255" t="s">
        <v>208</v>
      </c>
      <c r="I1012" s="53">
        <f t="shared" ref="I1012:K1012" si="408">I1013</f>
        <v>77000</v>
      </c>
      <c r="J1012" s="50">
        <f t="shared" si="408"/>
        <v>70300</v>
      </c>
      <c r="K1012" s="50">
        <f t="shared" si="408"/>
        <v>66690</v>
      </c>
      <c r="P1012" s="1"/>
    </row>
    <row r="1013" spans="1:16" ht="20.100000000000001" hidden="1" customHeight="1" x14ac:dyDescent="0.25">
      <c r="A1013" s="257"/>
      <c r="B1013" s="257"/>
      <c r="C1013" s="257"/>
      <c r="D1013" s="257"/>
      <c r="E1013" s="255"/>
      <c r="F1013" s="255" t="s">
        <v>209</v>
      </c>
      <c r="G1013" s="314" t="s">
        <v>420</v>
      </c>
      <c r="H1013" s="255" t="s">
        <v>208</v>
      </c>
      <c r="I1013" s="53">
        <v>77000</v>
      </c>
      <c r="J1013" s="50">
        <v>70300</v>
      </c>
      <c r="K1013" s="50">
        <v>66690</v>
      </c>
      <c r="P1013" s="1"/>
    </row>
    <row r="1014" spans="1:16" ht="20.100000000000001" hidden="1" customHeight="1" x14ac:dyDescent="0.25">
      <c r="A1014" s="257"/>
      <c r="B1014" s="257"/>
      <c r="C1014" s="257"/>
      <c r="D1014" s="257"/>
      <c r="E1014" s="255" t="s">
        <v>210</v>
      </c>
      <c r="F1014" s="255"/>
      <c r="G1014" s="314" t="s">
        <v>420</v>
      </c>
      <c r="H1014" s="255" t="s">
        <v>211</v>
      </c>
      <c r="I1014" s="53">
        <f>I1015</f>
        <v>0</v>
      </c>
      <c r="J1014" s="53">
        <f t="shared" ref="J1014:K1014" si="409">J1015</f>
        <v>0</v>
      </c>
      <c r="K1014" s="53">
        <f t="shared" si="409"/>
        <v>0</v>
      </c>
      <c r="P1014" s="1"/>
    </row>
    <row r="1015" spans="1:16" ht="20.100000000000001" hidden="1" customHeight="1" x14ac:dyDescent="0.25">
      <c r="A1015" s="257"/>
      <c r="B1015" s="257"/>
      <c r="C1015" s="257"/>
      <c r="D1015" s="257"/>
      <c r="E1015" s="255"/>
      <c r="F1015" s="255" t="s">
        <v>212</v>
      </c>
      <c r="G1015" s="314" t="s">
        <v>420</v>
      </c>
      <c r="H1015" s="255" t="s">
        <v>211</v>
      </c>
      <c r="I1015" s="53">
        <v>0</v>
      </c>
      <c r="J1015" s="50">
        <v>0</v>
      </c>
      <c r="K1015" s="50">
        <v>0</v>
      </c>
      <c r="P1015" s="1"/>
    </row>
    <row r="1016" spans="1:16" ht="20.100000000000001" hidden="1" customHeight="1" x14ac:dyDescent="0.25">
      <c r="A1016" s="257"/>
      <c r="B1016" s="257"/>
      <c r="C1016" s="257"/>
      <c r="D1016" s="257">
        <v>3238</v>
      </c>
      <c r="E1016" s="257"/>
      <c r="F1016" s="257"/>
      <c r="G1016" s="314" t="s">
        <v>420</v>
      </c>
      <c r="H1016" s="341" t="s">
        <v>45</v>
      </c>
      <c r="I1016" s="53">
        <f t="shared" ref="I1016:K1017" si="410">I1017</f>
        <v>2750</v>
      </c>
      <c r="J1016" s="50">
        <f t="shared" si="410"/>
        <v>2830</v>
      </c>
      <c r="K1016" s="50">
        <f t="shared" si="410"/>
        <v>2910</v>
      </c>
      <c r="P1016" s="1"/>
    </row>
    <row r="1017" spans="1:16" ht="20.100000000000001" hidden="1" customHeight="1" x14ac:dyDescent="0.25">
      <c r="A1017" s="257"/>
      <c r="B1017" s="257"/>
      <c r="C1017" s="257"/>
      <c r="D1017" s="257"/>
      <c r="E1017" s="255" t="s">
        <v>224</v>
      </c>
      <c r="F1017" s="255"/>
      <c r="G1017" s="314" t="s">
        <v>420</v>
      </c>
      <c r="H1017" s="255" t="s">
        <v>225</v>
      </c>
      <c r="I1017" s="53">
        <f t="shared" si="410"/>
        <v>2750</v>
      </c>
      <c r="J1017" s="50">
        <f t="shared" si="410"/>
        <v>2830</v>
      </c>
      <c r="K1017" s="50">
        <f t="shared" si="410"/>
        <v>2910</v>
      </c>
      <c r="P1017" s="1"/>
    </row>
    <row r="1018" spans="1:16" ht="20.100000000000001" hidden="1" customHeight="1" x14ac:dyDescent="0.25">
      <c r="A1018" s="257"/>
      <c r="B1018" s="257"/>
      <c r="C1018" s="257"/>
      <c r="D1018" s="257"/>
      <c r="E1018" s="255"/>
      <c r="F1018" s="255" t="s">
        <v>226</v>
      </c>
      <c r="G1018" s="314" t="s">
        <v>420</v>
      </c>
      <c r="H1018" s="255" t="s">
        <v>225</v>
      </c>
      <c r="I1018" s="53">
        <v>2750</v>
      </c>
      <c r="J1018" s="50">
        <v>2830</v>
      </c>
      <c r="K1018" s="50">
        <v>2910</v>
      </c>
      <c r="N1018" s="11"/>
      <c r="P1018" s="1"/>
    </row>
    <row r="1019" spans="1:16" s="256" customFormat="1" ht="20.100000000000001" hidden="1" customHeight="1" x14ac:dyDescent="0.25">
      <c r="A1019" s="257"/>
      <c r="B1019" s="257"/>
      <c r="C1019" s="257"/>
      <c r="D1019" s="257">
        <v>3239</v>
      </c>
      <c r="E1019" s="255"/>
      <c r="F1019" s="255"/>
      <c r="G1019" s="314" t="s">
        <v>420</v>
      </c>
      <c r="H1019" s="255" t="s">
        <v>46</v>
      </c>
      <c r="I1019" s="53">
        <f>I1020</f>
        <v>950</v>
      </c>
      <c r="J1019" s="53">
        <f t="shared" ref="J1019:K1019" si="411">J1020</f>
        <v>980</v>
      </c>
      <c r="K1019" s="53">
        <f t="shared" si="411"/>
        <v>1010</v>
      </c>
      <c r="L1019" s="18"/>
      <c r="M1019" s="1"/>
      <c r="N1019" s="11"/>
      <c r="O1019" s="1"/>
      <c r="P1019" s="1"/>
    </row>
    <row r="1020" spans="1:16" s="256" customFormat="1" ht="20.100000000000001" hidden="1" customHeight="1" x14ac:dyDescent="0.25">
      <c r="A1020" s="257"/>
      <c r="B1020" s="257"/>
      <c r="C1020" s="257"/>
      <c r="D1020" s="257"/>
      <c r="E1020" s="255" t="s">
        <v>230</v>
      </c>
      <c r="F1020" s="255"/>
      <c r="G1020" s="314" t="s">
        <v>420</v>
      </c>
      <c r="H1020" s="255" t="s">
        <v>231</v>
      </c>
      <c r="I1020" s="53">
        <f>I1021</f>
        <v>950</v>
      </c>
      <c r="J1020" s="53">
        <f t="shared" ref="J1020:K1020" si="412">J1021</f>
        <v>980</v>
      </c>
      <c r="K1020" s="53">
        <f t="shared" si="412"/>
        <v>1010</v>
      </c>
      <c r="L1020" s="18"/>
      <c r="M1020" s="1"/>
      <c r="N1020" s="11"/>
      <c r="O1020" s="1"/>
      <c r="P1020" s="1"/>
    </row>
    <row r="1021" spans="1:16" s="256" customFormat="1" ht="20.100000000000001" hidden="1" customHeight="1" x14ac:dyDescent="0.25">
      <c r="A1021" s="257"/>
      <c r="B1021" s="257"/>
      <c r="C1021" s="257"/>
      <c r="D1021" s="257"/>
      <c r="E1021" s="255"/>
      <c r="F1021" s="255" t="s">
        <v>232</v>
      </c>
      <c r="G1021" s="314" t="s">
        <v>420</v>
      </c>
      <c r="H1021" s="255" t="s">
        <v>231</v>
      </c>
      <c r="I1021" s="53">
        <v>950</v>
      </c>
      <c r="J1021" s="50">
        <v>980</v>
      </c>
      <c r="K1021" s="50">
        <v>1010</v>
      </c>
      <c r="L1021" s="18"/>
      <c r="M1021" s="1"/>
      <c r="N1021" s="11"/>
      <c r="O1021" s="1"/>
      <c r="P1021" s="1"/>
    </row>
    <row r="1022" spans="1:16" s="256" customFormat="1" ht="20.100000000000001" customHeight="1" x14ac:dyDescent="0.25">
      <c r="A1022" s="258"/>
      <c r="B1022" s="258"/>
      <c r="C1022" s="258">
        <v>329</v>
      </c>
      <c r="D1022" s="258"/>
      <c r="E1022" s="259"/>
      <c r="F1022" s="259"/>
      <c r="G1022" s="314" t="s">
        <v>420</v>
      </c>
      <c r="H1022" s="259" t="s">
        <v>49</v>
      </c>
      <c r="I1022" s="54">
        <f>I1023</f>
        <v>1100</v>
      </c>
      <c r="J1022" s="54">
        <f t="shared" ref="J1022:K1022" si="413">J1023</f>
        <v>1130</v>
      </c>
      <c r="K1022" s="54">
        <f t="shared" si="413"/>
        <v>1160</v>
      </c>
      <c r="L1022" s="18"/>
      <c r="M1022" s="1"/>
      <c r="N1022" s="11"/>
      <c r="O1022" s="1"/>
      <c r="P1022" s="1"/>
    </row>
    <row r="1023" spans="1:16" s="256" customFormat="1" ht="20.100000000000001" hidden="1" customHeight="1" x14ac:dyDescent="0.25">
      <c r="A1023" s="257"/>
      <c r="B1023" s="257"/>
      <c r="C1023" s="257"/>
      <c r="D1023" s="257">
        <v>3292</v>
      </c>
      <c r="E1023" s="255"/>
      <c r="F1023" s="255"/>
      <c r="G1023" s="314" t="s">
        <v>420</v>
      </c>
      <c r="H1023" s="255" t="s">
        <v>51</v>
      </c>
      <c r="I1023" s="53">
        <f>I1024</f>
        <v>1100</v>
      </c>
      <c r="J1023" s="53">
        <f t="shared" ref="J1023:K1023" si="414">J1024</f>
        <v>1130</v>
      </c>
      <c r="K1023" s="53">
        <f t="shared" si="414"/>
        <v>1160</v>
      </c>
      <c r="L1023" s="18"/>
      <c r="M1023" s="1"/>
      <c r="N1023" s="11"/>
      <c r="O1023" s="1"/>
      <c r="P1023" s="1"/>
    </row>
    <row r="1024" spans="1:16" s="256" customFormat="1" ht="20.100000000000001" hidden="1" customHeight="1" x14ac:dyDescent="0.25">
      <c r="A1024" s="257"/>
      <c r="B1024" s="257"/>
      <c r="C1024" s="257"/>
      <c r="D1024" s="257"/>
      <c r="E1024" s="255" t="s">
        <v>256</v>
      </c>
      <c r="F1024" s="255"/>
      <c r="G1024" s="314" t="s">
        <v>420</v>
      </c>
      <c r="H1024" s="255" t="s">
        <v>257</v>
      </c>
      <c r="I1024" s="53">
        <f>I1025</f>
        <v>1100</v>
      </c>
      <c r="J1024" s="53">
        <f t="shared" ref="J1024:K1024" si="415">J1025</f>
        <v>1130</v>
      </c>
      <c r="K1024" s="53">
        <f t="shared" si="415"/>
        <v>1160</v>
      </c>
      <c r="L1024" s="18"/>
      <c r="M1024" s="1"/>
      <c r="N1024" s="11"/>
      <c r="O1024" s="1"/>
      <c r="P1024" s="1"/>
    </row>
    <row r="1025" spans="1:16" s="256" customFormat="1" ht="20.100000000000001" hidden="1" customHeight="1" x14ac:dyDescent="0.25">
      <c r="A1025" s="257"/>
      <c r="B1025" s="257"/>
      <c r="C1025" s="257"/>
      <c r="D1025" s="257"/>
      <c r="E1025" s="255"/>
      <c r="F1025" s="255" t="s">
        <v>258</v>
      </c>
      <c r="G1025" s="314" t="s">
        <v>420</v>
      </c>
      <c r="H1025" s="255" t="s">
        <v>257</v>
      </c>
      <c r="I1025" s="53">
        <v>1100</v>
      </c>
      <c r="J1025" s="50">
        <v>1130</v>
      </c>
      <c r="K1025" s="50">
        <v>1160</v>
      </c>
      <c r="L1025" s="18"/>
      <c r="M1025" s="1"/>
      <c r="N1025" s="11"/>
      <c r="O1025" s="1"/>
      <c r="P1025" s="1"/>
    </row>
    <row r="1026" spans="1:16" ht="30.75" customHeight="1" x14ac:dyDescent="0.25">
      <c r="A1026" s="246"/>
      <c r="B1026" s="246"/>
      <c r="C1026" s="246"/>
      <c r="D1026" s="246"/>
      <c r="E1026" s="246"/>
      <c r="F1026" s="246"/>
      <c r="G1026" s="388"/>
      <c r="H1026" s="247" t="s">
        <v>431</v>
      </c>
      <c r="I1026" s="246"/>
      <c r="J1026" s="246"/>
      <c r="K1026" s="246"/>
      <c r="N1026" s="11"/>
      <c r="P1026" s="1"/>
    </row>
    <row r="1027" spans="1:16" ht="20.100000000000001" customHeight="1" x14ac:dyDescent="0.25">
      <c r="A1027" s="390"/>
      <c r="B1027" s="390"/>
      <c r="C1027" s="390"/>
      <c r="D1027" s="390"/>
      <c r="E1027" s="391"/>
      <c r="F1027" s="391"/>
      <c r="G1027" s="392"/>
      <c r="H1027" s="374" t="s">
        <v>288</v>
      </c>
      <c r="I1027" s="52"/>
      <c r="J1027" s="249"/>
      <c r="K1027" s="249"/>
      <c r="N1027" s="11"/>
      <c r="P1027" s="1"/>
    </row>
    <row r="1028" spans="1:16" ht="20.100000000000001" customHeight="1" x14ac:dyDescent="0.25">
      <c r="A1028" s="258">
        <v>3</v>
      </c>
      <c r="B1028" s="258"/>
      <c r="C1028" s="258"/>
      <c r="D1028" s="258"/>
      <c r="E1028" s="258"/>
      <c r="F1028" s="258"/>
      <c r="G1028" s="352"/>
      <c r="H1028" s="339" t="s">
        <v>86</v>
      </c>
      <c r="I1028" s="54">
        <f>I1029+I1061</f>
        <v>45000</v>
      </c>
      <c r="J1028" s="54">
        <f t="shared" ref="J1028:K1028" si="416">J1029+J1061</f>
        <v>45000</v>
      </c>
      <c r="K1028" s="54">
        <f t="shared" si="416"/>
        <v>45000</v>
      </c>
      <c r="L1028" s="7"/>
      <c r="M1028" s="7"/>
      <c r="N1028" s="7"/>
      <c r="P1028" s="1"/>
    </row>
    <row r="1029" spans="1:16" ht="20.100000000000001" customHeight="1" x14ac:dyDescent="0.25">
      <c r="A1029" s="258"/>
      <c r="B1029" s="258">
        <v>31</v>
      </c>
      <c r="C1029" s="258"/>
      <c r="D1029" s="258"/>
      <c r="E1029" s="258"/>
      <c r="F1029" s="258"/>
      <c r="G1029" s="352"/>
      <c r="H1029" s="339" t="s">
        <v>17</v>
      </c>
      <c r="I1029" s="54">
        <f>I1030+I1052+I1040</f>
        <v>26200</v>
      </c>
      <c r="J1029" s="54">
        <f t="shared" ref="J1029:K1029" si="417">J1030+J1052+J1040</f>
        <v>27000</v>
      </c>
      <c r="K1029" s="54">
        <f t="shared" si="417"/>
        <v>27820</v>
      </c>
      <c r="N1029" s="11"/>
      <c r="P1029" s="1"/>
    </row>
    <row r="1030" spans="1:16" ht="20.100000000000001" customHeight="1" x14ac:dyDescent="0.25">
      <c r="A1030" s="258"/>
      <c r="B1030" s="258"/>
      <c r="C1030" s="258">
        <v>311</v>
      </c>
      <c r="D1030" s="258"/>
      <c r="E1030" s="258"/>
      <c r="F1030" s="258"/>
      <c r="G1030" s="314" t="s">
        <v>418</v>
      </c>
      <c r="H1030" s="339" t="s">
        <v>18</v>
      </c>
      <c r="I1030" s="340">
        <f>I1031+I1034+I1037</f>
        <v>22700</v>
      </c>
      <c r="J1030" s="340">
        <f t="shared" ref="J1030:K1030" si="418">J1031+J1034+J1037</f>
        <v>23390</v>
      </c>
      <c r="K1030" s="340">
        <f t="shared" si="418"/>
        <v>24100</v>
      </c>
      <c r="N1030" s="11"/>
      <c r="P1030" s="1"/>
    </row>
    <row r="1031" spans="1:16" ht="20.100000000000001" hidden="1" customHeight="1" x14ac:dyDescent="0.25">
      <c r="A1031" s="257"/>
      <c r="B1031" s="257"/>
      <c r="C1031" s="257"/>
      <c r="D1031" s="257">
        <v>3111</v>
      </c>
      <c r="E1031" s="257"/>
      <c r="F1031" s="257"/>
      <c r="G1031" s="312" t="s">
        <v>418</v>
      </c>
      <c r="H1031" s="341" t="s">
        <v>19</v>
      </c>
      <c r="I1031" s="53">
        <f>I1032</f>
        <v>20000</v>
      </c>
      <c r="J1031" s="53">
        <f t="shared" ref="J1031:K1031" si="419">J1032</f>
        <v>20600</v>
      </c>
      <c r="K1031" s="53">
        <f t="shared" si="419"/>
        <v>21220</v>
      </c>
      <c r="N1031" s="11"/>
      <c r="P1031" s="1"/>
    </row>
    <row r="1032" spans="1:16" ht="20.100000000000001" hidden="1" customHeight="1" x14ac:dyDescent="0.25">
      <c r="A1032" s="257"/>
      <c r="B1032" s="257"/>
      <c r="C1032" s="257"/>
      <c r="D1032" s="257"/>
      <c r="E1032" s="255" t="s">
        <v>289</v>
      </c>
      <c r="F1032" s="255"/>
      <c r="G1032" s="312" t="s">
        <v>418</v>
      </c>
      <c r="H1032" s="255" t="s">
        <v>290</v>
      </c>
      <c r="I1032" s="53">
        <f>I1033</f>
        <v>20000</v>
      </c>
      <c r="J1032" s="53">
        <f t="shared" ref="J1032:K1032" si="420">J1033</f>
        <v>20600</v>
      </c>
      <c r="K1032" s="53">
        <f t="shared" si="420"/>
        <v>21220</v>
      </c>
      <c r="N1032" s="11"/>
      <c r="P1032" s="1"/>
    </row>
    <row r="1033" spans="1:16" ht="20.100000000000001" hidden="1" customHeight="1" x14ac:dyDescent="0.25">
      <c r="A1033" s="257"/>
      <c r="B1033" s="257"/>
      <c r="C1033" s="257"/>
      <c r="D1033" s="257"/>
      <c r="E1033" s="255"/>
      <c r="F1033" s="255" t="s">
        <v>291</v>
      </c>
      <c r="G1033" s="312" t="s">
        <v>418</v>
      </c>
      <c r="H1033" s="255" t="s">
        <v>351</v>
      </c>
      <c r="I1033" s="53">
        <v>20000</v>
      </c>
      <c r="J1033" s="53">
        <v>20600</v>
      </c>
      <c r="K1033" s="53">
        <v>21220</v>
      </c>
      <c r="N1033" s="11"/>
      <c r="P1033" s="1"/>
    </row>
    <row r="1034" spans="1:16" ht="20.100000000000001" hidden="1" customHeight="1" x14ac:dyDescent="0.25">
      <c r="A1034" s="257"/>
      <c r="B1034" s="257"/>
      <c r="C1034" s="257"/>
      <c r="D1034" s="257">
        <v>3113</v>
      </c>
      <c r="E1034" s="257"/>
      <c r="F1034" s="257"/>
      <c r="G1034" s="312" t="s">
        <v>418</v>
      </c>
      <c r="H1034" s="341" t="s">
        <v>20</v>
      </c>
      <c r="I1034" s="53">
        <f>I1035</f>
        <v>1500</v>
      </c>
      <c r="J1034" s="53">
        <f t="shared" ref="J1034:K1034" si="421">J1035</f>
        <v>1550</v>
      </c>
      <c r="K1034" s="53">
        <f t="shared" si="421"/>
        <v>1600</v>
      </c>
      <c r="N1034" s="11"/>
      <c r="P1034" s="1"/>
    </row>
    <row r="1035" spans="1:16" ht="20.100000000000001" hidden="1" customHeight="1" x14ac:dyDescent="0.25">
      <c r="A1035" s="257"/>
      <c r="B1035" s="257"/>
      <c r="C1035" s="257"/>
      <c r="D1035" s="257"/>
      <c r="E1035" s="255" t="s">
        <v>293</v>
      </c>
      <c r="F1035" s="255"/>
      <c r="G1035" s="312" t="s">
        <v>418</v>
      </c>
      <c r="H1035" s="255" t="s">
        <v>20</v>
      </c>
      <c r="I1035" s="53">
        <f>I1036</f>
        <v>1500</v>
      </c>
      <c r="J1035" s="53">
        <f>J1036</f>
        <v>1550</v>
      </c>
      <c r="K1035" s="53">
        <f>K1036</f>
        <v>1600</v>
      </c>
      <c r="N1035" s="11"/>
      <c r="P1035" s="1"/>
    </row>
    <row r="1036" spans="1:16" ht="20.100000000000001" hidden="1" customHeight="1" x14ac:dyDescent="0.25">
      <c r="A1036" s="257"/>
      <c r="B1036" s="257"/>
      <c r="C1036" s="257"/>
      <c r="D1036" s="257"/>
      <c r="E1036" s="255"/>
      <c r="F1036" s="255" t="s">
        <v>294</v>
      </c>
      <c r="G1036" s="312" t="s">
        <v>418</v>
      </c>
      <c r="H1036" s="255" t="s">
        <v>20</v>
      </c>
      <c r="I1036" s="53">
        <v>1500</v>
      </c>
      <c r="J1036" s="53">
        <v>1550</v>
      </c>
      <c r="K1036" s="53">
        <v>1600</v>
      </c>
      <c r="N1036" s="11"/>
      <c r="P1036" s="1"/>
    </row>
    <row r="1037" spans="1:16" ht="20.100000000000001" hidden="1" customHeight="1" x14ac:dyDescent="0.25">
      <c r="A1037" s="257"/>
      <c r="B1037" s="257"/>
      <c r="C1037" s="257"/>
      <c r="D1037" s="257">
        <v>3114</v>
      </c>
      <c r="E1037" s="257"/>
      <c r="F1037" s="257"/>
      <c r="G1037" s="312" t="s">
        <v>418</v>
      </c>
      <c r="H1037" s="341" t="s">
        <v>364</v>
      </c>
      <c r="I1037" s="53">
        <f>I1038</f>
        <v>1200</v>
      </c>
      <c r="J1037" s="53">
        <f t="shared" ref="J1037:K1037" si="422">J1038</f>
        <v>1240</v>
      </c>
      <c r="K1037" s="53">
        <f t="shared" si="422"/>
        <v>1280</v>
      </c>
      <c r="N1037" s="11"/>
      <c r="P1037" s="1"/>
    </row>
    <row r="1038" spans="1:16" ht="20.100000000000001" hidden="1" customHeight="1" x14ac:dyDescent="0.25">
      <c r="A1038" s="257"/>
      <c r="B1038" s="257"/>
      <c r="C1038" s="257"/>
      <c r="D1038" s="257"/>
      <c r="E1038" s="255" t="s">
        <v>295</v>
      </c>
      <c r="F1038" s="255"/>
      <c r="G1038" s="312" t="s">
        <v>418</v>
      </c>
      <c r="H1038" s="255" t="s">
        <v>21</v>
      </c>
      <c r="I1038" s="53">
        <f>I1039</f>
        <v>1200</v>
      </c>
      <c r="J1038" s="53">
        <f t="shared" ref="J1038:K1038" si="423">J1039</f>
        <v>1240</v>
      </c>
      <c r="K1038" s="53">
        <f t="shared" si="423"/>
        <v>1280</v>
      </c>
      <c r="N1038" s="11"/>
      <c r="P1038" s="1"/>
    </row>
    <row r="1039" spans="1:16" ht="20.100000000000001" hidden="1" customHeight="1" x14ac:dyDescent="0.25">
      <c r="A1039" s="257"/>
      <c r="B1039" s="257"/>
      <c r="C1039" s="257"/>
      <c r="D1039" s="257"/>
      <c r="E1039" s="255"/>
      <c r="F1039" s="255" t="s">
        <v>296</v>
      </c>
      <c r="G1039" s="312" t="s">
        <v>418</v>
      </c>
      <c r="H1039" s="255" t="s">
        <v>21</v>
      </c>
      <c r="I1039" s="53">
        <v>1200</v>
      </c>
      <c r="J1039" s="53">
        <v>1240</v>
      </c>
      <c r="K1039" s="53">
        <v>1280</v>
      </c>
      <c r="N1039" s="11"/>
      <c r="P1039" s="1"/>
    </row>
    <row r="1040" spans="1:16" ht="20.100000000000001" hidden="1" customHeight="1" x14ac:dyDescent="0.25">
      <c r="A1040" s="258"/>
      <c r="B1040" s="258"/>
      <c r="C1040" s="258">
        <v>312</v>
      </c>
      <c r="D1040" s="258"/>
      <c r="E1040" s="258"/>
      <c r="F1040" s="258"/>
      <c r="G1040" s="312" t="s">
        <v>418</v>
      </c>
      <c r="H1040" s="339" t="s">
        <v>22</v>
      </c>
      <c r="I1040" s="54">
        <f>I1041</f>
        <v>0</v>
      </c>
      <c r="J1040" s="54">
        <f t="shared" ref="J1040:K1040" si="424">J1041</f>
        <v>0</v>
      </c>
      <c r="K1040" s="54">
        <f t="shared" si="424"/>
        <v>0</v>
      </c>
      <c r="N1040" s="11"/>
      <c r="P1040" s="1"/>
    </row>
    <row r="1041" spans="1:16" ht="20.100000000000001" hidden="1" customHeight="1" x14ac:dyDescent="0.25">
      <c r="A1041" s="257"/>
      <c r="B1041" s="257"/>
      <c r="C1041" s="257"/>
      <c r="D1041" s="257">
        <v>3121</v>
      </c>
      <c r="E1041" s="257"/>
      <c r="F1041" s="257"/>
      <c r="G1041" s="312" t="s">
        <v>418</v>
      </c>
      <c r="H1041" s="341" t="s">
        <v>22</v>
      </c>
      <c r="I1041" s="53">
        <f>I1042+I1044+I1046+I1048+I1050</f>
        <v>0</v>
      </c>
      <c r="J1041" s="53">
        <f t="shared" ref="J1041:K1041" si="425">J1042+J1044+J1046+J1048+J1050</f>
        <v>0</v>
      </c>
      <c r="K1041" s="53">
        <f t="shared" si="425"/>
        <v>0</v>
      </c>
      <c r="N1041" s="11"/>
      <c r="P1041" s="1"/>
    </row>
    <row r="1042" spans="1:16" ht="20.100000000000001" hidden="1" customHeight="1" x14ac:dyDescent="0.25">
      <c r="A1042" s="257"/>
      <c r="B1042" s="257"/>
      <c r="C1042" s="257"/>
      <c r="D1042" s="257"/>
      <c r="E1042" s="255" t="s">
        <v>89</v>
      </c>
      <c r="F1042" s="255"/>
      <c r="G1042" s="312" t="s">
        <v>418</v>
      </c>
      <c r="H1042" s="255" t="s">
        <v>90</v>
      </c>
      <c r="I1042" s="53">
        <f>I1043</f>
        <v>0</v>
      </c>
      <c r="J1042" s="53">
        <f t="shared" ref="J1042:K1042" si="426">J1043</f>
        <v>0</v>
      </c>
      <c r="K1042" s="53">
        <f t="shared" si="426"/>
        <v>0</v>
      </c>
      <c r="N1042" s="11"/>
      <c r="P1042" s="1"/>
    </row>
    <row r="1043" spans="1:16" ht="20.100000000000001" hidden="1" customHeight="1" x14ac:dyDescent="0.25">
      <c r="A1043" s="257"/>
      <c r="B1043" s="257"/>
      <c r="C1043" s="257"/>
      <c r="D1043" s="257"/>
      <c r="E1043" s="255"/>
      <c r="F1043" s="255" t="s">
        <v>91</v>
      </c>
      <c r="G1043" s="312" t="s">
        <v>418</v>
      </c>
      <c r="H1043" s="255" t="s">
        <v>90</v>
      </c>
      <c r="I1043" s="53">
        <v>0</v>
      </c>
      <c r="J1043" s="50">
        <v>0</v>
      </c>
      <c r="K1043" s="50">
        <v>0</v>
      </c>
      <c r="N1043" s="11"/>
      <c r="P1043" s="1"/>
    </row>
    <row r="1044" spans="1:16" ht="20.100000000000001" hidden="1" customHeight="1" x14ac:dyDescent="0.25">
      <c r="A1044" s="257"/>
      <c r="B1044" s="257"/>
      <c r="C1044" s="257"/>
      <c r="D1044" s="257"/>
      <c r="E1044" s="255" t="s">
        <v>92</v>
      </c>
      <c r="F1044" s="255"/>
      <c r="G1044" s="312" t="s">
        <v>418</v>
      </c>
      <c r="H1044" s="255" t="s">
        <v>93</v>
      </c>
      <c r="I1044" s="53">
        <f>I1045</f>
        <v>0</v>
      </c>
      <c r="J1044" s="53">
        <f t="shared" ref="J1044:K1044" si="427">J1045</f>
        <v>0</v>
      </c>
      <c r="K1044" s="53">
        <f t="shared" si="427"/>
        <v>0</v>
      </c>
      <c r="N1044" s="11"/>
      <c r="P1044" s="1"/>
    </row>
    <row r="1045" spans="1:16" ht="20.100000000000001" hidden="1" customHeight="1" x14ac:dyDescent="0.25">
      <c r="A1045" s="257"/>
      <c r="B1045" s="257"/>
      <c r="C1045" s="257"/>
      <c r="D1045" s="257"/>
      <c r="E1045" s="255"/>
      <c r="F1045" s="255" t="s">
        <v>94</v>
      </c>
      <c r="G1045" s="312" t="s">
        <v>418</v>
      </c>
      <c r="H1045" s="255" t="s">
        <v>93</v>
      </c>
      <c r="I1045" s="53">
        <v>0</v>
      </c>
      <c r="J1045" s="50">
        <v>0</v>
      </c>
      <c r="K1045" s="50">
        <v>0</v>
      </c>
      <c r="N1045" s="11"/>
      <c r="P1045" s="1"/>
    </row>
    <row r="1046" spans="1:16" ht="20.100000000000001" hidden="1" customHeight="1" x14ac:dyDescent="0.25">
      <c r="A1046" s="257"/>
      <c r="B1046" s="257"/>
      <c r="C1046" s="257"/>
      <c r="D1046" s="257"/>
      <c r="E1046" s="255" t="s">
        <v>95</v>
      </c>
      <c r="F1046" s="255"/>
      <c r="G1046" s="312" t="s">
        <v>418</v>
      </c>
      <c r="H1046" s="255" t="s">
        <v>96</v>
      </c>
      <c r="I1046" s="53">
        <f>I1047</f>
        <v>0</v>
      </c>
      <c r="J1046" s="53">
        <f t="shared" ref="J1046:K1046" si="428">J1047</f>
        <v>0</v>
      </c>
      <c r="K1046" s="53">
        <f t="shared" si="428"/>
        <v>0</v>
      </c>
      <c r="N1046" s="11"/>
      <c r="P1046" s="1"/>
    </row>
    <row r="1047" spans="1:16" ht="20.100000000000001" hidden="1" customHeight="1" x14ac:dyDescent="0.25">
      <c r="A1047" s="257"/>
      <c r="B1047" s="257"/>
      <c r="C1047" s="257"/>
      <c r="D1047" s="257"/>
      <c r="E1047" s="255"/>
      <c r="F1047" s="255" t="s">
        <v>97</v>
      </c>
      <c r="G1047" s="312" t="s">
        <v>418</v>
      </c>
      <c r="H1047" s="255" t="s">
        <v>96</v>
      </c>
      <c r="I1047" s="53">
        <v>0</v>
      </c>
      <c r="J1047" s="50">
        <v>0</v>
      </c>
      <c r="K1047" s="50">
        <v>0</v>
      </c>
      <c r="N1047" s="11"/>
      <c r="P1047" s="1"/>
    </row>
    <row r="1048" spans="1:16" ht="20.100000000000001" hidden="1" customHeight="1" x14ac:dyDescent="0.25">
      <c r="A1048" s="257"/>
      <c r="B1048" s="257"/>
      <c r="C1048" s="257"/>
      <c r="D1048" s="257"/>
      <c r="E1048" s="255" t="s">
        <v>98</v>
      </c>
      <c r="F1048" s="255"/>
      <c r="G1048" s="312" t="s">
        <v>418</v>
      </c>
      <c r="H1048" s="255" t="s">
        <v>99</v>
      </c>
      <c r="I1048" s="53">
        <f>I1049</f>
        <v>0</v>
      </c>
      <c r="J1048" s="53">
        <f t="shared" ref="J1048:K1048" si="429">J1049</f>
        <v>0</v>
      </c>
      <c r="K1048" s="53">
        <f t="shared" si="429"/>
        <v>0</v>
      </c>
      <c r="N1048" s="11"/>
      <c r="P1048" s="1"/>
    </row>
    <row r="1049" spans="1:16" ht="20.100000000000001" hidden="1" customHeight="1" x14ac:dyDescent="0.25">
      <c r="A1049" s="257"/>
      <c r="B1049" s="257"/>
      <c r="C1049" s="257"/>
      <c r="D1049" s="257"/>
      <c r="E1049" s="255"/>
      <c r="F1049" s="255" t="s">
        <v>100</v>
      </c>
      <c r="G1049" s="312" t="s">
        <v>418</v>
      </c>
      <c r="H1049" s="255" t="s">
        <v>99</v>
      </c>
      <c r="I1049" s="53">
        <v>0</v>
      </c>
      <c r="J1049" s="50">
        <v>0</v>
      </c>
      <c r="K1049" s="50">
        <v>0</v>
      </c>
      <c r="N1049" s="11"/>
      <c r="P1049" s="1"/>
    </row>
    <row r="1050" spans="1:16" ht="20.100000000000001" hidden="1" customHeight="1" x14ac:dyDescent="0.25">
      <c r="A1050" s="257"/>
      <c r="B1050" s="257"/>
      <c r="C1050" s="257"/>
      <c r="D1050" s="257"/>
      <c r="E1050" s="255" t="s">
        <v>101</v>
      </c>
      <c r="F1050" s="255"/>
      <c r="G1050" s="312" t="s">
        <v>418</v>
      </c>
      <c r="H1050" s="255" t="s">
        <v>102</v>
      </c>
      <c r="I1050" s="53">
        <f>I1051</f>
        <v>0</v>
      </c>
      <c r="J1050" s="53">
        <f t="shared" ref="J1050:K1050" si="430">J1051</f>
        <v>0</v>
      </c>
      <c r="K1050" s="53">
        <f t="shared" si="430"/>
        <v>0</v>
      </c>
      <c r="N1050" s="11"/>
      <c r="P1050" s="1"/>
    </row>
    <row r="1051" spans="1:16" ht="20.100000000000001" hidden="1" customHeight="1" x14ac:dyDescent="0.25">
      <c r="A1051" s="257"/>
      <c r="B1051" s="257"/>
      <c r="C1051" s="257"/>
      <c r="D1051" s="257"/>
      <c r="E1051" s="255"/>
      <c r="F1051" s="255" t="s">
        <v>103</v>
      </c>
      <c r="G1051" s="312" t="s">
        <v>418</v>
      </c>
      <c r="H1051" s="255" t="s">
        <v>102</v>
      </c>
      <c r="I1051" s="53">
        <v>0</v>
      </c>
      <c r="J1051" s="50">
        <v>0</v>
      </c>
      <c r="K1051" s="50">
        <v>0</v>
      </c>
      <c r="N1051" s="11"/>
      <c r="P1051" s="1"/>
    </row>
    <row r="1052" spans="1:16" ht="20.100000000000001" customHeight="1" x14ac:dyDescent="0.25">
      <c r="A1052" s="258"/>
      <c r="B1052" s="258"/>
      <c r="C1052" s="258">
        <v>313</v>
      </c>
      <c r="D1052" s="258"/>
      <c r="E1052" s="258"/>
      <c r="F1052" s="258"/>
      <c r="G1052" s="314" t="s">
        <v>418</v>
      </c>
      <c r="H1052" s="339" t="s">
        <v>105</v>
      </c>
      <c r="I1052" s="54">
        <f>I1053+I1058</f>
        <v>3500</v>
      </c>
      <c r="J1052" s="54">
        <f t="shared" ref="J1052:K1052" si="431">J1053+J1058</f>
        <v>3610</v>
      </c>
      <c r="K1052" s="54">
        <f t="shared" si="431"/>
        <v>3720</v>
      </c>
      <c r="N1052" s="11"/>
      <c r="P1052" s="1"/>
    </row>
    <row r="1053" spans="1:16" ht="20.100000000000001" hidden="1" customHeight="1" x14ac:dyDescent="0.25">
      <c r="A1053" s="257"/>
      <c r="B1053" s="257"/>
      <c r="C1053" s="257"/>
      <c r="D1053" s="257">
        <v>3132</v>
      </c>
      <c r="E1053" s="257"/>
      <c r="F1053" s="257"/>
      <c r="G1053" s="312" t="s">
        <v>418</v>
      </c>
      <c r="H1053" s="341" t="s">
        <v>24</v>
      </c>
      <c r="I1053" s="53">
        <f>I1054+I1056</f>
        <v>3500</v>
      </c>
      <c r="J1053" s="53">
        <f t="shared" ref="J1053:K1053" si="432">J1054+J1056</f>
        <v>3610</v>
      </c>
      <c r="K1053" s="53">
        <f t="shared" si="432"/>
        <v>3720</v>
      </c>
      <c r="N1053" s="11"/>
      <c r="P1053" s="1"/>
    </row>
    <row r="1054" spans="1:16" ht="20.100000000000001" hidden="1" customHeight="1" x14ac:dyDescent="0.25">
      <c r="A1054" s="257"/>
      <c r="B1054" s="257"/>
      <c r="C1054" s="257"/>
      <c r="D1054" s="257"/>
      <c r="E1054" s="255" t="s">
        <v>300</v>
      </c>
      <c r="F1054" s="255"/>
      <c r="G1054" s="312" t="s">
        <v>418</v>
      </c>
      <c r="H1054" s="255" t="s">
        <v>24</v>
      </c>
      <c r="I1054" s="53">
        <f>I1055</f>
        <v>3500</v>
      </c>
      <c r="J1054" s="53">
        <f t="shared" ref="J1054:K1054" si="433">J1055</f>
        <v>3610</v>
      </c>
      <c r="K1054" s="53">
        <f t="shared" si="433"/>
        <v>3720</v>
      </c>
      <c r="N1054" s="11"/>
      <c r="P1054" s="1"/>
    </row>
    <row r="1055" spans="1:16" ht="20.100000000000001" hidden="1" customHeight="1" x14ac:dyDescent="0.25">
      <c r="A1055" s="257"/>
      <c r="B1055" s="257"/>
      <c r="C1055" s="257"/>
      <c r="D1055" s="257"/>
      <c r="E1055" s="255"/>
      <c r="F1055" s="255" t="s">
        <v>301</v>
      </c>
      <c r="G1055" s="312" t="s">
        <v>418</v>
      </c>
      <c r="H1055" s="255" t="s">
        <v>24</v>
      </c>
      <c r="I1055" s="53">
        <v>3500</v>
      </c>
      <c r="J1055" s="50">
        <v>3610</v>
      </c>
      <c r="K1055" s="50">
        <v>3720</v>
      </c>
      <c r="N1055" s="11"/>
      <c r="P1055" s="1"/>
    </row>
    <row r="1056" spans="1:16" ht="30" hidden="1" customHeight="1" x14ac:dyDescent="0.25">
      <c r="A1056" s="257"/>
      <c r="B1056" s="257"/>
      <c r="C1056" s="257"/>
      <c r="D1056" s="257"/>
      <c r="E1056" s="255" t="s">
        <v>302</v>
      </c>
      <c r="F1056" s="255"/>
      <c r="G1056" s="312" t="s">
        <v>418</v>
      </c>
      <c r="H1056" s="255" t="s">
        <v>106</v>
      </c>
      <c r="I1056" s="53">
        <f>I1057</f>
        <v>0</v>
      </c>
      <c r="J1056" s="53">
        <f t="shared" ref="J1056:K1056" si="434">J1057</f>
        <v>0</v>
      </c>
      <c r="K1056" s="53">
        <f t="shared" si="434"/>
        <v>0</v>
      </c>
      <c r="N1056" s="11"/>
      <c r="P1056" s="1"/>
    </row>
    <row r="1057" spans="1:16" ht="30" hidden="1" customHeight="1" x14ac:dyDescent="0.25">
      <c r="A1057" s="257"/>
      <c r="B1057" s="257"/>
      <c r="C1057" s="257"/>
      <c r="D1057" s="257"/>
      <c r="E1057" s="255"/>
      <c r="F1057" s="255" t="s">
        <v>303</v>
      </c>
      <c r="G1057" s="312" t="s">
        <v>418</v>
      </c>
      <c r="H1057" s="255" t="s">
        <v>106</v>
      </c>
      <c r="I1057" s="53">
        <v>0</v>
      </c>
      <c r="J1057" s="50">
        <v>0</v>
      </c>
      <c r="K1057" s="50">
        <v>0</v>
      </c>
      <c r="N1057" s="11"/>
      <c r="P1057" s="1"/>
    </row>
    <row r="1058" spans="1:16" ht="30" hidden="1" customHeight="1" x14ac:dyDescent="0.25">
      <c r="A1058" s="257"/>
      <c r="B1058" s="257"/>
      <c r="C1058" s="257"/>
      <c r="D1058" s="257">
        <v>3133</v>
      </c>
      <c r="E1058" s="255"/>
      <c r="F1058" s="255"/>
      <c r="G1058" s="312" t="s">
        <v>418</v>
      </c>
      <c r="H1058" s="255" t="s">
        <v>25</v>
      </c>
      <c r="I1058" s="53">
        <f>I1059</f>
        <v>0</v>
      </c>
      <c r="J1058" s="53">
        <f t="shared" ref="J1058:K1058" si="435">J1059</f>
        <v>0</v>
      </c>
      <c r="K1058" s="53">
        <f t="shared" si="435"/>
        <v>0</v>
      </c>
      <c r="N1058" s="11"/>
      <c r="P1058" s="1"/>
    </row>
    <row r="1059" spans="1:16" ht="30" hidden="1" customHeight="1" x14ac:dyDescent="0.25">
      <c r="A1059" s="257"/>
      <c r="B1059" s="257"/>
      <c r="C1059" s="257"/>
      <c r="D1059" s="257"/>
      <c r="E1059" s="255" t="s">
        <v>304</v>
      </c>
      <c r="F1059" s="255"/>
      <c r="G1059" s="312" t="s">
        <v>418</v>
      </c>
      <c r="H1059" s="255" t="s">
        <v>25</v>
      </c>
      <c r="I1059" s="53">
        <f>I1060</f>
        <v>0</v>
      </c>
      <c r="J1059" s="53">
        <f t="shared" ref="J1059:K1059" si="436">J1060</f>
        <v>0</v>
      </c>
      <c r="K1059" s="53">
        <f t="shared" si="436"/>
        <v>0</v>
      </c>
      <c r="N1059" s="11"/>
      <c r="P1059" s="1"/>
    </row>
    <row r="1060" spans="1:16" ht="30" hidden="1" customHeight="1" x14ac:dyDescent="0.25">
      <c r="A1060" s="257"/>
      <c r="B1060" s="257"/>
      <c r="C1060" s="257"/>
      <c r="D1060" s="257"/>
      <c r="E1060" s="255"/>
      <c r="F1060" s="255" t="s">
        <v>305</v>
      </c>
      <c r="G1060" s="312" t="s">
        <v>418</v>
      </c>
      <c r="H1060" s="255" t="s">
        <v>25</v>
      </c>
      <c r="I1060" s="53">
        <v>0</v>
      </c>
      <c r="J1060" s="50">
        <v>0</v>
      </c>
      <c r="K1060" s="50">
        <v>0</v>
      </c>
      <c r="N1060" s="11"/>
      <c r="P1060" s="1"/>
    </row>
    <row r="1061" spans="1:16" ht="20.100000000000001" customHeight="1" x14ac:dyDescent="0.25">
      <c r="A1061" s="257"/>
      <c r="B1061" s="258">
        <v>32</v>
      </c>
      <c r="C1061" s="258"/>
      <c r="D1061" s="258"/>
      <c r="E1061" s="259"/>
      <c r="F1061" s="259"/>
      <c r="G1061" s="312"/>
      <c r="H1061" s="259" t="s">
        <v>26</v>
      </c>
      <c r="I1061" s="54">
        <f>I1078+I1100+I1062</f>
        <v>18800</v>
      </c>
      <c r="J1061" s="54">
        <f>J1078+J1100+J1062</f>
        <v>18000</v>
      </c>
      <c r="K1061" s="54">
        <f>K1078+K1100+K1062</f>
        <v>17180</v>
      </c>
      <c r="N1061" s="11"/>
      <c r="P1061" s="1"/>
    </row>
    <row r="1062" spans="1:16" ht="20.100000000000001" hidden="1" customHeight="1" x14ac:dyDescent="0.25">
      <c r="A1062" s="257"/>
      <c r="B1062" s="257"/>
      <c r="C1062" s="258">
        <v>321</v>
      </c>
      <c r="D1062" s="257"/>
      <c r="E1062" s="255"/>
      <c r="F1062" s="255"/>
      <c r="G1062" s="312"/>
      <c r="H1062" s="259" t="s">
        <v>27</v>
      </c>
      <c r="I1062" s="54">
        <f>I1063+I1072</f>
        <v>0</v>
      </c>
      <c r="J1062" s="54">
        <f t="shared" ref="J1062:K1062" si="437">J1063+J1072</f>
        <v>0</v>
      </c>
      <c r="K1062" s="54">
        <f t="shared" si="437"/>
        <v>0</v>
      </c>
      <c r="N1062" s="11"/>
      <c r="P1062" s="1"/>
    </row>
    <row r="1063" spans="1:16" ht="20.100000000000001" hidden="1" customHeight="1" x14ac:dyDescent="0.25">
      <c r="A1063" s="257"/>
      <c r="B1063" s="257"/>
      <c r="C1063" s="257"/>
      <c r="D1063" s="257">
        <v>3211</v>
      </c>
      <c r="E1063" s="255"/>
      <c r="F1063" s="255"/>
      <c r="G1063" s="312" t="s">
        <v>418</v>
      </c>
      <c r="H1063" s="255" t="s">
        <v>28</v>
      </c>
      <c r="I1063" s="53">
        <f>I1064+I1066+I1068+I1070</f>
        <v>0</v>
      </c>
      <c r="J1063" s="53">
        <f t="shared" ref="J1063:K1063" si="438">J1064+J1066+J1068+J1070</f>
        <v>0</v>
      </c>
      <c r="K1063" s="53">
        <f t="shared" si="438"/>
        <v>0</v>
      </c>
      <c r="N1063" s="11"/>
      <c r="P1063" s="1"/>
    </row>
    <row r="1064" spans="1:16" ht="20.100000000000001" hidden="1" customHeight="1" x14ac:dyDescent="0.25">
      <c r="A1064" s="257"/>
      <c r="B1064" s="257"/>
      <c r="C1064" s="257"/>
      <c r="D1064" s="257"/>
      <c r="E1064" s="255" t="s">
        <v>306</v>
      </c>
      <c r="F1064" s="255"/>
      <c r="G1064" s="312" t="s">
        <v>418</v>
      </c>
      <c r="H1064" s="255" t="s">
        <v>107</v>
      </c>
      <c r="I1064" s="53">
        <f>I1065</f>
        <v>0</v>
      </c>
      <c r="J1064" s="50">
        <f t="shared" ref="J1064:K1064" si="439">J1065</f>
        <v>0</v>
      </c>
      <c r="K1064" s="50">
        <f t="shared" si="439"/>
        <v>0</v>
      </c>
      <c r="N1064" s="11"/>
      <c r="P1064" s="1"/>
    </row>
    <row r="1065" spans="1:16" ht="20.100000000000001" hidden="1" customHeight="1" x14ac:dyDescent="0.25">
      <c r="A1065" s="257"/>
      <c r="B1065" s="257"/>
      <c r="C1065" s="257"/>
      <c r="D1065" s="257"/>
      <c r="E1065" s="255"/>
      <c r="F1065" s="255" t="s">
        <v>307</v>
      </c>
      <c r="G1065" s="312" t="s">
        <v>418</v>
      </c>
      <c r="H1065" s="255" t="s">
        <v>107</v>
      </c>
      <c r="I1065" s="53">
        <v>0</v>
      </c>
      <c r="J1065" s="50">
        <v>0</v>
      </c>
      <c r="K1065" s="50">
        <v>0</v>
      </c>
      <c r="N1065" s="11"/>
      <c r="P1065" s="1"/>
    </row>
    <row r="1066" spans="1:16" ht="30" hidden="1" x14ac:dyDescent="0.25">
      <c r="A1066" s="257"/>
      <c r="B1066" s="257"/>
      <c r="C1066" s="257"/>
      <c r="D1066" s="257"/>
      <c r="E1066" s="255" t="s">
        <v>308</v>
      </c>
      <c r="F1066" s="255"/>
      <c r="G1066" s="312" t="s">
        <v>418</v>
      </c>
      <c r="H1066" s="255" t="s">
        <v>108</v>
      </c>
      <c r="I1066" s="53">
        <f>I1067</f>
        <v>0</v>
      </c>
      <c r="J1066" s="53">
        <f t="shared" ref="J1066:K1066" si="440">J1067</f>
        <v>0</v>
      </c>
      <c r="K1066" s="53">
        <f t="shared" si="440"/>
        <v>0</v>
      </c>
      <c r="N1066" s="11"/>
      <c r="P1066" s="1"/>
    </row>
    <row r="1067" spans="1:16" ht="90" hidden="1" x14ac:dyDescent="0.25">
      <c r="A1067" s="257"/>
      <c r="B1067" s="257"/>
      <c r="C1067" s="257"/>
      <c r="D1067" s="257"/>
      <c r="E1067" s="255"/>
      <c r="F1067" s="255" t="s">
        <v>309</v>
      </c>
      <c r="G1067" s="312" t="s">
        <v>418</v>
      </c>
      <c r="H1067" s="255" t="s">
        <v>108</v>
      </c>
      <c r="I1067" s="53">
        <v>0</v>
      </c>
      <c r="J1067" s="50">
        <v>0</v>
      </c>
      <c r="K1067" s="50">
        <v>0</v>
      </c>
      <c r="N1067" s="11"/>
      <c r="P1067" s="1"/>
    </row>
    <row r="1068" spans="1:16" ht="30" hidden="1" x14ac:dyDescent="0.25">
      <c r="A1068" s="257"/>
      <c r="B1068" s="257"/>
      <c r="C1068" s="257"/>
      <c r="D1068" s="257"/>
      <c r="E1068" s="255" t="s">
        <v>310</v>
      </c>
      <c r="F1068" s="255"/>
      <c r="G1068" s="312" t="s">
        <v>418</v>
      </c>
      <c r="H1068" s="255" t="s">
        <v>352</v>
      </c>
      <c r="I1068" s="53">
        <f>I1069</f>
        <v>0</v>
      </c>
      <c r="J1068" s="53">
        <f t="shared" ref="J1068:K1068" si="441">J1069</f>
        <v>0</v>
      </c>
      <c r="K1068" s="53">
        <f t="shared" si="441"/>
        <v>0</v>
      </c>
      <c r="N1068" s="11"/>
      <c r="P1068" s="1"/>
    </row>
    <row r="1069" spans="1:16" ht="90" hidden="1" x14ac:dyDescent="0.25">
      <c r="A1069" s="257"/>
      <c r="B1069" s="257"/>
      <c r="C1069" s="257"/>
      <c r="D1069" s="257"/>
      <c r="E1069" s="255"/>
      <c r="F1069" s="255" t="s">
        <v>311</v>
      </c>
      <c r="G1069" s="312" t="s">
        <v>418</v>
      </c>
      <c r="H1069" s="255" t="s">
        <v>352</v>
      </c>
      <c r="I1069" s="53">
        <v>0</v>
      </c>
      <c r="J1069" s="50">
        <v>0</v>
      </c>
      <c r="K1069" s="50">
        <v>0</v>
      </c>
      <c r="N1069" s="11"/>
      <c r="P1069" s="1"/>
    </row>
    <row r="1070" spans="1:16" hidden="1" x14ac:dyDescent="0.25">
      <c r="A1070" s="257"/>
      <c r="B1070" s="257"/>
      <c r="C1070" s="257"/>
      <c r="D1070" s="257"/>
      <c r="E1070" s="255" t="s">
        <v>312</v>
      </c>
      <c r="F1070" s="255"/>
      <c r="G1070" s="312" t="s">
        <v>418</v>
      </c>
      <c r="H1070" s="255" t="s">
        <v>110</v>
      </c>
      <c r="I1070" s="53">
        <f>I1071</f>
        <v>0</v>
      </c>
      <c r="J1070" s="53">
        <f t="shared" ref="J1070:K1070" si="442">J1071</f>
        <v>0</v>
      </c>
      <c r="K1070" s="53">
        <f t="shared" si="442"/>
        <v>0</v>
      </c>
      <c r="N1070" s="11"/>
      <c r="P1070" s="1"/>
    </row>
    <row r="1071" spans="1:16" ht="20.100000000000001" hidden="1" customHeight="1" x14ac:dyDescent="0.25">
      <c r="A1071" s="257"/>
      <c r="B1071" s="257"/>
      <c r="C1071" s="257"/>
      <c r="D1071" s="257"/>
      <c r="E1071" s="255"/>
      <c r="F1071" s="255" t="s">
        <v>313</v>
      </c>
      <c r="G1071" s="312" t="s">
        <v>418</v>
      </c>
      <c r="H1071" s="255" t="s">
        <v>110</v>
      </c>
      <c r="I1071" s="53">
        <v>0</v>
      </c>
      <c r="J1071" s="50">
        <v>0</v>
      </c>
      <c r="K1071" s="50">
        <v>0</v>
      </c>
      <c r="N1071" s="11"/>
      <c r="P1071" s="1"/>
    </row>
    <row r="1072" spans="1:16" ht="20.100000000000001" hidden="1" customHeight="1" x14ac:dyDescent="0.25">
      <c r="A1072" s="257"/>
      <c r="B1072" s="257"/>
      <c r="C1072" s="257"/>
      <c r="D1072" s="257">
        <v>3213</v>
      </c>
      <c r="E1072" s="255"/>
      <c r="F1072" s="255"/>
      <c r="G1072" s="312" t="s">
        <v>418</v>
      </c>
      <c r="H1072" s="255" t="s">
        <v>30</v>
      </c>
      <c r="I1072" s="53">
        <f>I1073+I1076</f>
        <v>0</v>
      </c>
      <c r="J1072" s="53">
        <f t="shared" ref="J1072:K1072" si="443">J1073+J1076</f>
        <v>0</v>
      </c>
      <c r="K1072" s="53">
        <f t="shared" si="443"/>
        <v>0</v>
      </c>
      <c r="N1072" s="11"/>
      <c r="P1072" s="1"/>
    </row>
    <row r="1073" spans="1:16" ht="20.100000000000001" hidden="1" customHeight="1" x14ac:dyDescent="0.25">
      <c r="A1073" s="257"/>
      <c r="B1073" s="257"/>
      <c r="C1073" s="257"/>
      <c r="D1073" s="257"/>
      <c r="E1073" s="255" t="s">
        <v>113</v>
      </c>
      <c r="F1073" s="255"/>
      <c r="G1073" s="312" t="s">
        <v>418</v>
      </c>
      <c r="H1073" s="255" t="s">
        <v>114</v>
      </c>
      <c r="I1073" s="53">
        <f>I1074+I1075</f>
        <v>0</v>
      </c>
      <c r="J1073" s="53">
        <f t="shared" ref="J1073:K1073" si="444">J1074+J1075</f>
        <v>0</v>
      </c>
      <c r="K1073" s="53">
        <f t="shared" si="444"/>
        <v>0</v>
      </c>
      <c r="N1073" s="11"/>
      <c r="P1073" s="1"/>
    </row>
    <row r="1074" spans="1:16" ht="20.100000000000001" hidden="1" customHeight="1" x14ac:dyDescent="0.25">
      <c r="A1074" s="257"/>
      <c r="B1074" s="257"/>
      <c r="C1074" s="257"/>
      <c r="D1074" s="257"/>
      <c r="E1074" s="255"/>
      <c r="F1074" s="255" t="s">
        <v>115</v>
      </c>
      <c r="G1074" s="312" t="s">
        <v>418</v>
      </c>
      <c r="H1074" s="255" t="s">
        <v>319</v>
      </c>
      <c r="I1074" s="53">
        <v>0</v>
      </c>
      <c r="J1074" s="50">
        <v>0</v>
      </c>
      <c r="K1074" s="50">
        <v>0</v>
      </c>
      <c r="N1074" s="11"/>
      <c r="P1074" s="1"/>
    </row>
    <row r="1075" spans="1:16" ht="20.100000000000001" hidden="1" customHeight="1" x14ac:dyDescent="0.25">
      <c r="A1075" s="257"/>
      <c r="B1075" s="257"/>
      <c r="C1075" s="257"/>
      <c r="D1075" s="257"/>
      <c r="E1075" s="255"/>
      <c r="F1075" s="255" t="s">
        <v>117</v>
      </c>
      <c r="G1075" s="312" t="s">
        <v>418</v>
      </c>
      <c r="H1075" s="255" t="s">
        <v>320</v>
      </c>
      <c r="I1075" s="53">
        <v>0</v>
      </c>
      <c r="J1075" s="50">
        <v>0</v>
      </c>
      <c r="K1075" s="50">
        <v>0</v>
      </c>
      <c r="N1075" s="11"/>
      <c r="P1075" s="1"/>
    </row>
    <row r="1076" spans="1:16" ht="20.100000000000001" hidden="1" customHeight="1" x14ac:dyDescent="0.25">
      <c r="A1076" s="257"/>
      <c r="B1076" s="257"/>
      <c r="C1076" s="257"/>
      <c r="D1076" s="257"/>
      <c r="E1076" s="255" t="s">
        <v>119</v>
      </c>
      <c r="F1076" s="255"/>
      <c r="G1076" s="312" t="s">
        <v>418</v>
      </c>
      <c r="H1076" s="255" t="s">
        <v>120</v>
      </c>
      <c r="I1076" s="53">
        <f>I1077</f>
        <v>0</v>
      </c>
      <c r="J1076" s="53">
        <f t="shared" ref="J1076:K1076" si="445">J1077</f>
        <v>0</v>
      </c>
      <c r="K1076" s="53">
        <f t="shared" si="445"/>
        <v>0</v>
      </c>
      <c r="N1076" s="11"/>
      <c r="P1076" s="1"/>
    </row>
    <row r="1077" spans="1:16" ht="20.100000000000001" hidden="1" customHeight="1" x14ac:dyDescent="0.25">
      <c r="A1077" s="257"/>
      <c r="B1077" s="257"/>
      <c r="C1077" s="257"/>
      <c r="D1077" s="257"/>
      <c r="E1077" s="255"/>
      <c r="F1077" s="255" t="s">
        <v>121</v>
      </c>
      <c r="G1077" s="312" t="s">
        <v>418</v>
      </c>
      <c r="H1077" s="255" t="s">
        <v>120</v>
      </c>
      <c r="I1077" s="53">
        <v>0</v>
      </c>
      <c r="J1077" s="50">
        <v>0</v>
      </c>
      <c r="K1077" s="50">
        <v>0</v>
      </c>
      <c r="N1077" s="11"/>
      <c r="P1077" s="1"/>
    </row>
    <row r="1078" spans="1:16" s="4" customFormat="1" ht="20.100000000000001" customHeight="1" x14ac:dyDescent="0.25">
      <c r="A1078" s="258"/>
      <c r="B1078" s="258"/>
      <c r="C1078" s="258">
        <v>322</v>
      </c>
      <c r="D1078" s="258"/>
      <c r="E1078" s="259"/>
      <c r="F1078" s="259"/>
      <c r="G1078" s="314" t="s">
        <v>418</v>
      </c>
      <c r="H1078" s="259" t="s">
        <v>31</v>
      </c>
      <c r="I1078" s="54">
        <f>I1079+I1089+I1094</f>
        <v>10300</v>
      </c>
      <c r="J1078" s="54">
        <f t="shared" ref="J1078:K1078" si="446">J1079+J1089+J1094</f>
        <v>9240</v>
      </c>
      <c r="K1078" s="54">
        <f t="shared" si="446"/>
        <v>9780</v>
      </c>
      <c r="L1078" s="2"/>
      <c r="M1078" s="3"/>
      <c r="N1078" s="8"/>
      <c r="O1078" s="3"/>
      <c r="P1078" s="3"/>
    </row>
    <row r="1079" spans="1:16" ht="20.100000000000001" hidden="1" customHeight="1" x14ac:dyDescent="0.25">
      <c r="A1079" s="257"/>
      <c r="B1079" s="257"/>
      <c r="C1079" s="257"/>
      <c r="D1079" s="257">
        <v>3221</v>
      </c>
      <c r="E1079" s="255"/>
      <c r="F1079" s="255"/>
      <c r="G1079" s="312" t="s">
        <v>418</v>
      </c>
      <c r="H1079" s="255" t="s">
        <v>122</v>
      </c>
      <c r="I1079" s="53">
        <f>I1080+I1085+I1087+I1083</f>
        <v>4500</v>
      </c>
      <c r="J1079" s="53">
        <f t="shared" ref="J1079:K1079" si="447">J1080+J1085+J1087+J1083</f>
        <v>3260</v>
      </c>
      <c r="K1079" s="53">
        <f t="shared" si="447"/>
        <v>4640</v>
      </c>
      <c r="N1079" s="11"/>
      <c r="P1079" s="1"/>
    </row>
    <row r="1080" spans="1:16" ht="20.100000000000001" hidden="1" customHeight="1" x14ac:dyDescent="0.25">
      <c r="A1080" s="257"/>
      <c r="B1080" s="257"/>
      <c r="C1080" s="257"/>
      <c r="D1080" s="257"/>
      <c r="E1080" s="255" t="s">
        <v>123</v>
      </c>
      <c r="F1080" s="255"/>
      <c r="G1080" s="312" t="s">
        <v>418</v>
      </c>
      <c r="H1080" s="255" t="s">
        <v>124</v>
      </c>
      <c r="I1080" s="53">
        <f>I1082+I1081</f>
        <v>1700</v>
      </c>
      <c r="J1080" s="53">
        <f t="shared" ref="J1080:K1080" si="448">J1082+J1081</f>
        <v>1250</v>
      </c>
      <c r="K1080" s="53">
        <f t="shared" si="448"/>
        <v>1800</v>
      </c>
      <c r="N1080" s="11"/>
      <c r="P1080" s="1"/>
    </row>
    <row r="1081" spans="1:16" ht="20.100000000000001" hidden="1" customHeight="1" x14ac:dyDescent="0.25">
      <c r="A1081" s="257"/>
      <c r="B1081" s="257"/>
      <c r="C1081" s="257"/>
      <c r="D1081" s="257"/>
      <c r="E1081" s="255"/>
      <c r="F1081" s="255" t="s">
        <v>125</v>
      </c>
      <c r="G1081" s="312" t="s">
        <v>418</v>
      </c>
      <c r="H1081" s="255" t="s">
        <v>124</v>
      </c>
      <c r="I1081" s="53">
        <v>800</v>
      </c>
      <c r="J1081" s="50">
        <v>850</v>
      </c>
      <c r="K1081" s="50">
        <v>900</v>
      </c>
      <c r="N1081" s="11"/>
      <c r="P1081" s="1"/>
    </row>
    <row r="1082" spans="1:16" ht="20.100000000000001" hidden="1" customHeight="1" x14ac:dyDescent="0.25">
      <c r="A1082" s="257"/>
      <c r="B1082" s="257"/>
      <c r="C1082" s="257"/>
      <c r="D1082" s="257"/>
      <c r="E1082" s="255"/>
      <c r="F1082" s="255" t="s">
        <v>126</v>
      </c>
      <c r="G1082" s="312" t="s">
        <v>418</v>
      </c>
      <c r="H1082" s="255" t="s">
        <v>321</v>
      </c>
      <c r="I1082" s="53">
        <v>900</v>
      </c>
      <c r="J1082" s="50">
        <v>400</v>
      </c>
      <c r="K1082" s="50">
        <v>900</v>
      </c>
      <c r="N1082" s="11"/>
      <c r="P1082" s="1"/>
    </row>
    <row r="1083" spans="1:16" ht="30" hidden="1" x14ac:dyDescent="0.25">
      <c r="A1083" s="257"/>
      <c r="B1083" s="257"/>
      <c r="C1083" s="257"/>
      <c r="D1083" s="257"/>
      <c r="E1083" s="255" t="s">
        <v>128</v>
      </c>
      <c r="F1083" s="255"/>
      <c r="G1083" s="312" t="s">
        <v>418</v>
      </c>
      <c r="H1083" s="255" t="s">
        <v>129</v>
      </c>
      <c r="I1083" s="53">
        <f>I1084</f>
        <v>0</v>
      </c>
      <c r="J1083" s="53">
        <f t="shared" ref="J1083:K1083" si="449">J1084</f>
        <v>0</v>
      </c>
      <c r="K1083" s="53">
        <f t="shared" si="449"/>
        <v>0</v>
      </c>
      <c r="N1083" s="11"/>
      <c r="P1083" s="1"/>
    </row>
    <row r="1084" spans="1:16" ht="90" hidden="1" x14ac:dyDescent="0.25">
      <c r="A1084" s="257"/>
      <c r="B1084" s="257"/>
      <c r="C1084" s="257"/>
      <c r="D1084" s="257"/>
      <c r="E1084" s="255"/>
      <c r="F1084" s="255" t="s">
        <v>130</v>
      </c>
      <c r="G1084" s="312" t="s">
        <v>418</v>
      </c>
      <c r="H1084" s="255" t="s">
        <v>129</v>
      </c>
      <c r="I1084" s="53">
        <v>0</v>
      </c>
      <c r="J1084" s="50">
        <v>0</v>
      </c>
      <c r="K1084" s="50">
        <v>0</v>
      </c>
      <c r="N1084" s="11"/>
      <c r="P1084" s="1"/>
    </row>
    <row r="1085" spans="1:16" ht="20.100000000000001" hidden="1" customHeight="1" x14ac:dyDescent="0.25">
      <c r="A1085" s="257"/>
      <c r="B1085" s="257"/>
      <c r="C1085" s="257"/>
      <c r="D1085" s="257"/>
      <c r="E1085" s="255" t="s">
        <v>131</v>
      </c>
      <c r="F1085" s="255"/>
      <c r="G1085" s="312" t="s">
        <v>418</v>
      </c>
      <c r="H1085" s="255" t="s">
        <v>132</v>
      </c>
      <c r="I1085" s="53">
        <f>I1086</f>
        <v>1500</v>
      </c>
      <c r="J1085" s="53">
        <f t="shared" ref="J1085:K1085" si="450">J1086</f>
        <v>1050</v>
      </c>
      <c r="K1085" s="53">
        <f t="shared" si="450"/>
        <v>1500</v>
      </c>
      <c r="N1085" s="11"/>
      <c r="P1085" s="1"/>
    </row>
    <row r="1086" spans="1:16" ht="20.100000000000001" hidden="1" customHeight="1" x14ac:dyDescent="0.25">
      <c r="A1086" s="257"/>
      <c r="B1086" s="257"/>
      <c r="C1086" s="257"/>
      <c r="D1086" s="257"/>
      <c r="E1086" s="255"/>
      <c r="F1086" s="255" t="s">
        <v>133</v>
      </c>
      <c r="G1086" s="312" t="s">
        <v>418</v>
      </c>
      <c r="H1086" s="255" t="s">
        <v>132</v>
      </c>
      <c r="I1086" s="53">
        <v>1500</v>
      </c>
      <c r="J1086" s="50">
        <v>1050</v>
      </c>
      <c r="K1086" s="50">
        <v>1500</v>
      </c>
      <c r="N1086" s="11"/>
      <c r="P1086" s="1"/>
    </row>
    <row r="1087" spans="1:16" ht="20.100000000000001" hidden="1" customHeight="1" x14ac:dyDescent="0.25">
      <c r="A1087" s="257"/>
      <c r="B1087" s="257"/>
      <c r="C1087" s="257"/>
      <c r="D1087" s="257"/>
      <c r="E1087" s="255" t="s">
        <v>134</v>
      </c>
      <c r="F1087" s="255"/>
      <c r="G1087" s="312" t="s">
        <v>418</v>
      </c>
      <c r="H1087" s="255" t="s">
        <v>135</v>
      </c>
      <c r="I1087" s="53">
        <f>I1088</f>
        <v>1300</v>
      </c>
      <c r="J1087" s="53">
        <f t="shared" ref="J1087:K1087" si="451">J1088</f>
        <v>960</v>
      </c>
      <c r="K1087" s="53">
        <f t="shared" si="451"/>
        <v>1340</v>
      </c>
      <c r="N1087" s="11"/>
      <c r="P1087" s="1"/>
    </row>
    <row r="1088" spans="1:16" ht="20.100000000000001" hidden="1" customHeight="1" x14ac:dyDescent="0.25">
      <c r="A1088" s="257"/>
      <c r="B1088" s="257"/>
      <c r="C1088" s="257"/>
      <c r="D1088" s="257"/>
      <c r="E1088" s="255"/>
      <c r="F1088" s="255" t="s">
        <v>136</v>
      </c>
      <c r="G1088" s="312" t="s">
        <v>418</v>
      </c>
      <c r="H1088" s="255" t="s">
        <v>135</v>
      </c>
      <c r="I1088" s="53">
        <v>1300</v>
      </c>
      <c r="J1088" s="53">
        <v>960</v>
      </c>
      <c r="K1088" s="53">
        <v>1340</v>
      </c>
      <c r="N1088" s="11"/>
      <c r="P1088" s="1"/>
    </row>
    <row r="1089" spans="1:16" ht="20.100000000000001" hidden="1" customHeight="1" x14ac:dyDescent="0.25">
      <c r="A1089" s="257"/>
      <c r="B1089" s="257"/>
      <c r="C1089" s="257"/>
      <c r="D1089" s="257">
        <v>3222</v>
      </c>
      <c r="E1089" s="255"/>
      <c r="F1089" s="255"/>
      <c r="G1089" s="312" t="s">
        <v>418</v>
      </c>
      <c r="H1089" s="255" t="s">
        <v>33</v>
      </c>
      <c r="I1089" s="53">
        <f>I1090+I1092</f>
        <v>600</v>
      </c>
      <c r="J1089" s="53">
        <f t="shared" ref="J1089:K1089" si="452">J1090+J1092</f>
        <v>620</v>
      </c>
      <c r="K1089" s="53">
        <f t="shared" si="452"/>
        <v>640</v>
      </c>
      <c r="N1089" s="11"/>
      <c r="P1089" s="1"/>
    </row>
    <row r="1090" spans="1:16" ht="20.100000000000001" hidden="1" customHeight="1" x14ac:dyDescent="0.25">
      <c r="A1090" s="257"/>
      <c r="B1090" s="257"/>
      <c r="C1090" s="257"/>
      <c r="D1090" s="257"/>
      <c r="E1090" s="255" t="s">
        <v>140</v>
      </c>
      <c r="F1090" s="255"/>
      <c r="G1090" s="312" t="s">
        <v>418</v>
      </c>
      <c r="H1090" s="255" t="s">
        <v>141</v>
      </c>
      <c r="I1090" s="53">
        <f>I1091</f>
        <v>0</v>
      </c>
      <c r="J1090" s="53">
        <f t="shared" ref="J1090:K1090" si="453">J1091</f>
        <v>0</v>
      </c>
      <c r="K1090" s="53">
        <f t="shared" si="453"/>
        <v>0</v>
      </c>
      <c r="N1090" s="11"/>
      <c r="P1090" s="1"/>
    </row>
    <row r="1091" spans="1:16" ht="20.100000000000001" hidden="1" customHeight="1" x14ac:dyDescent="0.25">
      <c r="A1091" s="257"/>
      <c r="B1091" s="257"/>
      <c r="C1091" s="257"/>
      <c r="D1091" s="257"/>
      <c r="E1091" s="255"/>
      <c r="F1091" s="255" t="s">
        <v>142</v>
      </c>
      <c r="G1091" s="312" t="s">
        <v>418</v>
      </c>
      <c r="H1091" s="255" t="s">
        <v>141</v>
      </c>
      <c r="I1091" s="53">
        <v>0</v>
      </c>
      <c r="J1091" s="50">
        <v>0</v>
      </c>
      <c r="K1091" s="50">
        <v>0</v>
      </c>
      <c r="N1091" s="11"/>
      <c r="P1091" s="1"/>
    </row>
    <row r="1092" spans="1:16" ht="20.100000000000001" hidden="1" customHeight="1" x14ac:dyDescent="0.25">
      <c r="A1092" s="257"/>
      <c r="B1092" s="257"/>
      <c r="C1092" s="257"/>
      <c r="D1092" s="257"/>
      <c r="E1092" s="255" t="s">
        <v>143</v>
      </c>
      <c r="F1092" s="255"/>
      <c r="G1092" s="312" t="s">
        <v>418</v>
      </c>
      <c r="H1092" s="255" t="s">
        <v>144</v>
      </c>
      <c r="I1092" s="53">
        <f>I1093</f>
        <v>600</v>
      </c>
      <c r="J1092" s="53">
        <f t="shared" ref="J1092:K1092" si="454">J1093</f>
        <v>620</v>
      </c>
      <c r="K1092" s="53">
        <f t="shared" si="454"/>
        <v>640</v>
      </c>
      <c r="N1092" s="11"/>
      <c r="P1092" s="1"/>
    </row>
    <row r="1093" spans="1:16" ht="20.100000000000001" hidden="1" customHeight="1" x14ac:dyDescent="0.25">
      <c r="A1093" s="257"/>
      <c r="B1093" s="257"/>
      <c r="C1093" s="257"/>
      <c r="D1093" s="257"/>
      <c r="E1093" s="255"/>
      <c r="F1093" s="255" t="s">
        <v>145</v>
      </c>
      <c r="G1093" s="312" t="s">
        <v>418</v>
      </c>
      <c r="H1093" s="255" t="s">
        <v>144</v>
      </c>
      <c r="I1093" s="53">
        <v>600</v>
      </c>
      <c r="J1093" s="50">
        <v>620</v>
      </c>
      <c r="K1093" s="50">
        <v>640</v>
      </c>
      <c r="N1093" s="11"/>
      <c r="P1093" s="1"/>
    </row>
    <row r="1094" spans="1:16" ht="20.100000000000001" hidden="1" customHeight="1" x14ac:dyDescent="0.25">
      <c r="A1094" s="257"/>
      <c r="B1094" s="257"/>
      <c r="C1094" s="257"/>
      <c r="D1094" s="257">
        <v>3223</v>
      </c>
      <c r="E1094" s="255"/>
      <c r="F1094" s="255"/>
      <c r="G1094" s="312" t="s">
        <v>418</v>
      </c>
      <c r="H1094" s="255" t="s">
        <v>34</v>
      </c>
      <c r="I1094" s="53">
        <f>I1095+I1098</f>
        <v>5200</v>
      </c>
      <c r="J1094" s="53">
        <f t="shared" ref="J1094:K1094" si="455">J1095+J1098</f>
        <v>5360</v>
      </c>
      <c r="K1094" s="53">
        <f t="shared" si="455"/>
        <v>4500</v>
      </c>
      <c r="N1094" s="11"/>
      <c r="P1094" s="1"/>
    </row>
    <row r="1095" spans="1:16" ht="20.100000000000001" hidden="1" customHeight="1" x14ac:dyDescent="0.25">
      <c r="A1095" s="257"/>
      <c r="B1095" s="257"/>
      <c r="C1095" s="257"/>
      <c r="D1095" s="257"/>
      <c r="E1095" s="255" t="s">
        <v>146</v>
      </c>
      <c r="F1095" s="255"/>
      <c r="G1095" s="312" t="s">
        <v>418</v>
      </c>
      <c r="H1095" s="255" t="s">
        <v>147</v>
      </c>
      <c r="I1095" s="53">
        <f>I1096+I1097</f>
        <v>3700</v>
      </c>
      <c r="J1095" s="53">
        <f t="shared" ref="J1095:K1095" si="456">J1096+J1097</f>
        <v>3810</v>
      </c>
      <c r="K1095" s="53">
        <f t="shared" si="456"/>
        <v>3500</v>
      </c>
      <c r="N1095" s="11"/>
      <c r="P1095" s="1"/>
    </row>
    <row r="1096" spans="1:16" ht="20.100000000000001" hidden="1" customHeight="1" x14ac:dyDescent="0.25">
      <c r="A1096" s="257"/>
      <c r="B1096" s="257"/>
      <c r="C1096" s="257"/>
      <c r="D1096" s="257"/>
      <c r="E1096" s="255"/>
      <c r="F1096" s="255" t="s">
        <v>148</v>
      </c>
      <c r="G1096" s="312" t="s">
        <v>418</v>
      </c>
      <c r="H1096" s="255" t="s">
        <v>147</v>
      </c>
      <c r="I1096" s="53">
        <v>1900</v>
      </c>
      <c r="J1096" s="50">
        <v>1905</v>
      </c>
      <c r="K1096" s="50">
        <v>1750</v>
      </c>
      <c r="N1096" s="11"/>
      <c r="P1096" s="1"/>
    </row>
    <row r="1097" spans="1:16" ht="20.100000000000001" hidden="1" customHeight="1" x14ac:dyDescent="0.25">
      <c r="A1097" s="257"/>
      <c r="B1097" s="257"/>
      <c r="C1097" s="257"/>
      <c r="D1097" s="257"/>
      <c r="E1097" s="255"/>
      <c r="F1097" s="255" t="s">
        <v>149</v>
      </c>
      <c r="G1097" s="312" t="s">
        <v>418</v>
      </c>
      <c r="H1097" s="255" t="s">
        <v>150</v>
      </c>
      <c r="I1097" s="53">
        <v>1800</v>
      </c>
      <c r="J1097" s="50">
        <v>1905</v>
      </c>
      <c r="K1097" s="50">
        <v>1750</v>
      </c>
      <c r="N1097" s="11"/>
      <c r="P1097" s="1"/>
    </row>
    <row r="1098" spans="1:16" ht="20.100000000000001" hidden="1" customHeight="1" x14ac:dyDescent="0.25">
      <c r="A1098" s="257"/>
      <c r="B1098" s="257"/>
      <c r="C1098" s="257"/>
      <c r="D1098" s="257"/>
      <c r="E1098" s="255" t="s">
        <v>151</v>
      </c>
      <c r="F1098" s="255"/>
      <c r="G1098" s="312" t="s">
        <v>418</v>
      </c>
      <c r="H1098" s="255" t="s">
        <v>152</v>
      </c>
      <c r="I1098" s="53">
        <f>I1099</f>
        <v>1500</v>
      </c>
      <c r="J1098" s="53">
        <f t="shared" ref="J1098:K1098" si="457">J1099</f>
        <v>1550</v>
      </c>
      <c r="K1098" s="53">
        <f t="shared" si="457"/>
        <v>1000</v>
      </c>
      <c r="N1098" s="11"/>
      <c r="P1098" s="1"/>
    </row>
    <row r="1099" spans="1:16" ht="20.100000000000001" hidden="1" customHeight="1" x14ac:dyDescent="0.25">
      <c r="A1099" s="257"/>
      <c r="B1099" s="257"/>
      <c r="C1099" s="257"/>
      <c r="D1099" s="257"/>
      <c r="E1099" s="255"/>
      <c r="F1099" s="255" t="s">
        <v>153</v>
      </c>
      <c r="G1099" s="312" t="s">
        <v>418</v>
      </c>
      <c r="H1099" s="255" t="s">
        <v>152</v>
      </c>
      <c r="I1099" s="53">
        <v>1500</v>
      </c>
      <c r="J1099" s="50">
        <v>1550</v>
      </c>
      <c r="K1099" s="50">
        <v>1000</v>
      </c>
      <c r="N1099" s="11"/>
      <c r="P1099" s="1"/>
    </row>
    <row r="1100" spans="1:16" ht="20.100000000000001" customHeight="1" x14ac:dyDescent="0.25">
      <c r="A1100" s="257"/>
      <c r="B1100" s="257"/>
      <c r="C1100" s="258">
        <v>323</v>
      </c>
      <c r="D1100" s="257"/>
      <c r="E1100" s="255"/>
      <c r="F1100" s="255"/>
      <c r="G1100" s="314" t="s">
        <v>418</v>
      </c>
      <c r="H1100" s="259" t="s">
        <v>38</v>
      </c>
      <c r="I1100" s="54">
        <f>I1110+I1113+I1116+I1101</f>
        <v>8500</v>
      </c>
      <c r="J1100" s="54">
        <f t="shared" ref="J1100:K1100" si="458">J1110+J1113+J1116+J1101</f>
        <v>8760</v>
      </c>
      <c r="K1100" s="54">
        <f t="shared" si="458"/>
        <v>7400</v>
      </c>
      <c r="N1100" s="11"/>
      <c r="P1100" s="1"/>
    </row>
    <row r="1101" spans="1:16" ht="20.100000000000001" hidden="1" customHeight="1" x14ac:dyDescent="0.25">
      <c r="A1101" s="257"/>
      <c r="B1101" s="257"/>
      <c r="C1101" s="257"/>
      <c r="D1101" s="257">
        <v>3231</v>
      </c>
      <c r="E1101" s="255"/>
      <c r="F1101" s="255"/>
      <c r="G1101" s="314" t="s">
        <v>418</v>
      </c>
      <c r="H1101" s="255" t="s">
        <v>171</v>
      </c>
      <c r="I1101" s="53">
        <f>I1102+I1104+I1106+I1108</f>
        <v>0</v>
      </c>
      <c r="J1101" s="53">
        <f t="shared" ref="J1101:K1101" si="459">J1102+J1104+J1106+J1108</f>
        <v>0</v>
      </c>
      <c r="K1101" s="53">
        <f t="shared" si="459"/>
        <v>0</v>
      </c>
      <c r="N1101" s="11"/>
      <c r="P1101" s="1"/>
    </row>
    <row r="1102" spans="1:16" ht="20.100000000000001" hidden="1" customHeight="1" x14ac:dyDescent="0.25">
      <c r="A1102" s="257"/>
      <c r="B1102" s="257"/>
      <c r="C1102" s="257"/>
      <c r="D1102" s="257"/>
      <c r="E1102" s="255" t="s">
        <v>172</v>
      </c>
      <c r="F1102" s="255"/>
      <c r="G1102" s="314" t="s">
        <v>418</v>
      </c>
      <c r="H1102" s="255" t="s">
        <v>173</v>
      </c>
      <c r="I1102" s="53">
        <f t="shared" ref="I1102:K1102" si="460">I1103</f>
        <v>0</v>
      </c>
      <c r="J1102" s="53">
        <f t="shared" si="460"/>
        <v>0</v>
      </c>
      <c r="K1102" s="53">
        <f t="shared" si="460"/>
        <v>0</v>
      </c>
      <c r="N1102" s="11"/>
      <c r="P1102" s="1"/>
    </row>
    <row r="1103" spans="1:16" ht="20.100000000000001" hidden="1" customHeight="1" x14ac:dyDescent="0.25">
      <c r="A1103" s="257"/>
      <c r="B1103" s="257"/>
      <c r="C1103" s="257"/>
      <c r="D1103" s="257"/>
      <c r="E1103" s="255"/>
      <c r="F1103" s="255" t="s">
        <v>174</v>
      </c>
      <c r="G1103" s="314" t="s">
        <v>418</v>
      </c>
      <c r="H1103" s="255" t="s">
        <v>173</v>
      </c>
      <c r="I1103" s="53">
        <v>0</v>
      </c>
      <c r="J1103" s="50">
        <v>0</v>
      </c>
      <c r="K1103" s="50">
        <v>0</v>
      </c>
      <c r="N1103" s="11"/>
      <c r="P1103" s="1"/>
    </row>
    <row r="1104" spans="1:16" ht="20.100000000000001" hidden="1" customHeight="1" x14ac:dyDescent="0.25">
      <c r="A1104" s="257"/>
      <c r="B1104" s="257"/>
      <c r="C1104" s="257"/>
      <c r="D1104" s="257"/>
      <c r="E1104" s="255" t="s">
        <v>175</v>
      </c>
      <c r="F1104" s="255"/>
      <c r="G1104" s="314" t="s">
        <v>418</v>
      </c>
      <c r="H1104" s="255" t="s">
        <v>176</v>
      </c>
      <c r="I1104" s="53">
        <f>I1105</f>
        <v>0</v>
      </c>
      <c r="J1104" s="53">
        <f t="shared" ref="J1104:K1104" si="461">J1105</f>
        <v>0</v>
      </c>
      <c r="K1104" s="53">
        <f t="shared" si="461"/>
        <v>0</v>
      </c>
      <c r="N1104" s="11"/>
      <c r="P1104" s="1"/>
    </row>
    <row r="1105" spans="1:16" ht="20.100000000000001" hidden="1" customHeight="1" x14ac:dyDescent="0.25">
      <c r="A1105" s="257"/>
      <c r="B1105" s="257"/>
      <c r="C1105" s="257"/>
      <c r="D1105" s="257"/>
      <c r="E1105" s="255"/>
      <c r="F1105" s="255" t="s">
        <v>177</v>
      </c>
      <c r="G1105" s="314" t="s">
        <v>418</v>
      </c>
      <c r="H1105" s="255" t="s">
        <v>176</v>
      </c>
      <c r="I1105" s="53">
        <v>0</v>
      </c>
      <c r="J1105" s="50">
        <v>0</v>
      </c>
      <c r="K1105" s="50">
        <v>0</v>
      </c>
      <c r="N1105" s="11"/>
      <c r="P1105" s="1"/>
    </row>
    <row r="1106" spans="1:16" ht="20.100000000000001" hidden="1" customHeight="1" x14ac:dyDescent="0.25">
      <c r="A1106" s="257"/>
      <c r="B1106" s="257"/>
      <c r="C1106" s="257"/>
      <c r="D1106" s="257"/>
      <c r="E1106" s="255" t="s">
        <v>178</v>
      </c>
      <c r="F1106" s="255"/>
      <c r="G1106" s="314" t="s">
        <v>418</v>
      </c>
      <c r="H1106" s="255" t="s">
        <v>179</v>
      </c>
      <c r="I1106" s="53">
        <f>I1107</f>
        <v>0</v>
      </c>
      <c r="J1106" s="53">
        <f t="shared" ref="J1106:K1106" si="462">J1107</f>
        <v>0</v>
      </c>
      <c r="K1106" s="53">
        <f t="shared" si="462"/>
        <v>0</v>
      </c>
      <c r="N1106" s="11"/>
      <c r="P1106" s="1"/>
    </row>
    <row r="1107" spans="1:16" ht="20.100000000000001" hidden="1" customHeight="1" x14ac:dyDescent="0.25">
      <c r="A1107" s="257"/>
      <c r="B1107" s="257"/>
      <c r="C1107" s="257"/>
      <c r="D1107" s="257"/>
      <c r="E1107" s="255"/>
      <c r="F1107" s="255" t="s">
        <v>180</v>
      </c>
      <c r="G1107" s="314" t="s">
        <v>418</v>
      </c>
      <c r="H1107" s="255" t="s">
        <v>179</v>
      </c>
      <c r="I1107" s="53">
        <v>0</v>
      </c>
      <c r="J1107" s="50">
        <v>0</v>
      </c>
      <c r="K1107" s="50">
        <v>0</v>
      </c>
      <c r="N1107" s="11"/>
      <c r="P1107" s="1"/>
    </row>
    <row r="1108" spans="1:16" ht="20.100000000000001" hidden="1" customHeight="1" x14ac:dyDescent="0.25">
      <c r="A1108" s="257"/>
      <c r="B1108" s="257"/>
      <c r="C1108" s="257"/>
      <c r="D1108" s="257"/>
      <c r="E1108" s="255" t="s">
        <v>181</v>
      </c>
      <c r="F1108" s="255"/>
      <c r="G1108" s="314" t="s">
        <v>418</v>
      </c>
      <c r="H1108" s="255" t="s">
        <v>182</v>
      </c>
      <c r="I1108" s="53">
        <f>I1109</f>
        <v>0</v>
      </c>
      <c r="J1108" s="53">
        <f t="shared" ref="J1108:K1108" si="463">J1109</f>
        <v>0</v>
      </c>
      <c r="K1108" s="53">
        <f t="shared" si="463"/>
        <v>0</v>
      </c>
      <c r="N1108" s="11"/>
      <c r="P1108" s="1"/>
    </row>
    <row r="1109" spans="1:16" ht="20.100000000000001" hidden="1" customHeight="1" x14ac:dyDescent="0.25">
      <c r="A1109" s="257"/>
      <c r="B1109" s="257"/>
      <c r="C1109" s="257"/>
      <c r="D1109" s="257"/>
      <c r="E1109" s="255"/>
      <c r="F1109" s="255" t="s">
        <v>183</v>
      </c>
      <c r="G1109" s="314" t="s">
        <v>418</v>
      </c>
      <c r="H1109" s="255" t="s">
        <v>182</v>
      </c>
      <c r="I1109" s="53">
        <v>0</v>
      </c>
      <c r="J1109" s="50">
        <v>0</v>
      </c>
      <c r="K1109" s="50">
        <v>0</v>
      </c>
      <c r="N1109" s="11"/>
      <c r="P1109" s="1"/>
    </row>
    <row r="1110" spans="1:16" ht="20.100000000000001" hidden="1" customHeight="1" x14ac:dyDescent="0.25">
      <c r="A1110" s="257"/>
      <c r="B1110" s="257"/>
      <c r="C1110" s="257"/>
      <c r="D1110" s="257">
        <v>3232</v>
      </c>
      <c r="E1110" s="255"/>
      <c r="F1110" s="255"/>
      <c r="G1110" s="314" t="s">
        <v>418</v>
      </c>
      <c r="H1110" s="255" t="s">
        <v>40</v>
      </c>
      <c r="I1110" s="53">
        <f>I1111</f>
        <v>1000</v>
      </c>
      <c r="J1110" s="53">
        <f t="shared" ref="J1110:K1110" si="464">J1111</f>
        <v>1030</v>
      </c>
      <c r="K1110" s="53">
        <f t="shared" si="464"/>
        <v>800</v>
      </c>
      <c r="N1110" s="11"/>
      <c r="P1110" s="1"/>
    </row>
    <row r="1111" spans="1:16" ht="30" hidden="1" customHeight="1" x14ac:dyDescent="0.25">
      <c r="A1111" s="257"/>
      <c r="B1111" s="257"/>
      <c r="C1111" s="257"/>
      <c r="D1111" s="257"/>
      <c r="E1111" s="255" t="s">
        <v>184</v>
      </c>
      <c r="F1111" s="255"/>
      <c r="G1111" s="314" t="s">
        <v>418</v>
      </c>
      <c r="H1111" s="255" t="s">
        <v>185</v>
      </c>
      <c r="I1111" s="53">
        <f>I1112</f>
        <v>1000</v>
      </c>
      <c r="J1111" s="53">
        <f t="shared" ref="J1111:K1111" si="465">J1112</f>
        <v>1030</v>
      </c>
      <c r="K1111" s="53">
        <f t="shared" si="465"/>
        <v>800</v>
      </c>
      <c r="N1111" s="11"/>
      <c r="P1111" s="1"/>
    </row>
    <row r="1112" spans="1:16" ht="30" hidden="1" customHeight="1" x14ac:dyDescent="0.25">
      <c r="A1112" s="257"/>
      <c r="B1112" s="257"/>
      <c r="C1112" s="257"/>
      <c r="D1112" s="257"/>
      <c r="E1112" s="255"/>
      <c r="F1112" s="255" t="s">
        <v>186</v>
      </c>
      <c r="G1112" s="314" t="s">
        <v>418</v>
      </c>
      <c r="H1112" s="255" t="s">
        <v>185</v>
      </c>
      <c r="I1112" s="53">
        <v>1000</v>
      </c>
      <c r="J1112" s="50">
        <v>1030</v>
      </c>
      <c r="K1112" s="50">
        <v>800</v>
      </c>
      <c r="N1112" s="11"/>
      <c r="P1112" s="1"/>
    </row>
    <row r="1113" spans="1:16" ht="20.100000000000001" hidden="1" customHeight="1" x14ac:dyDescent="0.25">
      <c r="A1113" s="257"/>
      <c r="B1113" s="257"/>
      <c r="C1113" s="257"/>
      <c r="D1113" s="257">
        <v>3233</v>
      </c>
      <c r="E1113" s="255"/>
      <c r="F1113" s="255"/>
      <c r="G1113" s="314" t="s">
        <v>418</v>
      </c>
      <c r="H1113" s="255" t="s">
        <v>41</v>
      </c>
      <c r="I1113" s="53">
        <f t="shared" ref="I1113:K1114" si="466">I1114</f>
        <v>2500</v>
      </c>
      <c r="J1113" s="50">
        <f t="shared" si="466"/>
        <v>2580</v>
      </c>
      <c r="K1113" s="50">
        <f t="shared" si="466"/>
        <v>1300</v>
      </c>
      <c r="N1113" s="11"/>
      <c r="P1113" s="1"/>
    </row>
    <row r="1114" spans="1:16" ht="20.100000000000001" hidden="1" customHeight="1" x14ac:dyDescent="0.25">
      <c r="A1114" s="257"/>
      <c r="B1114" s="257"/>
      <c r="C1114" s="257"/>
      <c r="D1114" s="257"/>
      <c r="E1114" s="255" t="s">
        <v>187</v>
      </c>
      <c r="F1114" s="255"/>
      <c r="G1114" s="314" t="s">
        <v>418</v>
      </c>
      <c r="H1114" s="255" t="s">
        <v>188</v>
      </c>
      <c r="I1114" s="53">
        <f t="shared" si="466"/>
        <v>2500</v>
      </c>
      <c r="J1114" s="50">
        <f t="shared" si="466"/>
        <v>2580</v>
      </c>
      <c r="K1114" s="50">
        <f t="shared" si="466"/>
        <v>1300</v>
      </c>
      <c r="N1114" s="11"/>
      <c r="P1114" s="1"/>
    </row>
    <row r="1115" spans="1:16" ht="20.100000000000001" hidden="1" customHeight="1" x14ac:dyDescent="0.25">
      <c r="A1115" s="257"/>
      <c r="B1115" s="257"/>
      <c r="C1115" s="257"/>
      <c r="D1115" s="257"/>
      <c r="E1115" s="255"/>
      <c r="F1115" s="255" t="s">
        <v>189</v>
      </c>
      <c r="G1115" s="314" t="s">
        <v>418</v>
      </c>
      <c r="H1115" s="255" t="s">
        <v>188</v>
      </c>
      <c r="I1115" s="53">
        <v>2500</v>
      </c>
      <c r="J1115" s="50">
        <v>2580</v>
      </c>
      <c r="K1115" s="50">
        <v>1300</v>
      </c>
      <c r="N1115" s="11"/>
      <c r="P1115" s="1"/>
    </row>
    <row r="1116" spans="1:16" ht="20.100000000000001" hidden="1" customHeight="1" x14ac:dyDescent="0.25">
      <c r="A1116" s="257"/>
      <c r="B1116" s="257"/>
      <c r="C1116" s="257"/>
      <c r="D1116" s="257">
        <v>3237</v>
      </c>
      <c r="E1116" s="257"/>
      <c r="F1116" s="257"/>
      <c r="G1116" s="314" t="s">
        <v>418</v>
      </c>
      <c r="H1116" s="341" t="s">
        <v>213</v>
      </c>
      <c r="I1116" s="53">
        <f>I1117</f>
        <v>5000</v>
      </c>
      <c r="J1116" s="53">
        <f t="shared" ref="J1116:K1117" si="467">J1117</f>
        <v>5150</v>
      </c>
      <c r="K1116" s="53">
        <f t="shared" si="467"/>
        <v>5300</v>
      </c>
      <c r="N1116" s="11"/>
      <c r="P1116" s="1"/>
    </row>
    <row r="1117" spans="1:16" ht="20.100000000000001" hidden="1" customHeight="1" x14ac:dyDescent="0.25">
      <c r="A1117" s="257"/>
      <c r="B1117" s="257"/>
      <c r="C1117" s="257"/>
      <c r="D1117" s="257"/>
      <c r="E1117" s="255" t="s">
        <v>214</v>
      </c>
      <c r="F1117" s="255"/>
      <c r="G1117" s="314" t="s">
        <v>418</v>
      </c>
      <c r="H1117" s="255" t="s">
        <v>215</v>
      </c>
      <c r="I1117" s="53">
        <f>I1118</f>
        <v>5000</v>
      </c>
      <c r="J1117" s="53">
        <f t="shared" si="467"/>
        <v>5150</v>
      </c>
      <c r="K1117" s="53">
        <f t="shared" si="467"/>
        <v>5300</v>
      </c>
      <c r="N1117" s="11"/>
      <c r="O1117" s="144"/>
      <c r="P1117" s="1"/>
    </row>
    <row r="1118" spans="1:16" s="61" customFormat="1" ht="20.100000000000001" hidden="1" customHeight="1" x14ac:dyDescent="0.25">
      <c r="A1118" s="257"/>
      <c r="B1118" s="257"/>
      <c r="C1118" s="257"/>
      <c r="D1118" s="257"/>
      <c r="E1118" s="255"/>
      <c r="F1118" s="255" t="s">
        <v>216</v>
      </c>
      <c r="G1118" s="314" t="s">
        <v>418</v>
      </c>
      <c r="H1118" s="255" t="s">
        <v>388</v>
      </c>
      <c r="I1118" s="53">
        <v>5000</v>
      </c>
      <c r="J1118" s="50">
        <v>5150</v>
      </c>
      <c r="K1118" s="50">
        <v>5300</v>
      </c>
      <c r="L1118" s="18"/>
      <c r="M1118" s="1"/>
      <c r="N1118" s="11"/>
      <c r="O1118" s="1"/>
      <c r="P1118" s="1"/>
    </row>
    <row r="1119" spans="1:16" s="113" customFormat="1" ht="42.75" hidden="1" x14ac:dyDescent="0.25">
      <c r="A1119" s="247"/>
      <c r="B1119" s="247"/>
      <c r="C1119" s="247"/>
      <c r="D1119" s="247"/>
      <c r="E1119" s="247"/>
      <c r="F1119" s="247"/>
      <c r="G1119" s="334"/>
      <c r="H1119" s="372" t="s">
        <v>432</v>
      </c>
      <c r="I1119" s="245"/>
      <c r="J1119" s="245"/>
      <c r="K1119" s="245"/>
      <c r="L1119" s="18"/>
      <c r="M1119" s="1"/>
      <c r="N1119" s="11"/>
      <c r="O1119" s="1"/>
      <c r="P1119" s="1"/>
    </row>
    <row r="1120" spans="1:16" s="113" customFormat="1" ht="20.100000000000001" hidden="1" customHeight="1" x14ac:dyDescent="0.25">
      <c r="A1120" s="257"/>
      <c r="B1120" s="257"/>
      <c r="C1120" s="257"/>
      <c r="D1120" s="257"/>
      <c r="E1120" s="257"/>
      <c r="F1120" s="257"/>
      <c r="G1120" s="314"/>
      <c r="H1120" s="366" t="s">
        <v>288</v>
      </c>
      <c r="I1120" s="53"/>
      <c r="J1120" s="49"/>
      <c r="K1120" s="49"/>
      <c r="L1120" s="18"/>
      <c r="M1120" s="1"/>
      <c r="N1120" s="11"/>
      <c r="O1120" s="1"/>
      <c r="P1120" s="1"/>
    </row>
    <row r="1121" spans="1:16" s="113" customFormat="1" ht="20.100000000000001" hidden="1" customHeight="1" x14ac:dyDescent="0.25">
      <c r="A1121" s="344">
        <v>4</v>
      </c>
      <c r="B1121" s="258"/>
      <c r="C1121" s="258"/>
      <c r="D1121" s="258"/>
      <c r="E1121" s="258"/>
      <c r="F1121" s="258"/>
      <c r="G1121" s="352"/>
      <c r="H1121" s="339" t="s">
        <v>327</v>
      </c>
      <c r="I1121" s="54">
        <f>I1122+I1127</f>
        <v>0</v>
      </c>
      <c r="J1121" s="54">
        <f t="shared" ref="J1121:K1121" si="468">J1122+J1127</f>
        <v>0</v>
      </c>
      <c r="K1121" s="54">
        <f t="shared" si="468"/>
        <v>0</v>
      </c>
      <c r="L1121" s="18"/>
      <c r="M1121" s="1"/>
      <c r="N1121" s="11"/>
      <c r="O1121" s="1"/>
      <c r="P1121" s="1"/>
    </row>
    <row r="1122" spans="1:16" s="113" customFormat="1" ht="28.5" hidden="1" x14ac:dyDescent="0.25">
      <c r="A1122" s="344"/>
      <c r="B1122" s="258">
        <v>41</v>
      </c>
      <c r="C1122" s="258"/>
      <c r="D1122" s="258"/>
      <c r="E1122" s="258"/>
      <c r="F1122" s="258"/>
      <c r="G1122" s="352"/>
      <c r="H1122" s="339" t="s">
        <v>65</v>
      </c>
      <c r="I1122" s="54">
        <f t="shared" ref="I1122:K1125" si="469">I1123</f>
        <v>0</v>
      </c>
      <c r="J1122" s="54">
        <f t="shared" si="469"/>
        <v>0</v>
      </c>
      <c r="K1122" s="54">
        <f t="shared" si="469"/>
        <v>0</v>
      </c>
      <c r="L1122" s="18"/>
      <c r="M1122" s="1"/>
      <c r="N1122" s="11"/>
      <c r="O1122" s="1"/>
      <c r="P1122" s="1"/>
    </row>
    <row r="1123" spans="1:16" s="113" customFormat="1" ht="20.100000000000001" hidden="1" customHeight="1" x14ac:dyDescent="0.25">
      <c r="A1123" s="344"/>
      <c r="B1123" s="258"/>
      <c r="C1123" s="258">
        <v>412</v>
      </c>
      <c r="D1123" s="258"/>
      <c r="E1123" s="258"/>
      <c r="F1123" s="258"/>
      <c r="G1123" s="352"/>
      <c r="H1123" s="339" t="s">
        <v>328</v>
      </c>
      <c r="I1123" s="54">
        <f t="shared" si="469"/>
        <v>0</v>
      </c>
      <c r="J1123" s="49">
        <f t="shared" si="469"/>
        <v>0</v>
      </c>
      <c r="K1123" s="49">
        <f t="shared" si="469"/>
        <v>0</v>
      </c>
      <c r="L1123" s="18"/>
      <c r="M1123" s="1"/>
      <c r="N1123" s="11"/>
      <c r="O1123" s="1"/>
      <c r="P1123" s="1"/>
    </row>
    <row r="1124" spans="1:16" s="113" customFormat="1" ht="20.100000000000001" hidden="1" customHeight="1" x14ac:dyDescent="0.25">
      <c r="A1124" s="363"/>
      <c r="B1124" s="257"/>
      <c r="C1124" s="257"/>
      <c r="D1124" s="257">
        <v>4123</v>
      </c>
      <c r="E1124" s="257"/>
      <c r="F1124" s="257"/>
      <c r="G1124" s="314" t="s">
        <v>418</v>
      </c>
      <c r="H1124" s="341" t="s">
        <v>67</v>
      </c>
      <c r="I1124" s="53">
        <f t="shared" si="469"/>
        <v>0</v>
      </c>
      <c r="J1124" s="50">
        <f t="shared" si="469"/>
        <v>0</v>
      </c>
      <c r="K1124" s="50">
        <f t="shared" si="469"/>
        <v>0</v>
      </c>
      <c r="L1124" s="18"/>
      <c r="M1124" s="1"/>
      <c r="N1124" s="11"/>
      <c r="O1124" s="1"/>
      <c r="P1124" s="1"/>
    </row>
    <row r="1125" spans="1:16" s="113" customFormat="1" ht="20.100000000000001" hidden="1" customHeight="1" x14ac:dyDescent="0.25">
      <c r="A1125" s="363"/>
      <c r="B1125" s="257"/>
      <c r="C1125" s="257"/>
      <c r="D1125" s="257"/>
      <c r="E1125" s="255" t="s">
        <v>329</v>
      </c>
      <c r="F1125" s="255"/>
      <c r="G1125" s="314" t="s">
        <v>418</v>
      </c>
      <c r="H1125" s="341" t="s">
        <v>67</v>
      </c>
      <c r="I1125" s="53">
        <f>I1126</f>
        <v>0</v>
      </c>
      <c r="J1125" s="50">
        <f t="shared" si="469"/>
        <v>0</v>
      </c>
      <c r="K1125" s="50">
        <f t="shared" si="469"/>
        <v>0</v>
      </c>
      <c r="L1125" s="18"/>
      <c r="M1125" s="1"/>
      <c r="N1125" s="11"/>
      <c r="O1125" s="1"/>
      <c r="P1125" s="1"/>
    </row>
    <row r="1126" spans="1:16" s="113" customFormat="1" ht="20.100000000000001" hidden="1" customHeight="1" x14ac:dyDescent="0.25">
      <c r="A1126" s="363"/>
      <c r="B1126" s="257"/>
      <c r="C1126" s="257"/>
      <c r="D1126" s="257"/>
      <c r="E1126" s="255"/>
      <c r="F1126" s="255" t="s">
        <v>330</v>
      </c>
      <c r="G1126" s="314" t="s">
        <v>418</v>
      </c>
      <c r="H1126" s="341" t="s">
        <v>67</v>
      </c>
      <c r="I1126" s="53">
        <v>0</v>
      </c>
      <c r="J1126" s="50">
        <v>0</v>
      </c>
      <c r="K1126" s="50">
        <v>0</v>
      </c>
      <c r="L1126" s="18"/>
      <c r="M1126" s="1"/>
      <c r="N1126" s="11"/>
      <c r="O1126" s="1"/>
      <c r="P1126" s="1"/>
    </row>
    <row r="1127" spans="1:16" s="113" customFormat="1" ht="28.5" hidden="1" x14ac:dyDescent="0.25">
      <c r="A1127" s="368"/>
      <c r="B1127" s="258">
        <v>42</v>
      </c>
      <c r="C1127" s="346"/>
      <c r="D1127" s="346"/>
      <c r="E1127" s="346"/>
      <c r="F1127" s="346"/>
      <c r="G1127" s="314"/>
      <c r="H1127" s="339" t="s">
        <v>68</v>
      </c>
      <c r="I1127" s="54">
        <f>I1128+I1139+I1143</f>
        <v>0</v>
      </c>
      <c r="J1127" s="54">
        <f>J1128+J1139+J1143</f>
        <v>0</v>
      </c>
      <c r="K1127" s="54">
        <f>K1128+K1139+K1143</f>
        <v>0</v>
      </c>
      <c r="L1127" s="18"/>
      <c r="M1127" s="1"/>
      <c r="N1127" s="11"/>
      <c r="O1127" s="1"/>
      <c r="P1127" s="1"/>
    </row>
    <row r="1128" spans="1:16" s="113" customFormat="1" ht="20.100000000000001" hidden="1" customHeight="1" x14ac:dyDescent="0.25">
      <c r="A1128" s="344"/>
      <c r="B1128" s="258"/>
      <c r="C1128" s="258">
        <v>422</v>
      </c>
      <c r="D1128" s="258"/>
      <c r="E1128" s="258"/>
      <c r="F1128" s="258"/>
      <c r="G1128" s="314"/>
      <c r="H1128" s="339" t="s">
        <v>69</v>
      </c>
      <c r="I1128" s="54">
        <f>I1129+I1134</f>
        <v>0</v>
      </c>
      <c r="J1128" s="54">
        <f t="shared" ref="J1128:K1128" si="470">J1129+J1134</f>
        <v>0</v>
      </c>
      <c r="K1128" s="54">
        <f t="shared" si="470"/>
        <v>0</v>
      </c>
      <c r="L1128" s="18"/>
      <c r="M1128" s="1"/>
      <c r="N1128" s="11"/>
      <c r="O1128" s="1"/>
      <c r="P1128" s="1"/>
    </row>
    <row r="1129" spans="1:16" s="113" customFormat="1" ht="20.100000000000001" hidden="1" customHeight="1" x14ac:dyDescent="0.25">
      <c r="A1129" s="363"/>
      <c r="B1129" s="363"/>
      <c r="C1129" s="363"/>
      <c r="D1129" s="363">
        <v>4221</v>
      </c>
      <c r="E1129" s="363"/>
      <c r="F1129" s="363"/>
      <c r="G1129" s="314" t="s">
        <v>418</v>
      </c>
      <c r="H1129" s="367" t="s">
        <v>70</v>
      </c>
      <c r="I1129" s="53">
        <f>I1130+I1132</f>
        <v>0</v>
      </c>
      <c r="J1129" s="50">
        <f>J1130+J1132</f>
        <v>0</v>
      </c>
      <c r="K1129" s="50">
        <f>K1130+K1132</f>
        <v>0</v>
      </c>
      <c r="L1129" s="18"/>
      <c r="M1129" s="1"/>
      <c r="N1129" s="11"/>
      <c r="O1129" s="1"/>
      <c r="P1129" s="1"/>
    </row>
    <row r="1130" spans="1:16" s="113" customFormat="1" ht="20.100000000000001" hidden="1" customHeight="1" x14ac:dyDescent="0.25">
      <c r="A1130" s="363"/>
      <c r="B1130" s="257"/>
      <c r="C1130" s="257"/>
      <c r="D1130" s="257"/>
      <c r="E1130" s="255" t="s">
        <v>331</v>
      </c>
      <c r="F1130" s="255"/>
      <c r="G1130" s="314" t="s">
        <v>418</v>
      </c>
      <c r="H1130" s="255" t="s">
        <v>332</v>
      </c>
      <c r="I1130" s="53">
        <f>I1131</f>
        <v>0</v>
      </c>
      <c r="J1130" s="50">
        <f>J1131</f>
        <v>0</v>
      </c>
      <c r="K1130" s="50">
        <f>K1131</f>
        <v>0</v>
      </c>
      <c r="L1130" s="18"/>
      <c r="M1130" s="1"/>
      <c r="N1130" s="11"/>
      <c r="O1130" s="1"/>
      <c r="P1130" s="1"/>
    </row>
    <row r="1131" spans="1:16" s="113" customFormat="1" ht="20.100000000000001" hidden="1" customHeight="1" x14ac:dyDescent="0.25">
      <c r="A1131" s="363"/>
      <c r="B1131" s="257"/>
      <c r="C1131" s="257"/>
      <c r="D1131" s="257"/>
      <c r="E1131" s="255"/>
      <c r="F1131" s="255" t="s">
        <v>333</v>
      </c>
      <c r="G1131" s="314" t="s">
        <v>418</v>
      </c>
      <c r="H1131" s="255" t="s">
        <v>332</v>
      </c>
      <c r="I1131" s="53">
        <v>0</v>
      </c>
      <c r="J1131" s="50">
        <v>0</v>
      </c>
      <c r="K1131" s="50">
        <v>0</v>
      </c>
      <c r="L1131" s="18"/>
      <c r="M1131" s="1"/>
      <c r="N1131" s="11"/>
      <c r="O1131" s="1"/>
      <c r="P1131" s="1"/>
    </row>
    <row r="1132" spans="1:16" s="113" customFormat="1" ht="20.100000000000001" hidden="1" customHeight="1" x14ac:dyDescent="0.25">
      <c r="A1132" s="363"/>
      <c r="B1132" s="257"/>
      <c r="C1132" s="257"/>
      <c r="D1132" s="257"/>
      <c r="E1132" s="255" t="s">
        <v>334</v>
      </c>
      <c r="F1132" s="255"/>
      <c r="G1132" s="314" t="s">
        <v>418</v>
      </c>
      <c r="H1132" s="255" t="s">
        <v>335</v>
      </c>
      <c r="I1132" s="53">
        <f>I1133</f>
        <v>0</v>
      </c>
      <c r="J1132" s="50">
        <f>J1133</f>
        <v>0</v>
      </c>
      <c r="K1132" s="50">
        <f>K1133</f>
        <v>0</v>
      </c>
      <c r="L1132" s="18"/>
      <c r="M1132" s="1"/>
      <c r="N1132" s="11"/>
      <c r="O1132" s="1"/>
      <c r="P1132" s="1"/>
    </row>
    <row r="1133" spans="1:16" s="113" customFormat="1" ht="20.100000000000001" hidden="1" customHeight="1" x14ac:dyDescent="0.25">
      <c r="A1133" s="363"/>
      <c r="B1133" s="257"/>
      <c r="C1133" s="257"/>
      <c r="D1133" s="257"/>
      <c r="E1133" s="255"/>
      <c r="F1133" s="255" t="s">
        <v>336</v>
      </c>
      <c r="G1133" s="314" t="s">
        <v>418</v>
      </c>
      <c r="H1133" s="255" t="s">
        <v>335</v>
      </c>
      <c r="I1133" s="53">
        <v>0</v>
      </c>
      <c r="J1133" s="50">
        <v>0</v>
      </c>
      <c r="K1133" s="50">
        <v>0</v>
      </c>
      <c r="L1133" s="18"/>
      <c r="M1133" s="1"/>
      <c r="N1133" s="11"/>
      <c r="O1133" s="1"/>
      <c r="P1133" s="1"/>
    </row>
    <row r="1134" spans="1:16" s="113" customFormat="1" ht="20.100000000000001" hidden="1" customHeight="1" x14ac:dyDescent="0.25">
      <c r="A1134" s="363"/>
      <c r="B1134" s="257"/>
      <c r="C1134" s="257"/>
      <c r="D1134" s="257">
        <v>4224</v>
      </c>
      <c r="E1134" s="257"/>
      <c r="F1134" s="257"/>
      <c r="G1134" s="314" t="s">
        <v>418</v>
      </c>
      <c r="H1134" s="341" t="s">
        <v>71</v>
      </c>
      <c r="I1134" s="53">
        <f>I1135+I1137</f>
        <v>0</v>
      </c>
      <c r="J1134" s="50">
        <f>J1135+J1137</f>
        <v>0</v>
      </c>
      <c r="K1134" s="50">
        <f>K1135+K1137</f>
        <v>0</v>
      </c>
      <c r="L1134" s="18"/>
      <c r="M1134" s="1"/>
      <c r="N1134" s="11"/>
      <c r="O1134" s="1"/>
      <c r="P1134" s="1"/>
    </row>
    <row r="1135" spans="1:16" s="113" customFormat="1" ht="20.100000000000001" hidden="1" customHeight="1" x14ac:dyDescent="0.25">
      <c r="A1135" s="363"/>
      <c r="B1135" s="257"/>
      <c r="C1135" s="257"/>
      <c r="D1135" s="257"/>
      <c r="E1135" s="255" t="s">
        <v>337</v>
      </c>
      <c r="F1135" s="255"/>
      <c r="G1135" s="314" t="s">
        <v>418</v>
      </c>
      <c r="H1135" s="255" t="s">
        <v>338</v>
      </c>
      <c r="I1135" s="53">
        <f>I1136</f>
        <v>0</v>
      </c>
      <c r="J1135" s="50">
        <f>J1136</f>
        <v>0</v>
      </c>
      <c r="K1135" s="50">
        <f>K1136</f>
        <v>0</v>
      </c>
      <c r="L1135" s="18"/>
      <c r="M1135" s="1"/>
      <c r="N1135" s="11"/>
      <c r="O1135" s="1"/>
      <c r="P1135" s="1"/>
    </row>
    <row r="1136" spans="1:16" s="113" customFormat="1" ht="20.100000000000001" hidden="1" customHeight="1" x14ac:dyDescent="0.25">
      <c r="A1136" s="363"/>
      <c r="B1136" s="363"/>
      <c r="C1136" s="363"/>
      <c r="D1136" s="363"/>
      <c r="E1136" s="347"/>
      <c r="F1136" s="347" t="s">
        <v>339</v>
      </c>
      <c r="G1136" s="314" t="s">
        <v>418</v>
      </c>
      <c r="H1136" s="347" t="s">
        <v>338</v>
      </c>
      <c r="I1136" s="53">
        <v>0</v>
      </c>
      <c r="J1136" s="364">
        <v>0</v>
      </c>
      <c r="K1136" s="364">
        <v>0</v>
      </c>
      <c r="L1136" s="18"/>
      <c r="M1136" s="1"/>
      <c r="N1136" s="11"/>
      <c r="O1136" s="1"/>
      <c r="P1136" s="1"/>
    </row>
    <row r="1137" spans="1:16" s="113" customFormat="1" ht="20.100000000000001" hidden="1" customHeight="1" x14ac:dyDescent="0.25">
      <c r="A1137" s="351"/>
      <c r="B1137" s="351"/>
      <c r="C1137" s="351"/>
      <c r="D1137" s="351"/>
      <c r="E1137" s="347" t="s">
        <v>340</v>
      </c>
      <c r="F1137" s="347"/>
      <c r="G1137" s="314" t="s">
        <v>418</v>
      </c>
      <c r="H1137" s="347" t="s">
        <v>341</v>
      </c>
      <c r="I1137" s="53">
        <f>I1138</f>
        <v>0</v>
      </c>
      <c r="J1137" s="53">
        <f t="shared" ref="J1137:K1137" si="471">J1138</f>
        <v>0</v>
      </c>
      <c r="K1137" s="53">
        <f t="shared" si="471"/>
        <v>0</v>
      </c>
      <c r="L1137" s="18"/>
      <c r="M1137" s="1"/>
      <c r="N1137" s="11"/>
      <c r="O1137" s="1"/>
      <c r="P1137" s="1"/>
    </row>
    <row r="1138" spans="1:16" s="113" customFormat="1" ht="20.100000000000001" hidden="1" customHeight="1" x14ac:dyDescent="0.25">
      <c r="A1138" s="351"/>
      <c r="B1138" s="351"/>
      <c r="C1138" s="351"/>
      <c r="D1138" s="351"/>
      <c r="E1138" s="347"/>
      <c r="F1138" s="347" t="s">
        <v>342</v>
      </c>
      <c r="G1138" s="314" t="s">
        <v>418</v>
      </c>
      <c r="H1138" s="347" t="s">
        <v>341</v>
      </c>
      <c r="I1138" s="53">
        <v>0</v>
      </c>
      <c r="J1138" s="364">
        <v>0</v>
      </c>
      <c r="K1138" s="364">
        <v>0</v>
      </c>
      <c r="L1138" s="18"/>
      <c r="M1138" s="1"/>
      <c r="N1138" s="11"/>
      <c r="O1138" s="1"/>
      <c r="P1138" s="1"/>
    </row>
    <row r="1139" spans="1:16" s="113" customFormat="1" ht="20.100000000000001" hidden="1" customHeight="1" x14ac:dyDescent="0.25">
      <c r="A1139" s="344"/>
      <c r="B1139" s="258"/>
      <c r="C1139" s="258">
        <v>423</v>
      </c>
      <c r="D1139" s="258"/>
      <c r="E1139" s="258"/>
      <c r="F1139" s="258"/>
      <c r="G1139" s="314"/>
      <c r="H1139" s="339" t="s">
        <v>343</v>
      </c>
      <c r="I1139" s="54">
        <f t="shared" ref="I1139:K1141" si="472">I1140</f>
        <v>0</v>
      </c>
      <c r="J1139" s="54">
        <f t="shared" si="472"/>
        <v>0</v>
      </c>
      <c r="K1139" s="54">
        <f t="shared" si="472"/>
        <v>0</v>
      </c>
      <c r="L1139" s="18"/>
      <c r="M1139" s="1"/>
      <c r="N1139" s="11"/>
      <c r="O1139" s="1"/>
      <c r="P1139" s="1"/>
    </row>
    <row r="1140" spans="1:16" s="113" customFormat="1" ht="20.100000000000001" hidden="1" customHeight="1" x14ac:dyDescent="0.25">
      <c r="A1140" s="363"/>
      <c r="B1140" s="257"/>
      <c r="C1140" s="257"/>
      <c r="D1140" s="257">
        <v>4231</v>
      </c>
      <c r="E1140" s="257"/>
      <c r="F1140" s="257"/>
      <c r="G1140" s="314" t="s">
        <v>418</v>
      </c>
      <c r="H1140" s="341" t="s">
        <v>73</v>
      </c>
      <c r="I1140" s="53">
        <f t="shared" si="472"/>
        <v>0</v>
      </c>
      <c r="J1140" s="53">
        <f t="shared" si="472"/>
        <v>0</v>
      </c>
      <c r="K1140" s="53">
        <f t="shared" si="472"/>
        <v>0</v>
      </c>
      <c r="L1140" s="18"/>
      <c r="M1140" s="1"/>
      <c r="N1140" s="11"/>
      <c r="O1140" s="1"/>
      <c r="P1140" s="1"/>
    </row>
    <row r="1141" spans="1:16" s="113" customFormat="1" ht="20.100000000000001" hidden="1" customHeight="1" x14ac:dyDescent="0.25">
      <c r="A1141" s="363"/>
      <c r="B1141" s="257"/>
      <c r="C1141" s="257"/>
      <c r="D1141" s="257"/>
      <c r="E1141" s="255" t="s">
        <v>344</v>
      </c>
      <c r="F1141" s="255"/>
      <c r="G1141" s="314" t="s">
        <v>418</v>
      </c>
      <c r="H1141" s="255" t="s">
        <v>345</v>
      </c>
      <c r="I1141" s="53">
        <f>I1142</f>
        <v>0</v>
      </c>
      <c r="J1141" s="53">
        <f t="shared" si="472"/>
        <v>0</v>
      </c>
      <c r="K1141" s="53">
        <f t="shared" si="472"/>
        <v>0</v>
      </c>
      <c r="L1141" s="18"/>
      <c r="M1141" s="1"/>
      <c r="N1141" s="11"/>
      <c r="O1141" s="1"/>
      <c r="P1141" s="1"/>
    </row>
    <row r="1142" spans="1:16" s="113" customFormat="1" ht="20.100000000000001" hidden="1" customHeight="1" x14ac:dyDescent="0.25">
      <c r="A1142" s="363"/>
      <c r="B1142" s="257"/>
      <c r="C1142" s="257"/>
      <c r="D1142" s="257"/>
      <c r="E1142" s="255"/>
      <c r="F1142" s="255" t="s">
        <v>346</v>
      </c>
      <c r="G1142" s="314" t="s">
        <v>418</v>
      </c>
      <c r="H1142" s="255" t="s">
        <v>345</v>
      </c>
      <c r="I1142" s="53">
        <v>0</v>
      </c>
      <c r="J1142" s="50">
        <v>0</v>
      </c>
      <c r="K1142" s="50">
        <v>0</v>
      </c>
      <c r="L1142" s="18"/>
      <c r="M1142" s="1"/>
      <c r="N1142" s="11"/>
      <c r="O1142" s="1"/>
      <c r="P1142" s="1"/>
    </row>
    <row r="1143" spans="1:16" s="113" customFormat="1" ht="20.100000000000001" hidden="1" customHeight="1" x14ac:dyDescent="0.25">
      <c r="A1143" s="344"/>
      <c r="B1143" s="258"/>
      <c r="C1143" s="258">
        <v>426</v>
      </c>
      <c r="D1143" s="258"/>
      <c r="E1143" s="258"/>
      <c r="F1143" s="258"/>
      <c r="G1143" s="314"/>
      <c r="H1143" s="366" t="s">
        <v>74</v>
      </c>
      <c r="I1143" s="54">
        <f>I1144</f>
        <v>0</v>
      </c>
      <c r="J1143" s="49">
        <f t="shared" ref="J1143:K1145" si="473">J1144</f>
        <v>0</v>
      </c>
      <c r="K1143" s="49">
        <f t="shared" si="473"/>
        <v>0</v>
      </c>
      <c r="L1143" s="18"/>
      <c r="M1143" s="1"/>
      <c r="N1143" s="11"/>
      <c r="O1143" s="1"/>
      <c r="P1143" s="1"/>
    </row>
    <row r="1144" spans="1:16" s="113" customFormat="1" ht="20.100000000000001" hidden="1" customHeight="1" x14ac:dyDescent="0.25">
      <c r="A1144" s="363"/>
      <c r="B1144" s="257"/>
      <c r="C1144" s="257"/>
      <c r="D1144" s="257">
        <v>4262</v>
      </c>
      <c r="E1144" s="257"/>
      <c r="F1144" s="257"/>
      <c r="G1144" s="314" t="s">
        <v>418</v>
      </c>
      <c r="H1144" s="348" t="s">
        <v>75</v>
      </c>
      <c r="I1144" s="53">
        <f>I1145</f>
        <v>0</v>
      </c>
      <c r="J1144" s="50">
        <f t="shared" si="473"/>
        <v>0</v>
      </c>
      <c r="K1144" s="50">
        <f t="shared" si="473"/>
        <v>0</v>
      </c>
      <c r="L1144" s="18"/>
      <c r="M1144" s="1"/>
      <c r="N1144" s="11"/>
      <c r="O1144" s="1"/>
      <c r="P1144" s="1"/>
    </row>
    <row r="1145" spans="1:16" s="113" customFormat="1" ht="20.100000000000001" hidden="1" customHeight="1" x14ac:dyDescent="0.25">
      <c r="A1145" s="363"/>
      <c r="B1145" s="257"/>
      <c r="C1145" s="257"/>
      <c r="D1145" s="257"/>
      <c r="E1145" s="255" t="s">
        <v>347</v>
      </c>
      <c r="F1145" s="255"/>
      <c r="G1145" s="314" t="s">
        <v>418</v>
      </c>
      <c r="H1145" s="255" t="s">
        <v>75</v>
      </c>
      <c r="I1145" s="53">
        <f>I1146</f>
        <v>0</v>
      </c>
      <c r="J1145" s="50">
        <f t="shared" si="473"/>
        <v>0</v>
      </c>
      <c r="K1145" s="50">
        <f t="shared" si="473"/>
        <v>0</v>
      </c>
      <c r="L1145" s="18"/>
      <c r="M1145" s="1"/>
      <c r="N1145" s="11"/>
      <c r="O1145" s="1"/>
      <c r="P1145" s="1"/>
    </row>
    <row r="1146" spans="1:16" s="113" customFormat="1" ht="20.100000000000001" hidden="1" customHeight="1" x14ac:dyDescent="0.25">
      <c r="A1146" s="363"/>
      <c r="B1146" s="257"/>
      <c r="C1146" s="257"/>
      <c r="D1146" s="257"/>
      <c r="E1146" s="255"/>
      <c r="F1146" s="255" t="s">
        <v>348</v>
      </c>
      <c r="G1146" s="314" t="s">
        <v>418</v>
      </c>
      <c r="H1146" s="255" t="s">
        <v>75</v>
      </c>
      <c r="I1146" s="53">
        <v>0</v>
      </c>
      <c r="J1146" s="50">
        <v>0</v>
      </c>
      <c r="K1146" s="50">
        <v>0</v>
      </c>
      <c r="L1146" s="18"/>
      <c r="M1146" s="1"/>
      <c r="N1146" s="11"/>
      <c r="O1146" s="1"/>
      <c r="P1146" s="1"/>
    </row>
    <row r="1147" spans="1:16" s="113" customFormat="1" ht="20.100000000000001" hidden="1" customHeight="1" x14ac:dyDescent="0.25">
      <c r="A1147" s="257"/>
      <c r="B1147" s="257"/>
      <c r="C1147" s="257"/>
      <c r="D1147" s="257"/>
      <c r="E1147" s="255"/>
      <c r="F1147" s="255"/>
      <c r="G1147" s="314"/>
      <c r="H1147" s="255"/>
      <c r="I1147" s="53"/>
      <c r="J1147" s="50"/>
      <c r="K1147" s="50"/>
      <c r="L1147" s="18"/>
      <c r="M1147" s="1"/>
      <c r="N1147" s="11"/>
      <c r="O1147" s="1"/>
      <c r="P1147" s="1"/>
    </row>
    <row r="1148" spans="1:16" s="113" customFormat="1" ht="20.100000000000001" hidden="1" customHeight="1" x14ac:dyDescent="0.25">
      <c r="A1148" s="257"/>
      <c r="B1148" s="257"/>
      <c r="C1148" s="257"/>
      <c r="D1148" s="257"/>
      <c r="E1148" s="255"/>
      <c r="F1148" s="255"/>
      <c r="G1148" s="314"/>
      <c r="H1148" s="255"/>
      <c r="I1148" s="53"/>
      <c r="J1148" s="50"/>
      <c r="K1148" s="50"/>
      <c r="L1148" s="18"/>
      <c r="M1148" s="1"/>
      <c r="N1148" s="11"/>
      <c r="O1148" s="1"/>
      <c r="P1148" s="1"/>
    </row>
    <row r="1149" spans="1:16" s="113" customFormat="1" ht="20.100000000000001" hidden="1" customHeight="1" x14ac:dyDescent="0.25">
      <c r="A1149" s="257"/>
      <c r="B1149" s="257"/>
      <c r="C1149" s="257"/>
      <c r="D1149" s="257"/>
      <c r="E1149" s="255"/>
      <c r="F1149" s="255"/>
      <c r="G1149" s="314"/>
      <c r="H1149" s="255"/>
      <c r="I1149" s="53"/>
      <c r="J1149" s="50"/>
      <c r="K1149" s="50"/>
      <c r="L1149" s="18"/>
      <c r="M1149" s="1"/>
      <c r="N1149" s="11"/>
      <c r="O1149" s="1"/>
      <c r="P1149" s="1"/>
    </row>
    <row r="1150" spans="1:16" s="113" customFormat="1" ht="20.100000000000001" hidden="1" customHeight="1" x14ac:dyDescent="0.25">
      <c r="A1150" s="257"/>
      <c r="B1150" s="257"/>
      <c r="C1150" s="257"/>
      <c r="D1150" s="257"/>
      <c r="E1150" s="255"/>
      <c r="F1150" s="255"/>
      <c r="G1150" s="314"/>
      <c r="H1150" s="255"/>
      <c r="I1150" s="53"/>
      <c r="J1150" s="50"/>
      <c r="K1150" s="50"/>
      <c r="L1150" s="18"/>
      <c r="M1150" s="1"/>
      <c r="N1150" s="11"/>
      <c r="O1150" s="1"/>
      <c r="P1150" s="1"/>
    </row>
    <row r="1151" spans="1:16" s="113" customFormat="1" ht="20.100000000000001" hidden="1" customHeight="1" x14ac:dyDescent="0.25">
      <c r="A1151" s="257"/>
      <c r="B1151" s="257"/>
      <c r="C1151" s="257"/>
      <c r="D1151" s="257"/>
      <c r="E1151" s="255"/>
      <c r="F1151" s="255"/>
      <c r="G1151" s="314"/>
      <c r="H1151" s="255"/>
      <c r="I1151" s="53"/>
      <c r="J1151" s="50"/>
      <c r="K1151" s="50"/>
      <c r="L1151" s="18"/>
      <c r="M1151" s="1"/>
      <c r="N1151" s="11"/>
      <c r="O1151" s="1"/>
      <c r="P1151" s="1"/>
    </row>
    <row r="1152" spans="1:16" s="113" customFormat="1" ht="20.100000000000001" hidden="1" customHeight="1" x14ac:dyDescent="0.25">
      <c r="A1152" s="257"/>
      <c r="B1152" s="257"/>
      <c r="C1152" s="257"/>
      <c r="D1152" s="257"/>
      <c r="E1152" s="255"/>
      <c r="F1152" s="255"/>
      <c r="G1152" s="314"/>
      <c r="H1152" s="255"/>
      <c r="I1152" s="53"/>
      <c r="J1152" s="50"/>
      <c r="K1152" s="50"/>
      <c r="L1152" s="18"/>
      <c r="M1152" s="1"/>
      <c r="N1152" s="11"/>
      <c r="O1152" s="1"/>
      <c r="P1152" s="1"/>
    </row>
    <row r="1153" spans="1:16" s="113" customFormat="1" ht="20.100000000000001" hidden="1" customHeight="1" x14ac:dyDescent="0.25">
      <c r="A1153" s="257"/>
      <c r="B1153" s="257"/>
      <c r="C1153" s="257"/>
      <c r="D1153" s="257"/>
      <c r="E1153" s="255"/>
      <c r="F1153" s="255"/>
      <c r="G1153" s="314"/>
      <c r="H1153" s="255"/>
      <c r="I1153" s="53"/>
      <c r="J1153" s="50"/>
      <c r="K1153" s="50"/>
      <c r="L1153" s="18"/>
      <c r="M1153" s="1"/>
      <c r="N1153" s="11"/>
      <c r="O1153" s="1"/>
      <c r="P1153" s="1"/>
    </row>
    <row r="1154" spans="1:16" s="4" customFormat="1" ht="20.100000000000001" customHeight="1" x14ac:dyDescent="0.25">
      <c r="A1154" s="393"/>
      <c r="B1154" s="393"/>
      <c r="C1154" s="393"/>
      <c r="D1154" s="393"/>
      <c r="E1154" s="393"/>
      <c r="F1154" s="393"/>
      <c r="G1154" s="394"/>
      <c r="H1154" s="339" t="s">
        <v>367</v>
      </c>
      <c r="I1154" s="54">
        <f>I6+I196+I233+I444+I479+I496+I600+I610+I744+I759+I783+I914+I934+I1028+I1121+I221</f>
        <v>18711235</v>
      </c>
      <c r="J1154" s="54">
        <f>J6+J196+J233+J444+J479+J496+J600+J610+J744+J759+J783+J914+J934+J1028+J1121+J221</f>
        <v>14169050</v>
      </c>
      <c r="K1154" s="54">
        <f>K6+K196+K233+K444+K479+K496+K600+K610+K744+K759+K783+K914+K934+K1028+K1121+K221</f>
        <v>14578220</v>
      </c>
      <c r="L1154" s="2"/>
      <c r="M1154" s="3"/>
      <c r="N1154" s="3"/>
      <c r="O1154" s="3"/>
      <c r="P1154" s="3"/>
    </row>
    <row r="1155" spans="1:16" s="3" customFormat="1" ht="20.25" customHeight="1" x14ac:dyDescent="0.25">
      <c r="A1155" s="396"/>
      <c r="B1155" s="396"/>
      <c r="C1155" s="396"/>
      <c r="D1155" s="396"/>
      <c r="E1155" s="396"/>
      <c r="F1155" s="397"/>
      <c r="G1155" s="398"/>
      <c r="H1155" s="47"/>
      <c r="I1155" s="399"/>
      <c r="J1155" s="399"/>
      <c r="K1155" s="399"/>
      <c r="L1155" s="2"/>
    </row>
    <row r="1156" spans="1:16" s="3" customFormat="1" ht="20.25" customHeight="1" x14ac:dyDescent="0.25">
      <c r="A1156" s="395" t="s">
        <v>507</v>
      </c>
      <c r="B1156" s="395"/>
      <c r="C1156" s="395"/>
      <c r="D1156" s="395"/>
      <c r="E1156" s="395"/>
      <c r="F1156" s="395"/>
      <c r="G1156" s="395"/>
      <c r="H1156" s="47"/>
      <c r="I1156" s="399"/>
      <c r="J1156" s="399"/>
      <c r="K1156" s="399"/>
      <c r="L1156" s="2"/>
    </row>
    <row r="1157" spans="1:16" s="3" customFormat="1" ht="20.25" customHeight="1" x14ac:dyDescent="0.25">
      <c r="A1157" s="396"/>
      <c r="B1157" s="396"/>
      <c r="C1157" s="396"/>
      <c r="D1157" s="396"/>
      <c r="E1157" s="396"/>
      <c r="F1157" s="397"/>
      <c r="G1157" s="398"/>
      <c r="H1157" s="47"/>
      <c r="I1157" s="399"/>
      <c r="J1157" s="399"/>
      <c r="K1157" s="399"/>
      <c r="L1157" s="2"/>
    </row>
    <row r="1158" spans="1:16" s="3" customFormat="1" ht="20.25" customHeight="1" x14ac:dyDescent="0.25">
      <c r="A1158" s="433" t="s">
        <v>368</v>
      </c>
      <c r="B1158" s="433"/>
      <c r="C1158" s="397"/>
      <c r="D1158" s="397"/>
      <c r="E1158" s="396"/>
      <c r="F1158" s="397"/>
      <c r="G1158" s="398"/>
      <c r="H1158" s="47"/>
      <c r="I1158" s="400"/>
      <c r="J1158" s="432" t="s">
        <v>390</v>
      </c>
      <c r="K1158" s="432"/>
      <c r="L1158" s="86"/>
      <c r="M1158" s="86"/>
      <c r="N1158" s="86"/>
    </row>
    <row r="1159" spans="1:16" s="3" customFormat="1" ht="20.25" customHeight="1" x14ac:dyDescent="0.25">
      <c r="A1159" s="47" t="s">
        <v>391</v>
      </c>
      <c r="B1159" s="47"/>
      <c r="C1159" s="47"/>
      <c r="D1159" s="47"/>
      <c r="E1159" s="47"/>
      <c r="F1159" s="397"/>
      <c r="G1159" s="398"/>
      <c r="H1159" s="47"/>
      <c r="I1159" s="400"/>
      <c r="J1159" s="432" t="s">
        <v>392</v>
      </c>
      <c r="K1159" s="432"/>
      <c r="L1159" s="2"/>
    </row>
    <row r="1160" spans="1:16" s="3" customFormat="1" ht="20.25" customHeight="1" x14ac:dyDescent="0.25">
      <c r="A1160" s="396"/>
      <c r="B1160" s="396"/>
      <c r="C1160" s="396"/>
      <c r="D1160" s="396"/>
      <c r="E1160" s="396"/>
      <c r="F1160" s="397"/>
      <c r="G1160" s="398"/>
      <c r="H1160" s="47"/>
      <c r="I1160" s="400"/>
      <c r="J1160" s="432" t="s">
        <v>384</v>
      </c>
      <c r="K1160" s="432"/>
      <c r="L1160" s="2"/>
    </row>
    <row r="1161" spans="1:16" s="3" customFormat="1" ht="20.25" customHeight="1" x14ac:dyDescent="0.25">
      <c r="A1161" s="396"/>
      <c r="B1161" s="396"/>
      <c r="C1161" s="396"/>
      <c r="D1161" s="396"/>
      <c r="E1161" s="396"/>
      <c r="F1161" s="397"/>
      <c r="G1161" s="398"/>
      <c r="H1161" s="47"/>
      <c r="I1161" s="400"/>
      <c r="J1161" s="400"/>
      <c r="K1161" s="400"/>
      <c r="L1161" s="2"/>
    </row>
    <row r="1162" spans="1:16" s="3" customFormat="1" ht="20.25" customHeight="1" x14ac:dyDescent="0.2">
      <c r="A1162" s="401"/>
      <c r="B1162" s="401"/>
      <c r="C1162" s="401"/>
      <c r="D1162" s="401"/>
      <c r="E1162" s="401"/>
      <c r="F1162" s="402"/>
      <c r="G1162" s="403"/>
      <c r="H1162" s="46"/>
      <c r="I1162" s="404"/>
      <c r="J1162" s="58"/>
      <c r="K1162" s="58"/>
      <c r="L1162" s="2"/>
    </row>
    <row r="1163" spans="1:16" s="3" customFormat="1" ht="20.25" customHeight="1" x14ac:dyDescent="0.2">
      <c r="A1163" s="402"/>
      <c r="B1163" s="402"/>
      <c r="C1163" s="402"/>
      <c r="D1163" s="402"/>
      <c r="E1163" s="402"/>
      <c r="F1163" s="405"/>
      <c r="G1163" s="406"/>
      <c r="H1163" s="46"/>
      <c r="I1163" s="407"/>
      <c r="J1163" s="407"/>
      <c r="K1163" s="407"/>
      <c r="L1163" s="2"/>
    </row>
    <row r="1164" spans="1:16" s="3" customFormat="1" ht="20.25" customHeight="1" x14ac:dyDescent="0.2">
      <c r="A1164" s="402"/>
      <c r="B1164" s="402"/>
      <c r="C1164" s="402"/>
      <c r="D1164" s="402"/>
      <c r="E1164" s="402"/>
      <c r="F1164" s="405"/>
      <c r="G1164" s="406"/>
      <c r="H1164" s="46"/>
      <c r="I1164" s="407"/>
      <c r="J1164" s="407"/>
      <c r="K1164" s="407"/>
      <c r="L1164" s="2"/>
    </row>
    <row r="1165" spans="1:16" s="3" customFormat="1" ht="20.25" customHeight="1" x14ac:dyDescent="0.25">
      <c r="A1165" s="432"/>
      <c r="B1165" s="432"/>
      <c r="C1165" s="432"/>
      <c r="D1165" s="432"/>
      <c r="E1165" s="405"/>
      <c r="F1165" s="405"/>
      <c r="G1165" s="406"/>
      <c r="H1165" s="408"/>
      <c r="I1165" s="404"/>
      <c r="J1165" s="58"/>
      <c r="K1165" s="58"/>
      <c r="L1165" s="2"/>
    </row>
    <row r="1166" spans="1:16" s="3" customFormat="1" ht="20.25" customHeight="1" x14ac:dyDescent="0.25">
      <c r="A1166" s="432"/>
      <c r="B1166" s="432"/>
      <c r="C1166" s="432"/>
      <c r="D1166" s="432"/>
      <c r="E1166" s="405"/>
      <c r="F1166" s="405"/>
      <c r="G1166" s="406"/>
      <c r="H1166" s="409"/>
      <c r="I1166" s="404"/>
      <c r="J1166" s="404"/>
      <c r="K1166" s="404"/>
      <c r="L1166" s="2"/>
      <c r="M1166" s="8"/>
    </row>
    <row r="1167" spans="1:16" s="3" customFormat="1" ht="20.25" customHeight="1" x14ac:dyDescent="0.25">
      <c r="A1167" s="405"/>
      <c r="B1167" s="405"/>
      <c r="C1167" s="405"/>
      <c r="D1167" s="405"/>
      <c r="E1167" s="405"/>
      <c r="F1167" s="405"/>
      <c r="G1167" s="406"/>
      <c r="H1167" s="409"/>
      <c r="I1167" s="404"/>
      <c r="J1167" s="404"/>
      <c r="K1167" s="404"/>
      <c r="L1167" s="2"/>
    </row>
    <row r="1168" spans="1:16" s="1" customFormat="1" ht="15" customHeight="1" x14ac:dyDescent="0.25">
      <c r="A1168" s="405"/>
      <c r="B1168" s="405"/>
      <c r="C1168" s="405"/>
      <c r="D1168" s="405"/>
      <c r="E1168" s="405"/>
      <c r="F1168" s="59"/>
      <c r="G1168" s="315"/>
      <c r="H1168" s="60"/>
      <c r="I1168" s="59"/>
      <c r="J1168" s="59"/>
      <c r="K1168" s="59"/>
      <c r="L1168" s="16"/>
    </row>
    <row r="1169" spans="1:16" ht="33.75" customHeight="1" x14ac:dyDescent="0.25">
      <c r="A1169" s="60"/>
      <c r="B1169" s="60"/>
      <c r="C1169" s="401"/>
      <c r="D1169" s="59"/>
      <c r="E1169" s="59"/>
      <c r="F1169" s="59"/>
      <c r="I1169" s="411"/>
      <c r="J1169" s="60"/>
      <c r="K1169" s="60"/>
      <c r="P1169" s="1"/>
    </row>
    <row r="1170" spans="1:16" s="1" customFormat="1" ht="15" customHeight="1" x14ac:dyDescent="0.25">
      <c r="A1170" s="47"/>
      <c r="B1170" s="47"/>
      <c r="C1170" s="412"/>
      <c r="D1170" s="62"/>
      <c r="E1170" s="62"/>
      <c r="F1170" s="62"/>
      <c r="G1170" s="315"/>
      <c r="H1170" s="413"/>
      <c r="I1170" s="59"/>
      <c r="J1170" s="59"/>
      <c r="K1170" s="59"/>
      <c r="L1170" s="10"/>
    </row>
    <row r="1171" spans="1:16" s="1" customFormat="1" ht="15" customHeight="1" x14ac:dyDescent="0.25">
      <c r="A1171" s="60"/>
      <c r="B1171" s="60"/>
      <c r="C1171" s="401"/>
      <c r="D1171" s="59"/>
      <c r="E1171" s="59"/>
      <c r="F1171" s="59"/>
      <c r="G1171" s="315"/>
      <c r="H1171" s="413"/>
      <c r="I1171" s="59"/>
      <c r="J1171" s="59"/>
      <c r="K1171" s="59"/>
      <c r="L1171" s="16"/>
    </row>
    <row r="1172" spans="1:16" s="1" customFormat="1" ht="15" customHeight="1" x14ac:dyDescent="0.25">
      <c r="A1172" s="60"/>
      <c r="B1172" s="60"/>
      <c r="C1172" s="401"/>
      <c r="D1172" s="59"/>
      <c r="E1172" s="59"/>
      <c r="F1172" s="59"/>
      <c r="G1172" s="315"/>
      <c r="H1172" s="413"/>
      <c r="I1172" s="59"/>
      <c r="J1172" s="59"/>
      <c r="K1172" s="59"/>
      <c r="L1172" s="16"/>
    </row>
    <row r="1173" spans="1:16" s="1" customFormat="1" ht="15" customHeight="1" x14ac:dyDescent="0.25">
      <c r="A1173" s="60"/>
      <c r="B1173" s="60"/>
      <c r="C1173" s="401"/>
      <c r="D1173" s="59"/>
      <c r="E1173" s="59"/>
      <c r="F1173" s="59"/>
      <c r="G1173" s="315"/>
      <c r="H1173" s="413"/>
      <c r="I1173" s="59"/>
      <c r="J1173" s="59"/>
      <c r="K1173" s="59"/>
      <c r="L1173" s="16"/>
    </row>
    <row r="1174" spans="1:16" s="1" customFormat="1" ht="15" customHeight="1" x14ac:dyDescent="0.25">
      <c r="A1174" s="60"/>
      <c r="B1174" s="60"/>
      <c r="C1174" s="401"/>
      <c r="D1174" s="59"/>
      <c r="E1174" s="59"/>
      <c r="F1174" s="59"/>
      <c r="G1174" s="315"/>
      <c r="H1174" s="413"/>
      <c r="I1174" s="59"/>
      <c r="J1174" s="59"/>
      <c r="K1174" s="59"/>
      <c r="L1174" s="16"/>
    </row>
    <row r="1175" spans="1:16" s="1" customFormat="1" ht="15" customHeight="1" x14ac:dyDescent="0.25">
      <c r="A1175" s="60"/>
      <c r="B1175" s="60"/>
      <c r="C1175" s="401"/>
      <c r="D1175" s="59"/>
      <c r="E1175" s="59"/>
      <c r="F1175" s="59"/>
      <c r="G1175" s="315"/>
      <c r="H1175" s="413"/>
      <c r="I1175" s="59"/>
      <c r="J1175" s="59"/>
      <c r="K1175" s="59"/>
      <c r="L1175" s="16"/>
    </row>
    <row r="1176" spans="1:16" s="1" customFormat="1" ht="15" customHeight="1" x14ac:dyDescent="0.25">
      <c r="A1176" s="60"/>
      <c r="B1176" s="60"/>
      <c r="C1176" s="401"/>
      <c r="D1176" s="59"/>
      <c r="E1176" s="59"/>
      <c r="F1176" s="59"/>
      <c r="G1176" s="315"/>
      <c r="H1176" s="60"/>
      <c r="I1176" s="414"/>
      <c r="J1176" s="60"/>
      <c r="K1176" s="60"/>
      <c r="L1176" s="16"/>
    </row>
    <row r="1177" spans="1:16" s="1" customFormat="1" ht="15" customHeight="1" x14ac:dyDescent="0.25">
      <c r="A1177" s="60"/>
      <c r="B1177" s="60"/>
      <c r="C1177" s="401"/>
      <c r="D1177" s="59"/>
      <c r="E1177" s="59"/>
      <c r="F1177" s="59"/>
      <c r="G1177" s="315"/>
      <c r="H1177" s="60"/>
      <c r="I1177" s="414"/>
      <c r="J1177" s="60"/>
      <c r="K1177" s="60"/>
      <c r="L1177" s="16"/>
    </row>
    <row r="1178" spans="1:16" s="1" customFormat="1" ht="15" customHeight="1" x14ac:dyDescent="0.25">
      <c r="A1178" s="60"/>
      <c r="B1178" s="60"/>
      <c r="C1178" s="401"/>
      <c r="D1178" s="59"/>
      <c r="E1178" s="59"/>
      <c r="F1178" s="59"/>
      <c r="G1178" s="315"/>
      <c r="H1178" s="60"/>
      <c r="I1178" s="59"/>
      <c r="J1178" s="60"/>
      <c r="K1178" s="60"/>
      <c r="L1178" s="16"/>
    </row>
    <row r="1179" spans="1:16" s="1" customFormat="1" ht="15" customHeight="1" x14ac:dyDescent="0.25">
      <c r="A1179" s="60"/>
      <c r="B1179" s="60"/>
      <c r="C1179" s="401"/>
      <c r="D1179" s="59"/>
      <c r="E1179" s="59"/>
      <c r="F1179" s="59"/>
      <c r="G1179" s="315"/>
      <c r="H1179" s="59"/>
      <c r="I1179" s="414"/>
      <c r="J1179" s="60"/>
      <c r="K1179" s="60"/>
      <c r="L1179" s="16"/>
    </row>
    <row r="1180" spans="1:16" s="1" customFormat="1" ht="15" customHeight="1" x14ac:dyDescent="0.25">
      <c r="A1180" s="60"/>
      <c r="B1180" s="60"/>
      <c r="C1180" s="415"/>
      <c r="D1180" s="414"/>
      <c r="E1180" s="414"/>
      <c r="F1180" s="414"/>
      <c r="G1180" s="315"/>
      <c r="H1180" s="59"/>
      <c r="I1180" s="414"/>
      <c r="J1180" s="60"/>
      <c r="K1180" s="60"/>
      <c r="L1180" s="18"/>
    </row>
    <row r="1181" spans="1:16" s="1" customFormat="1" ht="15" customHeight="1" x14ac:dyDescent="0.25">
      <c r="A1181" s="60"/>
      <c r="B1181" s="60"/>
      <c r="C1181" s="401"/>
      <c r="D1181" s="59"/>
      <c r="E1181" s="59"/>
      <c r="F1181" s="59"/>
      <c r="G1181" s="315"/>
      <c r="H1181" s="60"/>
      <c r="I1181" s="414"/>
      <c r="J1181" s="60"/>
      <c r="K1181" s="60"/>
      <c r="L1181" s="16"/>
    </row>
    <row r="1182" spans="1:16" s="1" customFormat="1" ht="15" customHeight="1" x14ac:dyDescent="0.25">
      <c r="A1182" s="60"/>
      <c r="B1182" s="60"/>
      <c r="C1182" s="401"/>
      <c r="D1182" s="59"/>
      <c r="E1182" s="59"/>
      <c r="F1182" s="59"/>
      <c r="G1182" s="315"/>
      <c r="H1182" s="60"/>
      <c r="I1182" s="59"/>
      <c r="J1182" s="60"/>
      <c r="K1182" s="60"/>
      <c r="L1182" s="16"/>
    </row>
    <row r="1183" spans="1:16" s="1" customFormat="1" ht="15" customHeight="1" x14ac:dyDescent="0.25">
      <c r="A1183" s="60"/>
      <c r="B1183" s="60"/>
      <c r="C1183" s="401"/>
      <c r="D1183" s="59"/>
      <c r="E1183" s="59"/>
      <c r="F1183" s="59"/>
      <c r="G1183" s="315"/>
      <c r="H1183" s="60"/>
      <c r="I1183" s="414"/>
      <c r="J1183" s="60"/>
      <c r="K1183" s="60"/>
      <c r="L1183" s="16"/>
    </row>
    <row r="1184" spans="1:16" ht="15" customHeight="1" x14ac:dyDescent="0.25">
      <c r="A1184" s="60"/>
      <c r="B1184" s="60"/>
      <c r="C1184" s="401"/>
      <c r="D1184" s="59"/>
      <c r="E1184" s="59"/>
      <c r="F1184" s="59"/>
      <c r="M1184" s="15"/>
      <c r="N1184" s="15"/>
      <c r="O1184" s="15"/>
    </row>
    <row r="1185" spans="1:15" s="113" customFormat="1" ht="15" customHeight="1" x14ac:dyDescent="0.25">
      <c r="A1185" s="60"/>
      <c r="B1185" s="60"/>
      <c r="C1185" s="415"/>
      <c r="D1185" s="414"/>
      <c r="E1185" s="414"/>
      <c r="F1185" s="414"/>
      <c r="G1185" s="410"/>
      <c r="H1185" s="47"/>
      <c r="I1185" s="416"/>
      <c r="J1185" s="47"/>
      <c r="K1185" s="47"/>
      <c r="L1185" s="18"/>
    </row>
    <row r="1186" spans="1:15" s="113" customFormat="1" ht="15" customHeight="1" x14ac:dyDescent="0.25">
      <c r="A1186" s="60"/>
      <c r="B1186" s="60"/>
      <c r="C1186" s="60"/>
      <c r="D1186" s="59"/>
      <c r="E1186" s="59"/>
      <c r="F1186" s="59"/>
      <c r="G1186" s="410"/>
      <c r="H1186" s="47"/>
      <c r="I1186" s="416"/>
      <c r="J1186" s="47"/>
      <c r="K1186" s="47"/>
      <c r="L1186" s="18"/>
    </row>
    <row r="1187" spans="1:15" ht="15" customHeight="1" x14ac:dyDescent="0.25">
      <c r="D1187" s="62"/>
      <c r="E1187" s="62"/>
      <c r="F1187" s="62"/>
      <c r="H1187" s="62"/>
      <c r="M1187" s="15"/>
      <c r="N1187" s="15"/>
      <c r="O1187" s="15"/>
    </row>
    <row r="1188" spans="1:15" ht="15" customHeight="1" x14ac:dyDescent="0.25">
      <c r="M1188" s="15"/>
      <c r="N1188" s="15"/>
      <c r="O1188" s="15"/>
    </row>
    <row r="1189" spans="1:15" ht="15" customHeight="1" x14ac:dyDescent="0.25">
      <c r="D1189" s="62"/>
      <c r="E1189" s="62"/>
      <c r="F1189" s="62"/>
      <c r="H1189" s="407"/>
      <c r="M1189" s="15"/>
      <c r="N1189" s="15"/>
      <c r="O1189" s="15"/>
    </row>
    <row r="1190" spans="1:15" ht="15" customHeight="1" x14ac:dyDescent="0.25">
      <c r="M1190" s="15"/>
      <c r="N1190" s="15"/>
      <c r="O1190" s="15"/>
    </row>
    <row r="1191" spans="1:15" ht="15" customHeight="1" x14ac:dyDescent="0.25">
      <c r="A1191" s="62"/>
      <c r="M1191" s="15"/>
      <c r="N1191" s="15"/>
      <c r="O1191" s="15"/>
    </row>
    <row r="1192" spans="1:15" ht="15" customHeight="1" x14ac:dyDescent="0.25">
      <c r="A1192" s="62"/>
      <c r="M1192" s="15"/>
      <c r="N1192" s="15"/>
      <c r="O1192" s="15"/>
    </row>
    <row r="1193" spans="1:15" ht="15" customHeight="1" x14ac:dyDescent="0.25">
      <c r="A1193" s="62"/>
      <c r="M1193" s="15"/>
      <c r="N1193" s="15"/>
      <c r="O1193" s="15"/>
    </row>
    <row r="1194" spans="1:15" x14ac:dyDescent="0.25">
      <c r="D1194" s="62"/>
    </row>
  </sheetData>
  <autoFilter ref="F1:F1194"/>
  <mergeCells count="7">
    <mergeCell ref="A1:K1"/>
    <mergeCell ref="A1165:D1165"/>
    <mergeCell ref="A1166:D1166"/>
    <mergeCell ref="J1159:K1159"/>
    <mergeCell ref="J1160:K1160"/>
    <mergeCell ref="J1158:K1158"/>
    <mergeCell ref="A1158:B1158"/>
  </mergeCells>
  <dataValidations count="1">
    <dataValidation type="whole" allowBlank="1" showErrorMessage="1" errorTitle="Neispravan unos" error="Unijeti cijelobrojnu vrijednost" promptTitle="Upozorenje !" prompt="Unešena je nedozvoljena vrijednost u polje" sqref="G227:G228 G932:G933 G196:G197 G1026 F1163:G1167 G232:G234 G211 A1163:A1164 G272 E1165:E1168 G221:G223 G42 G4:G7 A1167:D1168 G187:G188 A1154:G1154 G424">
      <formula1>0</formula1>
      <formula2>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Radni listovi</vt:lpstr>
      </vt:variant>
      <vt:variant>
        <vt:i4>5</vt:i4>
      </vt:variant>
      <vt:variant>
        <vt:lpstr>Grafikoni</vt:lpstr>
      </vt:variant>
      <vt:variant>
        <vt:i4>1</vt:i4>
      </vt:variant>
      <vt:variant>
        <vt:lpstr>Imenovani rasponi</vt:lpstr>
      </vt:variant>
      <vt:variant>
        <vt:i4>5</vt:i4>
      </vt:variant>
    </vt:vector>
  </HeadingPairs>
  <TitlesOfParts>
    <vt:vector size="11" baseType="lpstr">
      <vt:lpstr>OPĆI DIO 2021-2022-2023</vt:lpstr>
      <vt:lpstr> PLAN PRIHODA 2021 </vt:lpstr>
      <vt:lpstr> PLAN PRIHODA 2022-2023</vt:lpstr>
      <vt:lpstr>PLAN RASHODA 2021-2022-2023</vt:lpstr>
      <vt:lpstr>POSEBNI DIO 2021-2022-2023</vt:lpstr>
      <vt:lpstr>Grafikon983</vt:lpstr>
      <vt:lpstr>' PLAN PRIHODA 2021 '!Podrucje_ispisa</vt:lpstr>
      <vt:lpstr>' PLAN PRIHODA 2022-2023'!Podrucje_ispisa</vt:lpstr>
      <vt:lpstr>'OPĆI DIO 2021-2022-2023'!Podrucje_ispisa</vt:lpstr>
      <vt:lpstr>'PLAN RASHODA 2021-2022-2023'!Podrucje_ispisa</vt:lpstr>
      <vt:lpstr>'POSEBNI DIO 2021-2022-2023'!Podrucje_ispisa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 Čošić</dc:creator>
  <cp:lastModifiedBy>Marina</cp:lastModifiedBy>
  <cp:lastPrinted>2020-12-10T15:40:56Z</cp:lastPrinted>
  <dcterms:created xsi:type="dcterms:W3CDTF">2016-10-10T06:04:15Z</dcterms:created>
  <dcterms:modified xsi:type="dcterms:W3CDTF">2021-01-04T08:53:42Z</dcterms:modified>
</cp:coreProperties>
</file>